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5" yWindow="330" windowWidth="12390" windowHeight="7290" activeTab="0"/>
  </bookViews>
  <sheets>
    <sheet name="input" sheetId="1" r:id="rId1"/>
    <sheet name="parse" sheetId="2" state="hidden" r:id="rId2"/>
    <sheet name="macro" sheetId="3" r:id="rId3"/>
    <sheet name="Lookup Codes" sheetId="4" state="hidden" r:id="rId4"/>
  </sheets>
  <externalReferences>
    <externalReference r:id="rId7"/>
  </externalReferences>
  <definedNames>
    <definedName name="ANMCODE">'Lookup Codes'!$D$3:$D$656</definedName>
    <definedName name="ANMDESC">'Lookup Codes'!$E$3:$E$656</definedName>
    <definedName name="BASISCODE">'Lookup Codes'!$I$3:$I$784</definedName>
    <definedName name="BASISDESC">'Lookup Codes'!#REF!</definedName>
    <definedName name="CODEFILEPATH">'[1]General'!#REF!</definedName>
    <definedName name="MATRIX">'Lookup Codes'!$A$3:$A$3</definedName>
    <definedName name="MATRIXCODE">'Lookup Codes'!$A$3:$A$3</definedName>
    <definedName name="MATRIXDESC">'Lookup Codes'!$B$3:$B$3</definedName>
    <definedName name="PARAMCODE">'Lookup Codes'!$T$2</definedName>
    <definedName name="PARAMETERS">'Lookup Codes'!$T$3:$T$784</definedName>
    <definedName name="PARAMLABEL">'Lookup Codes'!$K$2</definedName>
    <definedName name="PARAMUNIT">'Lookup Codes'!$P$2</definedName>
    <definedName name="PARAMUNITS">'Lookup Codes'!$R$2</definedName>
    <definedName name="PARCODE">'Lookup Codes'!$J$3:$J$784</definedName>
    <definedName name="PARDESC">'Lookup Codes'!$K$3:$K$784</definedName>
    <definedName name="PARLABEL">'Lookup Codes'!$J$3:$J$784</definedName>
    <definedName name="PARVQ">'Lookup Codes'!$M$3:$M$9</definedName>
    <definedName name="_xlnm.Print_Titles" localSheetId="3">'Lookup Codes'!$1:$2</definedName>
    <definedName name="PRIORITY_REVIEW_CODE">'Lookup Codes'!$Z$3:$Z$4</definedName>
    <definedName name="PRIORITY_REVIEW_DESC">'Lookup Codes'!$AA$3:$AA$4</definedName>
    <definedName name="PVCCODE">'Lookup Codes'!$G$3</definedName>
    <definedName name="QA_CODE">'Lookup Codes'!$W$3:$W$13</definedName>
    <definedName name="QA_DESC">'Lookup Codes'!$X$3:$X$13</definedName>
    <definedName name="SAMPLE_TYPE">'Lookup Codes'!$A$11:$A$95</definedName>
    <definedName name="UNITCODE">'Lookup Codes'!$O$3:$O$67</definedName>
    <definedName name="UNITDESC">'Lookup Codes'!$P$3:$P$67</definedName>
    <definedName name="UNITS">'Lookup Codes'!$R$3:$R$4</definedName>
  </definedNames>
  <calcPr fullCalcOnLoad="1"/>
</workbook>
</file>

<file path=xl/comments4.xml><?xml version="1.0" encoding="utf-8"?>
<comments xmlns="http://schemas.openxmlformats.org/spreadsheetml/2006/main">
  <authors>
    <author>keens</author>
    <author>Alvi</author>
  </authors>
  <commentList>
    <comment ref="G1" authorId="0">
      <text>
        <r>
          <rPr>
            <b/>
            <sz val="8"/>
            <rFont val="Tahoma"/>
            <family val="2"/>
          </rPr>
          <t>CIWQS will only except primary samples.</t>
        </r>
        <r>
          <rPr>
            <sz val="8"/>
            <rFont val="Tahoma"/>
            <family val="2"/>
          </rPr>
          <t xml:space="preserve">
</t>
        </r>
      </text>
    </comment>
    <comment ref="I1" authorId="0">
      <text>
        <r>
          <rPr>
            <b/>
            <sz val="8"/>
            <rFont val="Tahoma"/>
            <family val="2"/>
          </rPr>
          <t>VVL Code</t>
        </r>
        <r>
          <rPr>
            <sz val="8"/>
            <rFont val="Tahoma"/>
            <family val="2"/>
          </rPr>
          <t xml:space="preserve">
</t>
        </r>
      </text>
    </comment>
    <comment ref="T1" authorId="1">
      <text>
        <r>
          <rPr>
            <b/>
            <sz val="8"/>
            <rFont val="Tahoma"/>
            <family val="2"/>
          </rPr>
          <t>Updated list of parameters based on parametercode text file</t>
        </r>
      </text>
    </comment>
  </commentList>
</comments>
</file>

<file path=xl/sharedStrings.xml><?xml version="1.0" encoding="utf-8"?>
<sst xmlns="http://schemas.openxmlformats.org/spreadsheetml/2006/main" count="5099" uniqueCount="3170">
  <si>
    <t>Standard Method (19th) 210B: Salinity by Hydrometric Method [A210B]</t>
  </si>
  <si>
    <t>A2120B</t>
  </si>
  <si>
    <t>Standard Method (19th) 2120 B: Color by Visual Comparison [A2120B]</t>
  </si>
  <si>
    <t>A2130B</t>
  </si>
  <si>
    <t>Standard Method (19th) 2130 B: Turbidity by Nephelometric Method [A2130B]</t>
  </si>
  <si>
    <t>A2150B</t>
  </si>
  <si>
    <t>Standard Method (19th) 2150 B: Threshold Odor Test [A2150B]</t>
  </si>
  <si>
    <t>A2330B</t>
  </si>
  <si>
    <t>Standard Method (19th) 2330 B: Langelier Index [A2330B]</t>
  </si>
  <si>
    <t>A2510B</t>
  </si>
  <si>
    <t>Standard Method (19th) 2510 B: Specific Conductance [A2510B]</t>
  </si>
  <si>
    <t>A2540C</t>
  </si>
  <si>
    <t>Standard Method (19th) 2540 C: Total Diss. Solids at 180 deg. [A2540C]</t>
  </si>
  <si>
    <t>A2540B</t>
  </si>
  <si>
    <t>Standard Method (19th) 2540 C: Total Solids Dried at 103-105C [A2540B]</t>
  </si>
  <si>
    <t>A2540F</t>
  </si>
  <si>
    <t>Standard Method (19th) 2540 F: Settleable Solids [A2540F]</t>
  </si>
  <si>
    <t>A2540G</t>
  </si>
  <si>
    <t>Standard Method (19th) 2540 G: Total, Fixed and Vol. Solids [A2540G]</t>
  </si>
  <si>
    <t>A2550B</t>
  </si>
  <si>
    <t>Standard Method (19th) 2550 B: Temperature, Lab and Field Methods [A2550B]</t>
  </si>
  <si>
    <t>A2580B</t>
  </si>
  <si>
    <t>Standard Method (19th) 2580 B: Oxidation-Reduction Potential [A2580B]</t>
  </si>
  <si>
    <t>A3111B</t>
  </si>
  <si>
    <t>Standard Method (19th) 3111 B: Metals, Direct Air-Acetylene Flame [A3111B]</t>
  </si>
  <si>
    <t>A3112B</t>
  </si>
  <si>
    <t>Standard Method (19th) 3112 B: Metals by Cold-Vapor AAS [A3112B]</t>
  </si>
  <si>
    <t>A3113</t>
  </si>
  <si>
    <t>Standard Method (19th) 3113: Metals by Electrothermal AAS [A3113]</t>
  </si>
  <si>
    <t>A3113B</t>
  </si>
  <si>
    <t>Standard Method (19th) 3113: Metals by Furnace AAS [A3113B]</t>
  </si>
  <si>
    <t>A3500FD</t>
  </si>
  <si>
    <t>Standard Method (19th) 3500 Fe D: Phenanthroline Meth for Fe2 [A3500FD]</t>
  </si>
  <si>
    <t>A3500CD</t>
  </si>
  <si>
    <t>Standard Method (19th) 3500-Cr D: Chromium by Colorimetric Method [A3500CD]</t>
  </si>
  <si>
    <t>A3500FE</t>
  </si>
  <si>
    <t>Standard Method (19th) 3500-Fe D: Penanthroline Method [A3500FE]</t>
  </si>
  <si>
    <t>A4500ND</t>
  </si>
  <si>
    <t>Standard Method (19th) 4500 ND: Persulfate Method (Proposed) [A4500ND]</t>
  </si>
  <si>
    <t>Chemical Oxygen Demand - Colorimetric [E410.4]</t>
  </si>
  <si>
    <t>AS</t>
  </si>
  <si>
    <t>E410.1</t>
  </si>
  <si>
    <t>Chemical Oxygen Demand [E410.1]</t>
  </si>
  <si>
    <t>E410.2</t>
  </si>
  <si>
    <t>Chemical Oxygen Demand [E410.2]</t>
  </si>
  <si>
    <t>E410</t>
  </si>
  <si>
    <t>Chemical Oxygen Demand [E410]</t>
  </si>
  <si>
    <t>E325.3M</t>
  </si>
  <si>
    <t>Chloride (as CI) Modified [E325.3M]</t>
  </si>
  <si>
    <t>E325.1</t>
  </si>
  <si>
    <t>Chloride (as Cl) [E325.1]</t>
  </si>
  <si>
    <t>ASBESTOS</t>
  </si>
  <si>
    <t>E325.2</t>
  </si>
  <si>
    <t>Chloride (as Cl) [E325.2]</t>
  </si>
  <si>
    <t>ASPON</t>
  </si>
  <si>
    <t>E325.3</t>
  </si>
  <si>
    <t>Chloride (as Cl) [E325.3]</t>
  </si>
  <si>
    <t>Standard Method (19th) 4500-CN C: CN, Total after Distillation [A4500CC]</t>
  </si>
  <si>
    <t>A4500E</t>
  </si>
  <si>
    <t>Standard Method (19th) 4500-CN E: Colorimetric Method [A4500E]</t>
  </si>
  <si>
    <t>A4500CE</t>
  </si>
  <si>
    <t>Standard Method (19th) 4500-CN E: Total CN [A4500CE]</t>
  </si>
  <si>
    <t>A4500CN</t>
  </si>
  <si>
    <t>Standard Method (19th) 4500-CN I: Weak Acid Dissociable CN [A4500CN]</t>
  </si>
  <si>
    <t>A4500M</t>
  </si>
  <si>
    <t>Standard Method (19th) 4500-CN M: Thiocyanate [A4500M]</t>
  </si>
  <si>
    <t>A4500HB</t>
  </si>
  <si>
    <t>Standard Method (19th) 4500-H+ B: pH by Electrometric Method [A4500HB]</t>
  </si>
  <si>
    <t>A4500H</t>
  </si>
  <si>
    <t>Standard Method (19th) 4500-H+: pH Value [A4500H]</t>
  </si>
  <si>
    <t>A4500NA</t>
  </si>
  <si>
    <t>Standard Method (19th) 4500-N(org) A: Calc. for Org. N (TKN-NH3) [A4500NA]</t>
  </si>
  <si>
    <t>A4500NB</t>
  </si>
  <si>
    <t>Standard Method (19th) 4500-N(org) B: Macro-Kjeldahl Method [A4500NB]</t>
  </si>
  <si>
    <t>A4500NH</t>
  </si>
  <si>
    <t>Standard Method (19th) 4500-NH: Nitrogen (Ammonia) [A4500NH]</t>
  </si>
  <si>
    <t>A4500NC</t>
  </si>
  <si>
    <t>Standard Method (19th) 4500-Norg C: Semi-Micro-Kjeldahl Method [A4500NC]</t>
  </si>
  <si>
    <t>A4500OG</t>
  </si>
  <si>
    <t>Standard Method (19th) 4500-O G:Diss. O by Membrane Electrode [A4500OG]</t>
  </si>
  <si>
    <t>A4500SB</t>
  </si>
  <si>
    <t>Standard Method (19th) 4500-S B: Sep. of Sol./Insol. Sulfides [A4500SB]</t>
  </si>
  <si>
    <t>A4500SD</t>
  </si>
  <si>
    <t>Standard Method (19th) 4500-S D: Methylene Blue Method [A4500SD]</t>
  </si>
  <si>
    <t>A4500SF</t>
  </si>
  <si>
    <t xml:space="preserve">     Range(iLast).Offset(2, (1 - iCol)) = "Upper Limit"</t>
  </si>
  <si>
    <t xml:space="preserve">     Range(iLast).Offset(3, (1 - iCol)) = "Lower Limit"</t>
  </si>
  <si>
    <t>Upper Limit</t>
  </si>
  <si>
    <t>Lower Limit</t>
  </si>
  <si>
    <t>ACUTETOX</t>
  </si>
  <si>
    <t>E213.1</t>
  </si>
  <si>
    <t>Cadmium (AA, Direct Aspiration) [E213.1]</t>
  </si>
  <si>
    <t>HALIDES</t>
  </si>
  <si>
    <t>SW7130</t>
  </si>
  <si>
    <t>Cadmium (AA, Direct Aspiration) [SW7130]</t>
  </si>
  <si>
    <t>ALACL</t>
  </si>
  <si>
    <t>SW7131A</t>
  </si>
  <si>
    <t>Cadmium (AA, Furnace Technique) [SW7131A]</t>
  </si>
  <si>
    <t>ALDRIN</t>
  </si>
  <si>
    <t>CL213.2</t>
  </si>
  <si>
    <t>Cadmium (AA, Furnace) - modified for CLP [CL213.2]</t>
  </si>
  <si>
    <t>ALKB</t>
  </si>
  <si>
    <t>E213.2</t>
  </si>
  <si>
    <t>Cadmium (AA, Furnace) [E213.2]</t>
  </si>
  <si>
    <t>ALKC</t>
  </si>
  <si>
    <t>CL215.1</t>
  </si>
  <si>
    <t>Calcium (AA, Direct Aspiration) - modified for CLP [CL215.1]</t>
  </si>
  <si>
    <t>ALK</t>
  </si>
  <si>
    <t>E215.1</t>
  </si>
  <si>
    <t>Calcium (AA, Direct Aspiration) [E215.1]</t>
  </si>
  <si>
    <t>BHCALPHA</t>
  </si>
  <si>
    <t>SW7140</t>
  </si>
  <si>
    <t>Calcium (AA, Direct Aspiration) [SW7140]</t>
  </si>
  <si>
    <t>CHLORDANEA</t>
  </si>
  <si>
    <t>E215.2</t>
  </si>
  <si>
    <t>Calcium (Titrimetric, EDTA ) [E215.2]</t>
  </si>
  <si>
    <t>ENDOSULFANA</t>
  </si>
  <si>
    <t>A203</t>
  </si>
  <si>
    <t>Standard Method (19th) 7110 B: Evap. Method for Gross Alpha-Beta [A7110B]</t>
  </si>
  <si>
    <t>A9223B</t>
  </si>
  <si>
    <t>Standard Method (19th) 9223 B: Chromogenic Substrate Coliform [A9223B]</t>
  </si>
  <si>
    <t>A9230B</t>
  </si>
  <si>
    <t>Standard Method (19th) 9230 B: Fecal Strep Multiple Tube Tech. [A9230B]</t>
  </si>
  <si>
    <t>A1030F1</t>
  </si>
  <si>
    <t>Standard Method 1030F1: Cation-Anion Balance Calculation [A1030F1]</t>
  </si>
  <si>
    <t>A2340B</t>
  </si>
  <si>
    <t>Standard Method 2340 B: Hardness by Calculation [A2340B]</t>
  </si>
  <si>
    <t>A2340C</t>
  </si>
  <si>
    <t>Standard Method 2340 C: Hardness by Calc.-EDTA Titrimetric Method [A2340C]</t>
  </si>
  <si>
    <t>A2520B</t>
  </si>
  <si>
    <t>Standard Method 2520 B: Salinity [A2520B]</t>
  </si>
  <si>
    <t>A2710F</t>
  </si>
  <si>
    <t>Standard Method 2710 F: Specific Gravity [A2710F]</t>
  </si>
  <si>
    <t>A4500DA</t>
  </si>
  <si>
    <t>Standard Method 4500-CO2 D: CO2 and Forms of Alkalinity by Calc. [A4500DA]</t>
  </si>
  <si>
    <t>A5520B</t>
  </si>
  <si>
    <t>Standard Method 5520 B: Oil &amp; Grease Partition-Gravimetric Method [A5520B]</t>
  </si>
  <si>
    <t>A5520C</t>
  </si>
  <si>
    <t>Standard Method 5520 C: Oil &amp; Grease Partition-Infrared Method [A5520C]</t>
  </si>
  <si>
    <t>A5520D</t>
  </si>
  <si>
    <t>Standard Method 5520 D: Oil &amp; Grease Soxhlet Extraction Method [A5520D]</t>
  </si>
  <si>
    <t>A5520E</t>
  </si>
  <si>
    <t>Standard Method 5520 E: Oil &amp; Grease Extraction for Sludge Sample [A5520E]</t>
  </si>
  <si>
    <t>A5540A</t>
  </si>
  <si>
    <t>Set C = ActiveCell.PivotTable.GetPivotData("Result", "Location", "</t>
  </si>
  <si>
    <t>Set C = ActiveCell.PivotTable.GetPivotData("Result", "Location", "EFF-001", "Parameter", "Chloride",  _</t>
  </si>
  <si>
    <t>Set C = Nothing</t>
  </si>
  <si>
    <t>"Calculation Type", "Daily Maximum", "Qual", "=", "Units", "lb/day", "Sampling Date", sday,"Sampling Time", stime)</t>
  </si>
  <si>
    <t>Set sday = Range("A9")</t>
  </si>
  <si>
    <t>Set stime = Range("B9")</t>
  </si>
  <si>
    <t xml:space="preserve"> 'Check limit tool</t>
  </si>
  <si>
    <t xml:space="preserve">    MsgBox ("Limit Tool already used")</t>
  </si>
  <si>
    <t xml:space="preserve">    Else</t>
  </si>
  <si>
    <t xml:space="preserve">    'Add stats heading</t>
  </si>
  <si>
    <t xml:space="preserve">   End If</t>
  </si>
  <si>
    <t xml:space="preserve">        iLast = ActiveCell.Address</t>
  </si>
  <si>
    <t>, (1 - iCol)) = "</t>
  </si>
  <si>
    <t xml:space="preserve">    Range(ilast).Offset(</t>
  </si>
  <si>
    <t>, (1 - iCol))</t>
  </si>
  <si>
    <t xml:space="preserve">     Range(iLast).Offset(4, (1 - iCol)) = "# of Exceedances"</t>
  </si>
  <si>
    <t xml:space="preserve">  If Range(iLast).Offset(0, (1 - iCol)) &lt;&gt; "Count" Then</t>
  </si>
  <si>
    <t xml:space="preserve">        ActiveCell.Offset(iRow - 7, 0) = 1 '(Max)</t>
  </si>
  <si>
    <t xml:space="preserve">        ActiveCell.Offset(iRow - 6, 0) = 1 '(Min)</t>
  </si>
  <si>
    <t xml:space="preserve">    ActiveCell.Offset(iRow - 6, 0) =</t>
  </si>
  <si>
    <t>BHCBETA</t>
  </si>
  <si>
    <t>E218.3</t>
  </si>
  <si>
    <t>Chromium by Chelation - Extraction [E218.3]</t>
  </si>
  <si>
    <t>ENDOSULFANB</t>
  </si>
  <si>
    <t>E218.4</t>
  </si>
  <si>
    <t>Chromium Hexavalent (AA, Chelation-Extraction) [E218.4]</t>
  </si>
  <si>
    <t>BHCTOTAL</t>
  </si>
  <si>
    <t>E218.5</t>
  </si>
  <si>
    <t>Chromium Hexavalent, Dissolved (AA, Furnace) [E218.5]</t>
  </si>
  <si>
    <t>HCO3</t>
  </si>
  <si>
    <t>SW7197</t>
  </si>
  <si>
    <t>Chromium, Hexavalent (Chelation/Extraction) [SW7197]</t>
  </si>
  <si>
    <t>BOD5</t>
  </si>
  <si>
    <t>SW7196A</t>
  </si>
  <si>
    <t>Chromium, Hexavalent (Colorimetric) [SW7196A]</t>
  </si>
  <si>
    <t>BECEM</t>
  </si>
  <si>
    <t>SW7195</t>
  </si>
  <si>
    <t>Chromium, Hexavalent (Coprecipitation) [SW7195]</t>
  </si>
  <si>
    <t>BIS2CEE</t>
  </si>
  <si>
    <t>SW7198</t>
  </si>
  <si>
    <t>Chromium, Hexavalent (Differential Pulse Polarography) [SW7198]</t>
  </si>
  <si>
    <t>BIS2CIE</t>
  </si>
  <si>
    <t>SW7199</t>
  </si>
  <si>
    <t>Chromium, Hexavalent (Ion Chromatography) [SW7199]</t>
  </si>
  <si>
    <t>BIS2EHP</t>
  </si>
  <si>
    <t>CLPPM</t>
  </si>
  <si>
    <t>CLP Method for Percent Moisture (ILM03.0) [CLPPM]</t>
  </si>
  <si>
    <t>BCME</t>
  </si>
  <si>
    <t>E219.1</t>
  </si>
  <si>
    <t>Cobalt (AA, Direct Aspiration) [E219.1]</t>
  </si>
  <si>
    <t>SW7200</t>
  </si>
  <si>
    <t>Cobalt (AA, Direct Aspiration) [SW7200]</t>
  </si>
  <si>
    <t>SULPROFOS</t>
  </si>
  <si>
    <t>E219.2</t>
  </si>
  <si>
    <t>Cobalt (AA, Furnace Technique) [E219.2]</t>
  </si>
  <si>
    <t>SW7201</t>
  </si>
  <si>
    <t>Cobalt (AA, Furnace Technique) [SW7201]</t>
  </si>
  <si>
    <t>E410.3M</t>
  </si>
  <si>
    <t>COD (Titrimetric, High Level for Saline Water) Modified [E410.3M]</t>
  </si>
  <si>
    <t>E110.2</t>
  </si>
  <si>
    <t>Color (Colorimetric-Platinum-Cobalt) [E110.2]</t>
  </si>
  <si>
    <t>BRBZ</t>
  </si>
  <si>
    <t>E601-2</t>
  </si>
  <si>
    <t>Combined Methods E601/E602 [E601-2]</t>
  </si>
  <si>
    <t>BRCLME</t>
  </si>
  <si>
    <t>E220.1</t>
  </si>
  <si>
    <t>Copper (AA, Direct Aspiration) [E220.1]</t>
  </si>
  <si>
    <t>TBME</t>
  </si>
  <si>
    <t>SW7210</t>
  </si>
  <si>
    <t>Copper (AA, Direct Aspiration) [SW7210]</t>
  </si>
  <si>
    <t>BROXL</t>
  </si>
  <si>
    <t>SW7211</t>
  </si>
  <si>
    <t>Copper (AA, Furnace Technique) [SW7211]</t>
  </si>
  <si>
    <t>BBP</t>
  </si>
  <si>
    <t>E220.2</t>
  </si>
  <si>
    <t>Location</t>
  </si>
  <si>
    <t xml:space="preserve">   If C Is Nothing Then</t>
  </si>
  <si>
    <t xml:space="preserve">    Else:</t>
  </si>
  <si>
    <t xml:space="preserve">        C.Activate</t>
  </si>
  <si>
    <t xml:space="preserve">        With ActiveCell.Resize(Selection.Rows.Count + (iRow - 14), Selection.Columns.Count)</t>
  </si>
  <si>
    <t>Determination of Organic Acids in Soil by Ion Chromatography [ULT04]</t>
  </si>
  <si>
    <t>CHLORINE</t>
  </si>
  <si>
    <t>E614</t>
  </si>
  <si>
    <t>Determination of Organophosphorus Pesticides [E614]</t>
  </si>
  <si>
    <t>CLBZ</t>
  </si>
  <si>
    <t>ULL05</t>
  </si>
  <si>
    <t>Determination of Organosulfur Compounds in Soil by GC [ULL05]</t>
  </si>
  <si>
    <t>DBCME</t>
  </si>
  <si>
    <t>ETO10A</t>
  </si>
  <si>
    <t>Determination of Pesticides and PCBs in Ambient Air by GC/MD [ETO10A]</t>
  </si>
  <si>
    <t>CLEA</t>
  </si>
  <si>
    <t>E1658</t>
  </si>
  <si>
    <t>Determination of Phenoxy-acid Herbicides [E1658]</t>
  </si>
  <si>
    <t>TCLME</t>
  </si>
  <si>
    <t>ULL9</t>
  </si>
  <si>
    <t>Determination of Thiodiglycol and Chloroacetic Acid in Soil [ULL9]</t>
  </si>
  <si>
    <t>CLME</t>
  </si>
  <si>
    <t>KAHNTOC</t>
  </si>
  <si>
    <t>Determination of TOC in Soil by Modified Lloyd Kahn Method [KAHNTOC]</t>
  </si>
  <si>
    <t>CHLOROPHYLLA</t>
  </si>
  <si>
    <t>ETO3</t>
  </si>
  <si>
    <t>Application.ScreenUpdating = False</t>
  </si>
  <si>
    <t>Application.ScreenUpdating = True</t>
  </si>
  <si>
    <t>all one word, no spaces or dashes.</t>
  </si>
  <si>
    <t>Total and Amenable Cyanide: Distillation [SW9010B]</t>
  </si>
  <si>
    <t>BTSNTOT</t>
  </si>
  <si>
    <t>Total Butyltins [BTSNTOT]</t>
  </si>
  <si>
    <t>SW9077</t>
  </si>
  <si>
    <t>Total Chlorine in New and Used Petroleum Products [SW9077]</t>
  </si>
  <si>
    <t>SW9076</t>
  </si>
  <si>
    <t>Total Chlorine in Petroleum Products by Oxidative Combst. [SW9076]</t>
  </si>
  <si>
    <t>SW9132</t>
  </si>
  <si>
    <t>Total Coliform: Membrane-Filter Technique [SW9132]</t>
  </si>
  <si>
    <t>SW9131</t>
  </si>
  <si>
    <t>Total Coliform: Multiple Tube Fermentation Technique [SW9131]</t>
  </si>
  <si>
    <t>CL335.2</t>
  </si>
  <si>
    <t>Total Cyanide - modified for CLP [CL335.2]</t>
  </si>
  <si>
    <t>E335.3</t>
  </si>
  <si>
    <t>Total Cyanide (Colorimetric, Automated UV) [E335.3]</t>
  </si>
  <si>
    <t>E335.2</t>
  </si>
  <si>
    <t>Total Cyanide [E335.2]</t>
  </si>
  <si>
    <t>E335.4</t>
  </si>
  <si>
    <t>Total Cyanide by Semi-automated Colorimetry [E335.4]</t>
  </si>
  <si>
    <t>SW9060</t>
  </si>
  <si>
    <t>Total Organic Carbon  (TOC) [SW9060]</t>
  </si>
  <si>
    <t>E415.1</t>
  </si>
  <si>
    <t>Total Organic Carbon (Combustion or Oxidation) [E415.1]</t>
  </si>
  <si>
    <t>E415.3</t>
  </si>
  <si>
    <t>Total Organic Carbon (UV Absorbance) [E415.3]</t>
  </si>
  <si>
    <t>E415.2</t>
  </si>
  <si>
    <t>Total Organic Carbon (UV Promoted, Persulfate Oxidation) [E415.2]</t>
  </si>
  <si>
    <t>8260TPH</t>
  </si>
  <si>
    <t>Diss. Gasses in Water by GC (Inter'l J. Env. Anal. Chem. 1991) [RSK175]</t>
  </si>
  <si>
    <t>DOCH4</t>
  </si>
  <si>
    <t>Diss. Oxygen &amp; Methane (Inter'l J. Env. Anal. Chem. 1988) [DOCH4]</t>
  </si>
  <si>
    <t>E218.6</t>
  </si>
  <si>
    <t>Dissolved Hexavalent Chromium in Water by IC [E218.6]</t>
  </si>
  <si>
    <t>DMEE</t>
  </si>
  <si>
    <t>Dissolved Methane, Ethane, and Ethylene by GC (JCS May, 1998) [DMEE]</t>
  </si>
  <si>
    <t>D91AVSM</t>
  </si>
  <si>
    <t>Draft 1991-Determination of Acid Volatile in Sediment [D91AVSM]</t>
  </si>
  <si>
    <t>CHRONICTOX</t>
  </si>
  <si>
    <t>Determination of Asbestos Structures (&gt;10um) in Drinking Water [E100.2]</t>
  </si>
  <si>
    <t>SW8315A</t>
  </si>
  <si>
    <t>Determination of Carbonyl Compounds by HPLC [SW8315A]</t>
  </si>
  <si>
    <t>CO3</t>
  </si>
  <si>
    <t>E515.1</t>
  </si>
  <si>
    <t>Determination of Chlorinated Acids in Water by GC/ECD [E515.1]</t>
  </si>
  <si>
    <t>CARBOPHENOTH</t>
  </si>
  <si>
    <t>ULK09</t>
  </si>
  <si>
    <t>Determination of DIMP and DMMP in Soil by GC/FPD [ULK09]</t>
  </si>
  <si>
    <t>COD</t>
  </si>
  <si>
    <t>N3503</t>
  </si>
  <si>
    <t>Determination of Hydrazine by NIOSH Method 3503 [N3503]</t>
  </si>
  <si>
    <t>CHLORDANE</t>
  </si>
  <si>
    <t>SW9056</t>
  </si>
  <si>
    <t>Determination of Inorganic Anions by Ion Chromatography [SW9056]</t>
  </si>
  <si>
    <t>CVP</t>
  </si>
  <si>
    <t>E308</t>
  </si>
  <si>
    <t>Determination of Methanol Emissions from Stationary Sources [E308]</t>
  </si>
  <si>
    <t>CL</t>
  </si>
  <si>
    <t>N3515</t>
  </si>
  <si>
    <t>Total Petroleum Hydrocarbons (TPH) by GC/MS [8260TPH]</t>
  </si>
  <si>
    <t>8260TPB</t>
  </si>
  <si>
    <t>Total Petroleum Hydrocarbons plus BTEX by GC/MS [8260TPB]</t>
  </si>
  <si>
    <t>E420.4</t>
  </si>
  <si>
    <t>Total Recoverable Phenolics by Semi-automated Colorimetry [E420.4]</t>
  </si>
  <si>
    <t>E1639</t>
  </si>
  <si>
    <t>Trace Elements in Ambient Waters by Stabilized [E1639]</t>
  </si>
  <si>
    <t>E619</t>
  </si>
  <si>
    <t>Triazine Pesticides [E619]</t>
  </si>
  <si>
    <t>E906.0</t>
  </si>
  <si>
    <t>Tritium in Drinking Water [E906.0]</t>
  </si>
  <si>
    <t>E180.1</t>
  </si>
  <si>
    <t>Turbidity (Nephelometric) [E180.1]</t>
  </si>
  <si>
    <t>USDA60</t>
  </si>
  <si>
    <t>USDA Handbook No. 60: Exchangeable Sodium Percentage [USDA60]</t>
  </si>
  <si>
    <t>E286.1</t>
  </si>
  <si>
    <t>Vanadium (AA, Direct Aspiration) [E286.1]</t>
  </si>
  <si>
    <t>SW7910</t>
  </si>
  <si>
    <t>Vanadium (AA, Direct Aspiration) [SW7910]</t>
  </si>
  <si>
    <t>E286.2</t>
  </si>
  <si>
    <t>Name:</t>
  </si>
  <si>
    <t>sub</t>
  </si>
  <si>
    <t>()</t>
  </si>
  <si>
    <t>Attribute VB_Name = "</t>
  </si>
  <si>
    <t>Determination of Volatile Organic Compounds in Ambient Air [ETO3]</t>
  </si>
  <si>
    <t>CHLORPROPHAM</t>
  </si>
  <si>
    <t>ETO14A</t>
  </si>
  <si>
    <t>Determination of Volatile Organic Compounds in Ambient Air by GC [ETO14A]</t>
  </si>
  <si>
    <t>CLPYRIFOS</t>
  </si>
  <si>
    <t>SW8000B</t>
  </si>
  <si>
    <t>Determinative Chromatographic Separations [SW8000B]</t>
  </si>
  <si>
    <t>CLPYRIFOSME</t>
  </si>
  <si>
    <t>AK102AA</t>
  </si>
  <si>
    <t>Diesel Range Organics (Aliphatics/Aromatics), ADEC [AK102AA]</t>
  </si>
  <si>
    <t>CR3</t>
  </si>
  <si>
    <t>AK102</t>
  </si>
  <si>
    <t>Diesel Range Organics, Alaska Dept. of Environment. Conserv. [AK102]</t>
  </si>
  <si>
    <t>DTN19</t>
  </si>
  <si>
    <t>Dionex Technical Note 19: Anion Exchange with Cond. Detection [DTN19]</t>
  </si>
  <si>
    <t>E549.2</t>
  </si>
  <si>
    <t>Diquat and Paraquat by LSE and HPLC [E549.2]</t>
  </si>
  <si>
    <t>CR</t>
  </si>
  <si>
    <t>RSK174</t>
  </si>
  <si>
    <t>Diss. CH4, C2H6, &amp; C2H4 in GW by GC (J. Chrom. Sci. Vol. 36) [RSK174]</t>
  </si>
  <si>
    <t>CR6</t>
  </si>
  <si>
    <t>RSK175</t>
  </si>
  <si>
    <t>Volatile Organic Compounds by Purge and Trap [E524.2]</t>
  </si>
  <si>
    <t>1,1,2-Trichloroethane</t>
  </si>
  <si>
    <t>1,1-Dichloroethane</t>
  </si>
  <si>
    <t>1,1-Dichloroethylene</t>
  </si>
  <si>
    <t>1,1-Dichloropropene</t>
  </si>
  <si>
    <t>1,2,3,4,6,7,8,9-Octachlorodibenzofuran</t>
  </si>
  <si>
    <t>1,2,3,4,6,7,8,9-Octachlorodibenzo-p-dioxin</t>
  </si>
  <si>
    <t>1,2,3,4,6,7,8-Heptachlorodibenzofuran</t>
  </si>
  <si>
    <t>1,2,3,4,6,7,8-Heptachlorodibenzo-p-dioxin</t>
  </si>
  <si>
    <t>1,2,3,4,7,8,9-Heptachlorodibenzofuran</t>
  </si>
  <si>
    <t>1,2,3,4,7,8-Hexachlorodibenzofuran</t>
  </si>
  <si>
    <t>1,2,3,4,7,8-Hexachlorodibenzo-p-dioxin</t>
  </si>
  <si>
    <t>1,2,3,6,7,8-Hexachlorodibenzofuran</t>
  </si>
  <si>
    <t>1,2,3,6,7,8-Hexachlorodibenzo-p-dioxin</t>
  </si>
  <si>
    <t>1,2,3,7,8,9-Hexachlorodibenzofuran</t>
  </si>
  <si>
    <t>1,2,3,7,8,9-Hexachlorodibenzo-p-dioxin</t>
  </si>
  <si>
    <t>1,2,3,7,8-Pentachlorodibenzofuran</t>
  </si>
  <si>
    <t>1,2,3,7,8-Pentachlorodibenzo-p-dioxin</t>
  </si>
  <si>
    <t>1,2,3-Trichlorobenzene</t>
  </si>
  <si>
    <t>1,2,3-Trichloropropane</t>
  </si>
  <si>
    <t>1,2,4-Trichlorobenzene</t>
  </si>
  <si>
    <t>1,2,4-Trimethylbenzene</t>
  </si>
  <si>
    <t>1,2-Dibromo-3-Chloropropane</t>
  </si>
  <si>
    <t>1,2-Dibromoethane</t>
  </si>
  <si>
    <t>1,2-Dichlorobenzene</t>
  </si>
  <si>
    <t>1,2-Dichloroethane</t>
  </si>
  <si>
    <t>1,2-Dichloroethylenes, Sum</t>
  </si>
  <si>
    <t>1,2-Dichloropropane</t>
  </si>
  <si>
    <t>1,2-Diphenylhydrazine</t>
  </si>
  <si>
    <t>1,3,5-Trimethylbenzene</t>
  </si>
  <si>
    <t>1,3-Dichlorobenzene</t>
  </si>
  <si>
    <t>1,3-Dichloropropane</t>
  </si>
  <si>
    <t>1,3-Dichloropropylenes, Sum</t>
  </si>
  <si>
    <t>1,4-Dichlorobenzene</t>
  </si>
  <si>
    <t>2,2-Dichloropropane</t>
  </si>
  <si>
    <t>2,3,4,5-Tetrachlorophenol</t>
  </si>
  <si>
    <t>2,3,4,6,7,8-Hexachlorodibenzofuran</t>
  </si>
  <si>
    <t>2,3,4,6-Tetrachlorophenol</t>
  </si>
  <si>
    <t>2,3,4,7,8-Pentachlorodibenzofuran</t>
  </si>
  <si>
    <t>2,3,7,8-TCDD (Dioxin)</t>
  </si>
  <si>
    <t>2,3,7,8-Tetrachlorodibenzofuran</t>
  </si>
  <si>
    <t>2,4,5-TP (Silvex)</t>
  </si>
  <si>
    <t>2,4,6-Tribromophenol</t>
  </si>
  <si>
    <t>2,4,6-Trichlorophenol</t>
  </si>
  <si>
    <t>2,4-D</t>
  </si>
  <si>
    <t>2,4-DB</t>
  </si>
  <si>
    <t>2,4-DDD</t>
  </si>
  <si>
    <t>2,4-DDE</t>
  </si>
  <si>
    <t>2,4-DDT</t>
  </si>
  <si>
    <t>2,4-Dichlorophenol</t>
  </si>
  <si>
    <t>2,4-Dimethylphenol</t>
  </si>
  <si>
    <t>2,4-Dinitrophenol</t>
  </si>
  <si>
    <t>2,4-Dinitrotoluene</t>
  </si>
  <si>
    <t>2,6-Dichlorophenol</t>
  </si>
  <si>
    <t>2,6-Dinitrotoluene</t>
  </si>
  <si>
    <t>2-Chloroethylvinyl Ether</t>
  </si>
  <si>
    <t>2-Chloronaphthalene</t>
  </si>
  <si>
    <t>2-Chlorophenol</t>
  </si>
  <si>
    <t>2-Chlorotoluene</t>
  </si>
  <si>
    <t>2-Fluorophenol</t>
  </si>
  <si>
    <t>2-Methylnaphthalene</t>
  </si>
  <si>
    <t>2-Methylphenol</t>
  </si>
  <si>
    <t>2-Nitroaniline</t>
  </si>
  <si>
    <t>2-Nitrophenol</t>
  </si>
  <si>
    <t>3,3-Dichlorobenzidine</t>
  </si>
  <si>
    <t>3-Nitroaniline</t>
  </si>
  <si>
    <t>4,4-DDD</t>
  </si>
  <si>
    <t>4,4-DDE</t>
  </si>
  <si>
    <t>4,4-DDT</t>
  </si>
  <si>
    <t>4-Bromofluorobenzene</t>
  </si>
  <si>
    <t>4-Bromophenyl Phenyl Ether</t>
  </si>
  <si>
    <t>4-Chloroaniline</t>
  </si>
  <si>
    <t>4-Chlorophenyl Phenyl Ether</t>
  </si>
  <si>
    <t>4-Chlorotoluene</t>
  </si>
  <si>
    <t>4-Nitroaniline</t>
  </si>
  <si>
    <t>DBFM</t>
  </si>
  <si>
    <t>N5523</t>
  </si>
  <si>
    <t>Glycols by NIOSH Method 5523 [N5523]</t>
  </si>
  <si>
    <t>DBMA</t>
  </si>
  <si>
    <t>E547</t>
  </si>
  <si>
    <t>Glyphosate in Drinking Water by HPCL, PCD, &amp; FD [E547]</t>
  </si>
  <si>
    <t>DICAMBA</t>
  </si>
  <si>
    <t>E231.1</t>
  </si>
  <si>
    <t>Gold (AA, Direct Aspiration) [E231.1]</t>
  </si>
  <si>
    <t>DCB</t>
  </si>
  <si>
    <t>E231.2</t>
  </si>
  <si>
    <t>Gold (AA, Furnace) [E231.2]</t>
  </si>
  <si>
    <t>BDCME</t>
  </si>
  <si>
    <t>SW7010</t>
  </si>
  <si>
    <t>Graphite Furnace Atomic Absorption Spectrophotometry [SW7010]</t>
  </si>
  <si>
    <t>FC12</t>
  </si>
  <si>
    <t>E1003.0</t>
  </si>
  <si>
    <t>Green Algae GrowthTest [E1003.0]</t>
  </si>
  <si>
    <t>FENTHION2CL</t>
  </si>
  <si>
    <t>E900</t>
  </si>
  <si>
    <t>Gross Alpha and Beta Radiation [E900]</t>
  </si>
  <si>
    <t>DCPROP</t>
  </si>
  <si>
    <t>SW9310</t>
  </si>
  <si>
    <t>Gross Alpha and Gross Beta [SW9310]</t>
  </si>
  <si>
    <t>DICHLORVOS</t>
  </si>
  <si>
    <t>H8000</t>
  </si>
  <si>
    <t>HACH Chemical Oxygen Demand, Method 8000 [H8000]</t>
  </si>
  <si>
    <t>BIDRIN</t>
  </si>
  <si>
    <t>H8160</t>
  </si>
  <si>
    <t>HACH Conductivity, Method 8160 [H8160]</t>
  </si>
  <si>
    <t>DDAC</t>
  </si>
  <si>
    <t>H8146</t>
  </si>
  <si>
    <t>HACH Ferrous Iron Field Test, Method 8146 [H8146]</t>
  </si>
  <si>
    <t>DIELDRIN</t>
  </si>
  <si>
    <t>E552.1</t>
  </si>
  <si>
    <t>Haloacetic Acids &amp; Dalapon in Drinking Water by IELSE &amp; GC [E552.1]</t>
  </si>
  <si>
    <t>PHCD</t>
  </si>
  <si>
    <t>E552.2</t>
  </si>
  <si>
    <t>Haloacetic Acids &amp; Dalapon in Drinking Water by LLE, Deriv. &amp; GC [E552.2]</t>
  </si>
  <si>
    <t>DEPH</t>
  </si>
  <si>
    <t>SW8021B</t>
  </si>
  <si>
    <t>Halogenated and Aromatic Volatiles by GC using Photoionization [SW8021B]</t>
  </si>
  <si>
    <t>DIMETHAT</t>
  </si>
  <si>
    <t>SW8010B</t>
  </si>
  <si>
    <t>Halogenated Volatile Organics by Gas Chromatography [SW8010B]</t>
  </si>
  <si>
    <t>DMPH</t>
  </si>
  <si>
    <t>3810HVO</t>
  </si>
  <si>
    <t>Halogenated Volatile Organics by Headspace [3810HVO]</t>
  </si>
  <si>
    <t>DNBP</t>
  </si>
  <si>
    <t>E130.1</t>
  </si>
  <si>
    <t>Hardness, Total (Colorimetric, Automated EDTA) [E130.1]</t>
  </si>
  <si>
    <t>DNOP</t>
  </si>
  <si>
    <t>E130.2</t>
  </si>
  <si>
    <t>Hardness, Total (Titrimetric) [E130.2]</t>
  </si>
  <si>
    <t>DINOSEB</t>
  </si>
  <si>
    <t>E1664A</t>
  </si>
  <si>
    <t>HEM and SGT-HEM by Extraction and Gravimetry, Rev. A [E1664A]</t>
  </si>
  <si>
    <t>DIOXANE14</t>
  </si>
  <si>
    <t>SW8280</t>
  </si>
  <si>
    <t>HIST:Polychlorinated Dibenzodioxins/Polychlorinated Dibenzofurans [SW8280]</t>
  </si>
  <si>
    <t>DIOXATHION</t>
  </si>
  <si>
    <t>SW8020</t>
  </si>
  <si>
    <t>HISTORICAL: Aromatic Volatile Organics [SW8020]</t>
  </si>
  <si>
    <t>DIQUAT</t>
  </si>
  <si>
    <t>SW7060</t>
  </si>
  <si>
    <t>HISTORICAL: Arsenic (AA, Furnace Technique) [SW7060]</t>
  </si>
  <si>
    <t>DO</t>
  </si>
  <si>
    <t>SW7061</t>
  </si>
  <si>
    <t>HISTORICAL: Arsenic by Hydride Generation [SW7061]</t>
  </si>
  <si>
    <t>OXYGEN</t>
  </si>
  <si>
    <t>SW7131</t>
  </si>
  <si>
    <t>HISTORICAL: Cadmium (AA, Furnace Technique) [SW7131]</t>
  </si>
  <si>
    <t>DISUL</t>
  </si>
  <si>
    <t>SW8150</t>
  </si>
  <si>
    <t>HISTORICAL: Chlorinated Herbicides by GC [SW8150]</t>
  </si>
  <si>
    <t>DIURON</t>
  </si>
  <si>
    <t>SW8151</t>
  </si>
  <si>
    <t>HISTORICAL: Chlorinated Herbicides by GC [SW8151]</t>
  </si>
  <si>
    <t>FONOFOS</t>
  </si>
  <si>
    <t>SW7196</t>
  </si>
  <si>
    <t>Carbonate Ion (as CO3)</t>
  </si>
  <si>
    <t>Carbophenothion</t>
  </si>
  <si>
    <t>Chemical Oxygen Demand (COD)</t>
  </si>
  <si>
    <t>Chlordane</t>
  </si>
  <si>
    <t>Chlorfenvinphos</t>
  </si>
  <si>
    <t>Chloride</t>
  </si>
  <si>
    <t>Chlorine Usage</t>
  </si>
  <si>
    <t>Chlorine, Free Available</t>
  </si>
  <si>
    <t>Chlorine, Total Residual</t>
  </si>
  <si>
    <t>Chlorobenzene</t>
  </si>
  <si>
    <t>Chloroethane</t>
  </si>
  <si>
    <t>Chloroform</t>
  </si>
  <si>
    <t>Chloromethane</t>
  </si>
  <si>
    <t>Chlorophyll a</t>
  </si>
  <si>
    <t>Chlorpropham</t>
  </si>
  <si>
    <t>Chlorpyrifos</t>
  </si>
  <si>
    <t>Chlorpyrifos Methyl</t>
  </si>
  <si>
    <t>Chromium (III)</t>
  </si>
  <si>
    <t>Chromium (III) Dissolved</t>
  </si>
  <si>
    <t>Chromium (III) Total Recoverable</t>
  </si>
  <si>
    <t>Chromium (Total)</t>
  </si>
  <si>
    <t>Chromium (VI)</t>
  </si>
  <si>
    <t>Chromium (VI) Dissolved</t>
  </si>
  <si>
    <t>Chromium (VI) Total Recoverable</t>
  </si>
  <si>
    <t>Chromium, Dissolved</t>
  </si>
  <si>
    <t>Chromium, Total Recoverable</t>
  </si>
  <si>
    <t>Chronic Toxicity</t>
  </si>
  <si>
    <t>Chrysene</t>
  </si>
  <si>
    <t>cis-Nonachlor</t>
  </si>
  <si>
    <t>Cobalt, Total</t>
  </si>
  <si>
    <t>Cobalt, Total Recoverable</t>
  </si>
  <si>
    <t>Color, ADMI</t>
  </si>
  <si>
    <t>Color, Pt-Co (filtered)</t>
  </si>
  <si>
    <t>Color, Pt-Co (unfiltered)</t>
  </si>
  <si>
    <t>Copper, Dissolved</t>
  </si>
  <si>
    <t>Copper, Total</t>
  </si>
  <si>
    <t>Copper, Total Recoverable</t>
  </si>
  <si>
    <t>Coumaphos</t>
  </si>
  <si>
    <t>Crotoxyphos</t>
  </si>
  <si>
    <t>Cyanide, Free Available</t>
  </si>
  <si>
    <t>Cyanide, Total (as CN)</t>
  </si>
  <si>
    <t>Cyclohexane</t>
  </si>
  <si>
    <t>Dalapon</t>
  </si>
  <si>
    <t>DDT/DDD/DDE, Sum of P,P &amp; O,P Isomers</t>
  </si>
  <si>
    <t>delta-BHC</t>
  </si>
  <si>
    <t>Demeton</t>
  </si>
  <si>
    <t>Di (2-ethylhexyl) adipate</t>
  </si>
  <si>
    <t>Diazinon</t>
  </si>
  <si>
    <t>Dibenzo(a,h)anthracene</t>
  </si>
  <si>
    <t>Dibenzofuran</t>
  </si>
  <si>
    <t>Dibromofluoromethane</t>
  </si>
  <si>
    <t>Dibromomethane</t>
  </si>
  <si>
    <t>Dicamba</t>
  </si>
  <si>
    <t>Dichlorobenzenes, Sum</t>
  </si>
  <si>
    <t>Dichlorobromomethane</t>
  </si>
  <si>
    <t>Dichlorodifluoromethane</t>
  </si>
  <si>
    <t>Dichlorofenthion</t>
  </si>
  <si>
    <t>Dichloroprop</t>
  </si>
  <si>
    <t>Dichlorvos</t>
  </si>
  <si>
    <t>Dicrotophos</t>
  </si>
  <si>
    <t>Didecyl Dimethyl Ammonium Chloride (DDAC)</t>
  </si>
  <si>
    <t>Dieldrin</t>
  </si>
  <si>
    <t>Diesel Oil</t>
  </si>
  <si>
    <t>Diethyl Phthalate</t>
  </si>
  <si>
    <t>Dimethoate</t>
  </si>
  <si>
    <t>Dimethyl Phthalate</t>
  </si>
  <si>
    <t>Di-n-butyl Phthalate</t>
  </si>
  <si>
    <t>Di-n-octyl Phthalate</t>
  </si>
  <si>
    <t>Dinoseb</t>
  </si>
  <si>
    <t>Dioxane</t>
  </si>
  <si>
    <t>Dioxathion</t>
  </si>
  <si>
    <t>Diquat</t>
  </si>
  <si>
    <t>Dissolved Oxygen</t>
  </si>
  <si>
    <t>Dissolved Oxygen, saturation</t>
  </si>
  <si>
    <t>Disulfoton</t>
  </si>
  <si>
    <t>Diuron</t>
  </si>
  <si>
    <t>Dyfonate</t>
  </si>
  <si>
    <t>E.coli</t>
  </si>
  <si>
    <t>Electrical Conductivity @ 25 Deg. C</t>
  </si>
  <si>
    <t>Endosulfan Sulfate</t>
  </si>
  <si>
    <t>Endosulfans, Sum</t>
  </si>
  <si>
    <t>Endothal</t>
  </si>
  <si>
    <t>Endrin</t>
  </si>
  <si>
    <t>Endrin Aldehyde</t>
  </si>
  <si>
    <t>Endrin ketone</t>
  </si>
  <si>
    <t>Enterococci</t>
  </si>
  <si>
    <t>EPN</t>
  </si>
  <si>
    <t>Ethanol</t>
  </si>
  <si>
    <t>Ethion</t>
  </si>
  <si>
    <t>Ethoprop</t>
  </si>
  <si>
    <t>Ethylbenzene</t>
  </si>
  <si>
    <t>Ethyl-Tert Butyl Ether (ETBE)</t>
  </si>
  <si>
    <t>HISTORICAL: PAH Specific Ion Monitoring [PAHSIM]</t>
  </si>
  <si>
    <t>FLA</t>
  </si>
  <si>
    <t>SW9045A</t>
  </si>
  <si>
    <t>HISTORICAL: pH [SW9045A]</t>
  </si>
  <si>
    <t>FL</t>
  </si>
  <si>
    <t>SW9040</t>
  </si>
  <si>
    <t>HISTORICAL: pH, Electrometric Measurement [SW9040]</t>
  </si>
  <si>
    <t>F</t>
  </si>
  <si>
    <t>SW8270</t>
  </si>
  <si>
    <t>HISTORICAL: Semivolatile Organic Compounds by GC/MS [SW8270]</t>
  </si>
  <si>
    <t>FORMALD</t>
  </si>
  <si>
    <t>SW8270A</t>
  </si>
  <si>
    <t>HISTORICAL: Semivolatile Organic Compounds by GC/MS [SW8270A]</t>
  </si>
  <si>
    <t>BHCGAMMA</t>
  </si>
  <si>
    <t>SW8270B</t>
  </si>
  <si>
    <t>HISTORICAL: Semivolatile Organic Compounds by GC/MS [SW8270B]</t>
  </si>
  <si>
    <t>CHLORDANEG</t>
  </si>
  <si>
    <t>SW7760</t>
  </si>
  <si>
    <t>HISTORICAL: Silver (AA, Direct Aspiration) [SW7760]</t>
  </si>
  <si>
    <t>PHCG</t>
  </si>
  <si>
    <t>SW9045B</t>
  </si>
  <si>
    <t>HISTORICAL: Soil and Waste pH [SW9045B]</t>
  </si>
  <si>
    <t>GLYP</t>
  </si>
  <si>
    <t>SW8321</t>
  </si>
  <si>
    <t>HISTORICAL: Solvent Extractable Non-VOCs by HPLC/TSP/MS or UV [SW8321]</t>
  </si>
  <si>
    <t>SW9050</t>
  </si>
  <si>
    <t>HISTORICAL: Specific Conductance [SW9050]</t>
  </si>
  <si>
    <t>HARD</t>
  </si>
  <si>
    <t>AKD</t>
  </si>
  <si>
    <t>HISTORICAL: State of Alaska Method for Diesel [AKD]</t>
  </si>
  <si>
    <t>HEPTACHLOR</t>
  </si>
  <si>
    <t>AKG</t>
  </si>
  <si>
    <t>HISTORICAL: State of Alaska Method for Gasoline [AKG]</t>
  </si>
  <si>
    <t>HEPT-EPOX</t>
  </si>
  <si>
    <t>SW9010</t>
  </si>
  <si>
    <t>HISTORICAL: Total and Amenable Cyanide [SW9010]</t>
  </si>
  <si>
    <t>HCLBZ</t>
  </si>
  <si>
    <t>SW9010A</t>
  </si>
  <si>
    <t>HISTORICAL: Total and Amenable Cyanide [SW9010A]</t>
  </si>
  <si>
    <t>HCBU</t>
  </si>
  <si>
    <t>SW9020</t>
  </si>
  <si>
    <t>HISTORICAL: Total Organic Halides (TOX) [SW9020]</t>
  </si>
  <si>
    <t>HCCP</t>
  </si>
  <si>
    <t>SW9020A</t>
  </si>
  <si>
    <t>HISTORICAL: Total Organic Halides (TOX) [SW9020A]</t>
  </si>
  <si>
    <t>HCLEA</t>
  </si>
  <si>
    <t>SW9012</t>
  </si>
  <si>
    <t>HISTORICAL: Total/Amenable Cyanide (Colorimetric, Automated UV) [SW9012]</t>
  </si>
  <si>
    <t>HYDRAZINE</t>
  </si>
  <si>
    <t>SW8240A</t>
  </si>
  <si>
    <t>HISTORICAL: Volatile Organic Compounds (SW-846 Method) [SW8240A]</t>
  </si>
  <si>
    <t>TRPH</t>
  </si>
  <si>
    <t>SW8260</t>
  </si>
  <si>
    <t>HISTORICAL: Volatile Organic Compounds by GC/MS [SW8260]</t>
  </si>
  <si>
    <t>CLHYD</t>
  </si>
  <si>
    <t>SW8260A</t>
  </si>
  <si>
    <t>HISTORICAL: Volatile Organic Compounds by GC/MS [SW8260A]</t>
  </si>
  <si>
    <t>HPEROXIDE</t>
  </si>
  <si>
    <t>SCID</t>
  </si>
  <si>
    <t>Hydrocarbon Screening Method [SCID]</t>
  </si>
  <si>
    <t>H2S</t>
  </si>
  <si>
    <t>CL200.7</t>
  </si>
  <si>
    <t>Inductively Coupled Plasma Emission - modified for CLP [CL200.7]</t>
  </si>
  <si>
    <t>INP123</t>
  </si>
  <si>
    <t>E200.7</t>
  </si>
  <si>
    <t>Inductively Coupled Plasma Emission [E200.7]</t>
  </si>
  <si>
    <t>FE</t>
  </si>
  <si>
    <t>E200.8</t>
  </si>
  <si>
    <t>Inductively Coupled Plasma/Mass Spectroscopy [E200.8]</t>
  </si>
  <si>
    <t>SW6010B</t>
  </si>
  <si>
    <t>Inductively Coupled Plasma-Atomic Emission Spectroscopy [SW6010B]</t>
  </si>
  <si>
    <t>SW6020</t>
  </si>
  <si>
    <t>Inductively Coupled Plasma-Mass Spectrometry [SW6020]</t>
  </si>
  <si>
    <t>ISOP</t>
  </si>
  <si>
    <t>E300.0</t>
  </si>
  <si>
    <t>n-Propylbenzene</t>
  </si>
  <si>
    <t>Oil and Grease</t>
  </si>
  <si>
    <t>Orthophosphate, Dissolved (as P)</t>
  </si>
  <si>
    <t>Orthophosphate, Total (as P)</t>
  </si>
  <si>
    <t>Oxamyl</t>
  </si>
  <si>
    <t>Oxychlordane</t>
  </si>
  <si>
    <t>o-Xylene</t>
  </si>
  <si>
    <t>Parathion</t>
  </si>
  <si>
    <t>PCB-1016</t>
  </si>
  <si>
    <t>PCB-1221</t>
  </si>
  <si>
    <t>PCB-1232</t>
  </si>
  <si>
    <t>PCB-1242</t>
  </si>
  <si>
    <t>PCB-1248</t>
  </si>
  <si>
    <t>PCB-1254</t>
  </si>
  <si>
    <t>PCB-1260</t>
  </si>
  <si>
    <t>Pentachloroethane</t>
  </si>
  <si>
    <t>Pentachlorophenol</t>
  </si>
  <si>
    <t>Perchlorate</t>
  </si>
  <si>
    <t>pH</t>
  </si>
  <si>
    <t>Phenanthrene</t>
  </si>
  <si>
    <t>Phenol, Single Compound</t>
  </si>
  <si>
    <t>Phenols, Chlorinated</t>
  </si>
  <si>
    <t>Phenols, Non-chlorinated</t>
  </si>
  <si>
    <t>Phenols, Total</t>
  </si>
  <si>
    <t>Phorate</t>
  </si>
  <si>
    <t>Phosmet</t>
  </si>
  <si>
    <t>Phosphamidon</t>
  </si>
  <si>
    <t>Phosphate, Total (as P)</t>
  </si>
  <si>
    <t>Phosphate, Total (as PO4)</t>
  </si>
  <si>
    <t>Phosphorus, Dissolved (as P)</t>
  </si>
  <si>
    <t>Phosphorus, Total (as P)</t>
  </si>
  <si>
    <t>Phosphorus, Total Organic (as P)</t>
  </si>
  <si>
    <t>Phthalate Esters</t>
  </si>
  <si>
    <t>Picloram</t>
  </si>
  <si>
    <t>p-Isopropyltoluene</t>
  </si>
  <si>
    <t>Polychlorinated Biphenyls (PCBs), Sum</t>
  </si>
  <si>
    <t>Polynuclear Aromatic Hydrocarbons (PAHs)</t>
  </si>
  <si>
    <t>Potassium Permanganate</t>
  </si>
  <si>
    <t>Potassium, Dissolved</t>
  </si>
  <si>
    <t>Potassium, Total Recoverable</t>
  </si>
  <si>
    <t>Propiconazole</t>
  </si>
  <si>
    <t>Propoxur</t>
  </si>
  <si>
    <t>Pyrene</t>
  </si>
  <si>
    <t>Radiation, Gross Alpha</t>
  </si>
  <si>
    <t>Radiation, Gross Beta</t>
  </si>
  <si>
    <t>Radioactivity</t>
  </si>
  <si>
    <t>Radium-226 + Radium-228</t>
  </si>
  <si>
    <t>Ronnel</t>
  </si>
  <si>
    <t>Salinity</t>
  </si>
  <si>
    <t>sec-Butylbenzene</t>
  </si>
  <si>
    <t>Selenium, Dissolved</t>
  </si>
  <si>
    <t>Selenium, Total</t>
  </si>
  <si>
    <t>Selenium, Total Recoverable</t>
  </si>
  <si>
    <t>Settleable Solids</t>
  </si>
  <si>
    <t>Siduron</t>
  </si>
  <si>
    <t>Silica, Dissolved (as SiO2)</t>
  </si>
  <si>
    <t>Silver, Dissolved</t>
  </si>
  <si>
    <t>Silver, Total</t>
  </si>
  <si>
    <t>Silver, Total Recoverable</t>
  </si>
  <si>
    <t>Simazine</t>
  </si>
  <si>
    <t>Sodium Bisulfite</t>
  </si>
  <si>
    <t>Sodium, %</t>
  </si>
  <si>
    <t>Sodium, Dissolved</t>
  </si>
  <si>
    <t>Sodium, Total</t>
  </si>
  <si>
    <t>Sodium, Total Recoverable</t>
  </si>
  <si>
    <t>Stirophos</t>
  </si>
  <si>
    <t>Strontium-90</t>
  </si>
  <si>
    <t>Styrene</t>
  </si>
  <si>
    <t>Sulfate, Total (as S)</t>
  </si>
  <si>
    <t>Sulfate, Total (as SO4)</t>
  </si>
  <si>
    <t>Sulfide, Dissolved (as S)</t>
  </si>
  <si>
    <t>Sulfide, Total (as S)</t>
  </si>
  <si>
    <t>Sulfite (as SO3)</t>
  </si>
  <si>
    <t>Sulfotepp</t>
  </si>
  <si>
    <t>Swep</t>
  </si>
  <si>
    <t>Tannin and Lignin</t>
  </si>
  <si>
    <t>TCDD Equivalents</t>
  </si>
  <si>
    <t>Temperature</t>
  </si>
  <si>
    <t>TEPP</t>
  </si>
  <si>
    <t>Terbufos</t>
  </si>
  <si>
    <t>Tert-Amyl Methyl Ether (TAME)</t>
  </si>
  <si>
    <t>Tert-Butyl Alcohol (TBA)</t>
  </si>
  <si>
    <t>tert-Butylbenzene</t>
  </si>
  <si>
    <t>Tetrachloro-m-xylene</t>
  </si>
  <si>
    <t>Thallium, Total Recoverable</t>
  </si>
  <si>
    <t>Thiobencarb</t>
  </si>
  <si>
    <t>Thionazin</t>
  </si>
  <si>
    <t>Tin, Dissolved</t>
  </si>
  <si>
    <t>Tin, Total</t>
  </si>
  <si>
    <t>Tin, Total Recoverable</t>
  </si>
  <si>
    <t>Titanium, Dissolved</t>
  </si>
  <si>
    <t>Titanium, Total</t>
  </si>
  <si>
    <t>Titanium, Total Recoverable</t>
  </si>
  <si>
    <t>Tokuthion</t>
  </si>
  <si>
    <t>Toluene</t>
  </si>
  <si>
    <t>Mercury (Cold Vapor, Automated) [E245.2]</t>
  </si>
  <si>
    <t>CL245.1</t>
  </si>
  <si>
    <t>Mercury (Cold Vapor, Manual) - modified for CLP [CL245.1]</t>
  </si>
  <si>
    <t>MTBE</t>
  </si>
  <si>
    <t>E245.1</t>
  </si>
  <si>
    <t>Mercury (Cold Vapor, Manual) [E245.1]</t>
  </si>
  <si>
    <t>MBAS</t>
  </si>
  <si>
    <t>CL245.5</t>
  </si>
  <si>
    <t>Mercury (Cold Vapor, Sediments) - modified for CLP [CL245.5]</t>
  </si>
  <si>
    <t>MTLNCL</t>
  </si>
  <si>
    <t>E245.5</t>
  </si>
  <si>
    <t>Mercury (Cold Vapor, Sediments) [E245.5]</t>
  </si>
  <si>
    <t>MMH</t>
  </si>
  <si>
    <t>SW7470A</t>
  </si>
  <si>
    <t>Mercury in Liquid Waste (Manual Cold-Vapor Technique) [SW7470A]</t>
  </si>
  <si>
    <t>MEVINPHOS</t>
  </si>
  <si>
    <t>SW7471B</t>
  </si>
  <si>
    <t>Mercury in Solid or Semisolid Waste (Manual Cold-Vapor Tech) [SW7471B]</t>
  </si>
  <si>
    <t>MEXACARBATE</t>
  </si>
  <si>
    <t>E1631</t>
  </si>
  <si>
    <t>Mercury in Water by Oxidation, P&amp;T, and Cold Vapor [E1631]</t>
  </si>
  <si>
    <t>MIREX</t>
  </si>
  <si>
    <t>E200.0</t>
  </si>
  <si>
    <t>Metals by Atomic Absorption [E200.0]</t>
  </si>
  <si>
    <t>MOLINATE</t>
  </si>
  <si>
    <t>UL09</t>
  </si>
  <si>
    <t>Method UL09, Rocky Mountain Arsenal [UL09]</t>
  </si>
  <si>
    <t>MO</t>
  </si>
  <si>
    <t>UW46</t>
  </si>
  <si>
    <t>Method UW46, Rocky Mountain Arsenal [UW46]</t>
  </si>
  <si>
    <t>E1630</t>
  </si>
  <si>
    <t>Methyl Mercury in Water by Distillation [E1630]</t>
  </si>
  <si>
    <t>E425.1</t>
  </si>
  <si>
    <t>Methylene Blue Active Substances (MBAS) [E425.1]</t>
  </si>
  <si>
    <t>MONURON</t>
  </si>
  <si>
    <t>ME418.1</t>
  </si>
  <si>
    <t>Modified E418.1 TRPH (Alaska) [ME418.1]</t>
  </si>
  <si>
    <t>NALED</t>
  </si>
  <si>
    <t>OR418.1</t>
  </si>
  <si>
    <t>Modified for State of Oregon Total Petroleum Hydrocarbons [OR418.1]</t>
  </si>
  <si>
    <t>NAPH</t>
  </si>
  <si>
    <t>WA418.1</t>
  </si>
  <si>
    <t>Modified for State of Washington Total Petroleum Hydrocarbons [WA418.1]</t>
  </si>
  <si>
    <t>BTBZN</t>
  </si>
  <si>
    <t>M8015</t>
  </si>
  <si>
    <t>Modified SW8015 for Gasoline or Diesel Determination [M8015]</t>
  </si>
  <si>
    <t>NEBURON</t>
  </si>
  <si>
    <t>M8100</t>
  </si>
  <si>
    <t>Modified SW8100 for Diesel Range Organics Determination [M8100]</t>
  </si>
  <si>
    <t>NI</t>
  </si>
  <si>
    <t>E246.1</t>
  </si>
  <si>
    <t>Molybdenum (AA, Direct Aspiration) [E246.1]</t>
  </si>
  <si>
    <t>SW7480</t>
  </si>
  <si>
    <t>Molybdenum (AA, Direct Aspiration) [SW7480]</t>
  </si>
  <si>
    <t>E246.2</t>
  </si>
  <si>
    <t>Molybdenum (AA, Furnace Technique) [E246.2]</t>
  </si>
  <si>
    <t>NO3N</t>
  </si>
  <si>
    <t>SW7481</t>
  </si>
  <si>
    <t>Molybdenum (AA, Furnace Technique) [SW7481]</t>
  </si>
  <si>
    <t>NO3</t>
  </si>
  <si>
    <t>MTTPH-D</t>
  </si>
  <si>
    <t>Montana Total Petroleum Hydrocarbons-Diesel Range [MTTPH-D]</t>
  </si>
  <si>
    <t>NO3NO2N</t>
  </si>
  <si>
    <t>MTTPH-G</t>
  </si>
  <si>
    <t>B</t>
  </si>
  <si>
    <t>N</t>
  </si>
  <si>
    <t>No</t>
  </si>
  <si>
    <t>ISOU</t>
  </si>
  <si>
    <t>34th ORNL-DOE Conf.: Measure of Isotopic Uranium [ISOU]</t>
  </si>
  <si>
    <t>TCA111</t>
  </si>
  <si>
    <t>&lt;</t>
  </si>
  <si>
    <t>%V/V</t>
  </si>
  <si>
    <t>U</t>
  </si>
  <si>
    <t>Y</t>
  </si>
  <si>
    <t>Yes</t>
  </si>
  <si>
    <t>SW9030A</t>
  </si>
  <si>
    <t>Acid Soluble and Acid Insoluble Sulfides [SW9030A]</t>
  </si>
  <si>
    <t>PCA</t>
  </si>
  <si>
    <t>&lt;=</t>
  </si>
  <si>
    <t>PERPASS</t>
  </si>
  <si>
    <t>R</t>
  </si>
  <si>
    <t>SACIDSL</t>
  </si>
  <si>
    <t>Acid Soluble Sulfide (EPA Draft 1991) [SACIDSL]</t>
  </si>
  <si>
    <t>FC113</t>
  </si>
  <si>
    <t>&gt;</t>
  </si>
  <si>
    <t>ACRES</t>
  </si>
  <si>
    <t>J</t>
  </si>
  <si>
    <t>E305.1</t>
  </si>
  <si>
    <t>Acidity, Total [E305.1]</t>
  </si>
  <si>
    <t>TCA112</t>
  </si>
  <si>
    <t>&gt;=</t>
  </si>
  <si>
    <t>ADMI COLOR</t>
  </si>
  <si>
    <t>BS</t>
  </si>
  <si>
    <t>E305.2</t>
  </si>
  <si>
    <t>Acidity, Total [E305.2]</t>
  </si>
  <si>
    <t>DCA11</t>
  </si>
  <si>
    <t>ND</t>
  </si>
  <si>
    <t>CFS</t>
  </si>
  <si>
    <t>GB</t>
  </si>
  <si>
    <t>SW9030B</t>
  </si>
  <si>
    <t>Acid-Soluble and Acid-Insoluble Sulfides: Distillation [SW9030B]</t>
  </si>
  <si>
    <t>DCE11</t>
  </si>
  <si>
    <t>DNQ</t>
  </si>
  <si>
    <t>CFU/100ML</t>
  </si>
  <si>
    <t>IM</t>
  </si>
  <si>
    <t>Sample Type</t>
  </si>
  <si>
    <t>E310.1</t>
  </si>
  <si>
    <t>Alkalinity, Total  (as Carbonate) [E310.1]</t>
  </si>
  <si>
    <t>DCP11</t>
  </si>
  <si>
    <t>COUNT/L</t>
  </si>
  <si>
    <t>HR</t>
  </si>
  <si>
    <t>Single</t>
  </si>
  <si>
    <t>E310.2</t>
  </si>
  <si>
    <t>Alkalinity, Total  (as Carbonate) [E310.2]</t>
  </si>
  <si>
    <t>OCDF</t>
  </si>
  <si>
    <t>DEG C</t>
  </si>
  <si>
    <t>BB</t>
  </si>
  <si>
    <t>1-Hour Average (Mean)</t>
  </si>
  <si>
    <t>SW9315</t>
  </si>
  <si>
    <t>Alpha-Emitting Radium Isotopes [SW9315]</t>
  </si>
  <si>
    <t>OCDD</t>
  </si>
  <si>
    <t>DEG F</t>
  </si>
  <si>
    <t>GN</t>
  </si>
  <si>
    <t>10% for 30 days</t>
  </si>
  <si>
    <t>E903.0</t>
  </si>
  <si>
    <t>Alpha-Emitting Radium Isotopes in Drinking Water [E903.0]</t>
  </si>
  <si>
    <t>HPCDF1234678</t>
  </si>
  <si>
    <t>FIBERS/L</t>
  </si>
  <si>
    <t>EB</t>
  </si>
  <si>
    <t>10% for 60-Days</t>
  </si>
  <si>
    <t>E202.1</t>
  </si>
  <si>
    <t>Aluminum (AA, Direct Aspiration) [E202.1]</t>
  </si>
  <si>
    <t>HPCDD1234678</t>
  </si>
  <si>
    <t>G/DAY</t>
  </si>
  <si>
    <t>11 Sample 90th Percentile</t>
  </si>
  <si>
    <t>SW7020</t>
  </si>
  <si>
    <t>Aluminum (AA, Direct Aspiration) [SW7020]</t>
  </si>
  <si>
    <t>HPCDF1234789</t>
  </si>
  <si>
    <t>G/L</t>
  </si>
  <si>
    <t>Non-Halogenated Organics Using GC/FID [SW8015B]</t>
  </si>
  <si>
    <t>PCP</t>
  </si>
  <si>
    <t>JAEM1</t>
  </si>
  <si>
    <t>ODB by MPN - J. App. &amp; Env. Micro., 1990, vol. 56, num. 12 [JAEM1]</t>
  </si>
  <si>
    <t>PCATE</t>
  </si>
  <si>
    <t>E413.2</t>
  </si>
  <si>
    <t>Oil and Grease, Total Recoverable (Spectrophotometric IR) [E413.2]</t>
  </si>
  <si>
    <t>PH</t>
  </si>
  <si>
    <t>E413.1</t>
  </si>
  <si>
    <t>Oil and Grease, Total Recoverable [E413.1]</t>
  </si>
  <si>
    <t>PHAN</t>
  </si>
  <si>
    <t>OSCACO3</t>
  </si>
  <si>
    <t>Oregon State University, CaCO3 Soils Method [OSCACO3]</t>
  </si>
  <si>
    <t>PHENOL</t>
  </si>
  <si>
    <t>OAHPLC</t>
  </si>
  <si>
    <t>Organic Acids by HPLC/UV [OAHPLC]</t>
  </si>
  <si>
    <t>PHENOLC</t>
  </si>
  <si>
    <t>E525.1</t>
  </si>
  <si>
    <t>Organic Compounds in Drinking Water by LSE &amp; CCGC/MS [E525.1]</t>
  </si>
  <si>
    <t>PHENOLNC</t>
  </si>
  <si>
    <t>E525.2</t>
  </si>
  <si>
    <t>Organic Compounds in Drinking Water by LSE &amp; CCGC/MS [E525.2]</t>
  </si>
  <si>
    <t>TOTPHEN</t>
  </si>
  <si>
    <t>CCOPB</t>
  </si>
  <si>
    <t>Organic Lead  Method (California Code, Title 22, Chpt 11, App 11) [CCOPB]</t>
  </si>
  <si>
    <t>PHORATE</t>
  </si>
  <si>
    <t>E608</t>
  </si>
  <si>
    <t>Organochlorine Pesticides and PCBs [E608]</t>
  </si>
  <si>
    <t>PHOSMET</t>
  </si>
  <si>
    <t>SW8080A</t>
  </si>
  <si>
    <t>Organochlorine Pesticides and PCBs by GC [SW8080A]</t>
  </si>
  <si>
    <t>PHOSPHAM</t>
  </si>
  <si>
    <t>SW8081A</t>
  </si>
  <si>
    <t>Organochlorine Pesticides by Gas Chromatography [SW8081A]</t>
  </si>
  <si>
    <t>PO4P</t>
  </si>
  <si>
    <t>E505</t>
  </si>
  <si>
    <t>Organohalide Pest. &amp; Com. PCBs in Water by Microext. &amp; GC [E505]</t>
  </si>
  <si>
    <t>PO4TOT</t>
  </si>
  <si>
    <t>SW8141A</t>
  </si>
  <si>
    <t>Organophosphorus Compounds by Gas Chromatography [SW8141A]</t>
  </si>
  <si>
    <t>P</t>
  </si>
  <si>
    <t>SW8140</t>
  </si>
  <si>
    <t>Organophosphorus Pesticides [SW8140]</t>
  </si>
  <si>
    <t>E638</t>
  </si>
  <si>
    <t>Oryzalin in Wastewater [E638]</t>
  </si>
  <si>
    <t>PORG</t>
  </si>
  <si>
    <t>E252.1</t>
  </si>
  <si>
    <t>Osmium (AA, Direct Aspiration) [E252.1]</t>
  </si>
  <si>
    <t>UNKPHLATE</t>
  </si>
  <si>
    <t>SW7550</t>
  </si>
  <si>
    <t>Osmium (AA, Direct Aspiration) [SW7550]</t>
  </si>
  <si>
    <t>PICLORAM</t>
  </si>
  <si>
    <t>E252.2</t>
  </si>
  <si>
    <t>Osmium (AA, Furnace ) [E252.2]</t>
  </si>
  <si>
    <t>CYMP</t>
  </si>
  <si>
    <t>E360.1</t>
  </si>
  <si>
    <t>Oxygen, Dissolved [E360.1]</t>
  </si>
  <si>
    <t>TOTPCB</t>
  </si>
  <si>
    <t>E360.2</t>
  </si>
  <si>
    <t>Oxygen, Dissolved [E360.2]</t>
  </si>
  <si>
    <t>PAHTOT</t>
  </si>
  <si>
    <t>E550.1</t>
  </si>
  <si>
    <t>PAH in Drinking Water by LSE &amp; HPLC [E550.1]</t>
  </si>
  <si>
    <t>PERMANG</t>
  </si>
  <si>
    <t>SW9095</t>
  </si>
  <si>
    <t>Paint Filter Liquids Test [SW9095]</t>
  </si>
  <si>
    <t>K</t>
  </si>
  <si>
    <t>E253.2</t>
  </si>
  <si>
    <t>Palladium (AA, Furnace) [E253.2]</t>
  </si>
  <si>
    <t>E253.1</t>
  </si>
  <si>
    <t>Palladium, (AA, Direct Aspiration ) [E253.1]</t>
  </si>
  <si>
    <t>PROPICON</t>
  </si>
  <si>
    <t>PS1986</t>
  </si>
  <si>
    <t>Particle Size by PSEP Protocols [PS1986]</t>
  </si>
  <si>
    <t>PROPOXUR</t>
  </si>
  <si>
    <t>E6045</t>
  </si>
  <si>
    <t>PCB Oil [E6045]</t>
  </si>
  <si>
    <t>PYR</t>
  </si>
  <si>
    <t>E508A</t>
  </si>
  <si>
    <t>PCBs by Perchlorination &amp; GC [E508A]</t>
  </si>
  <si>
    <t>ALPHA</t>
  </si>
  <si>
    <t>AG7-2.2</t>
  </si>
  <si>
    <t>Percent Moisture [AG7-2.2]</t>
  </si>
  <si>
    <t>BETA</t>
  </si>
  <si>
    <t>E632</t>
  </si>
  <si>
    <t>ASA (1982) 39:  Heterotrophic Plate Count [ASA39]</t>
  </si>
  <si>
    <t>DPHY12</t>
  </si>
  <si>
    <t>NG/L</t>
  </si>
  <si>
    <t>50% of Monthly Means for a Calendar Year</t>
  </si>
  <si>
    <t>ASA13</t>
  </si>
  <si>
    <t>ASA (1986) 13:  Bulk Density [ASA13]</t>
  </si>
  <si>
    <t>TMB135</t>
  </si>
  <si>
    <t>6-Month Median</t>
  </si>
  <si>
    <t>ASA18</t>
  </si>
  <si>
    <t>ASA (1986) 18:  Porosity [ASA18]</t>
  </si>
  <si>
    <t>DCBZ13</t>
  </si>
  <si>
    <t>PCI/L</t>
  </si>
  <si>
    <t>7-Day Average (Mean)</t>
  </si>
  <si>
    <t>E600M4</t>
  </si>
  <si>
    <t>Asbestos in Bulk Insulation, Int. Method (Pol Lt. Microscopy &amp; Di [E600M4]</t>
  </si>
  <si>
    <t>DCPA13</t>
  </si>
  <si>
    <t>PG/L</t>
  </si>
  <si>
    <t>7-Day Average of Daily Averages</t>
  </si>
  <si>
    <t>D240</t>
  </si>
  <si>
    <t>ASTM Heat of Combstn of Hydrocarbon Liquids by Bomb Calorimeter [D240]</t>
  </si>
  <si>
    <t>DCP13</t>
  </si>
  <si>
    <t>PPTH</t>
  </si>
  <si>
    <t>7-Day Average of Daily Maximums</t>
  </si>
  <si>
    <t>D2972</t>
  </si>
  <si>
    <t>ASTM Method Arsenic by Atomic Absorption; Furnace [D2972]</t>
  </si>
  <si>
    <t>DCBZ14</t>
  </si>
  <si>
    <t>COLOR UNIT</t>
  </si>
  <si>
    <t>7-Day Median</t>
  </si>
  <si>
    <t>D482</t>
  </si>
  <si>
    <t>ASTM Method Ash from Petroleum Products [D482]</t>
  </si>
  <si>
    <t>DCPA22</t>
  </si>
  <si>
    <t>PH UNITS</t>
  </si>
  <si>
    <t>90% for a calendar year</t>
  </si>
  <si>
    <t>D808</t>
  </si>
  <si>
    <t>ASTM Method Chlorine in New and Used Petroleum Products [D808]</t>
  </si>
  <si>
    <t>TCP2345</t>
  </si>
  <si>
    <t>TUA</t>
  </si>
  <si>
    <t>90% of a Minimum of 5 Samples in 30-Days</t>
  </si>
  <si>
    <t>D2500</t>
  </si>
  <si>
    <t>ASTM Method Cloud Point of Petroleum Oils [D2500]</t>
  </si>
  <si>
    <t>HXCDF234678</t>
  </si>
  <si>
    <t>TUC</t>
  </si>
  <si>
    <t>90-Day 90%</t>
  </si>
  <si>
    <t>DE1109</t>
  </si>
  <si>
    <t>ASTM Method Determining Bulk Density of Solid Waste Fractions [DE1109]</t>
  </si>
  <si>
    <t>TCP2346</t>
  </si>
  <si>
    <t>UG/L</t>
  </si>
  <si>
    <t>90-Day Mean</t>
  </si>
  <si>
    <t>D3828</t>
  </si>
  <si>
    <t>ASTM Method Flash Point by Setaflash Closed Tester [D3828]</t>
  </si>
  <si>
    <t>PECDF23478</t>
  </si>
  <si>
    <t>UMHOS</t>
  </si>
  <si>
    <t>Annual Average (Mean)</t>
  </si>
  <si>
    <t>D2369</t>
  </si>
  <si>
    <t>ASTM Method for Volatile Content of Coatings (1998) [D2369]</t>
  </si>
  <si>
    <t>TCDD2378</t>
  </si>
  <si>
    <t>UMHOS/CM</t>
  </si>
  <si>
    <t>Annual Average of Daily Averages</t>
  </si>
  <si>
    <t>D776</t>
  </si>
  <si>
    <t>ASTM Method Forms of Chlorine in Refuse-Derived Fuel [D776]</t>
  </si>
  <si>
    <t>TCDF2378</t>
  </si>
  <si>
    <t>Annual Average of Daily Maximums</t>
  </si>
  <si>
    <t>D2015</t>
  </si>
  <si>
    <t>ASTM Method High Heat Value Determination in Liquid [D2015]</t>
  </si>
  <si>
    <t>SILVEX</t>
  </si>
  <si>
    <t>Annual Median</t>
  </si>
  <si>
    <t>D2974</t>
  </si>
  <si>
    <t>ASTM Method Moisture, Ash, and Organic Matter (1987) [D2974]</t>
  </si>
  <si>
    <t>PH246BR</t>
  </si>
  <si>
    <t>Average Monthly (AMEL)</t>
  </si>
  <si>
    <t>D1945</t>
  </si>
  <si>
    <t>ASTM Method Natural Gas by GC [D1945]</t>
  </si>
  <si>
    <t>TCP246</t>
  </si>
  <si>
    <t>Average Weekly (AWEL)</t>
  </si>
  <si>
    <t>D3341</t>
  </si>
  <si>
    <t>ASTM Method Organic Lead [D3341]</t>
  </si>
  <si>
    <t>24D</t>
  </si>
  <si>
    <t>Daily Average (Mean)</t>
  </si>
  <si>
    <t>D1498</t>
  </si>
  <si>
    <t>ASTM Method Oxygen Reduction Potential [D1498]</t>
  </si>
  <si>
    <t>24DB</t>
  </si>
  <si>
    <t>Daily Discharge</t>
  </si>
  <si>
    <t>Potassium (AA, Direct Aspiration) - modified for CLP [CL258.1]</t>
  </si>
  <si>
    <t>SO3</t>
  </si>
  <si>
    <t>E258.1</t>
  </si>
  <si>
    <t>Potassium (AA, Direct Aspiration) [E258.1]</t>
  </si>
  <si>
    <t>SULFOTEP</t>
  </si>
  <si>
    <t>SW7610</t>
  </si>
  <si>
    <t>Potassium (AA, Direct Aspiration) [SW7610]</t>
  </si>
  <si>
    <t>SWEP</t>
  </si>
  <si>
    <t>PSEPSID</t>
  </si>
  <si>
    <t>Puget Sound Estuary Program, Sulfide Analysis [PSEPSID]</t>
  </si>
  <si>
    <t>TAL</t>
  </si>
  <si>
    <t>E602</t>
  </si>
  <si>
    <t>Purgeable Aromatics [E602]</t>
  </si>
  <si>
    <t>TCDDEQUIVS</t>
  </si>
  <si>
    <t>E601</t>
  </si>
  <si>
    <t>Purgeable Halocarbons [E601]</t>
  </si>
  <si>
    <t>TEMP</t>
  </si>
  <si>
    <t>E905.0</t>
  </si>
  <si>
    <t>Radioactive Strontium in Water [E905.0]</t>
  </si>
  <si>
    <t>E903.1</t>
  </si>
  <si>
    <t>Radium [E903.1]</t>
  </si>
  <si>
    <t>TERBUFOS</t>
  </si>
  <si>
    <t>SW9320</t>
  </si>
  <si>
    <t>Radium-228 [SW9320]</t>
  </si>
  <si>
    <t>TAME</t>
  </si>
  <si>
    <t>AK103AA</t>
  </si>
  <si>
    <t>Residual Range Organics (Aliphatics/Aromatics), ADEC [AK103AA]</t>
  </si>
  <si>
    <t>TBA</t>
  </si>
  <si>
    <t>E160.1</t>
  </si>
  <si>
    <t>Residue, Filterable (TDS) [E160.1]</t>
  </si>
  <si>
    <t>BTBZT</t>
  </si>
  <si>
    <t>E160.2</t>
  </si>
  <si>
    <t>Residue, Non-Filterable [E160.2]</t>
  </si>
  <si>
    <t>PCE</t>
  </si>
  <si>
    <t>E160.3M</t>
  </si>
  <si>
    <t>Residue, Total (Gravimetric Dried) Modified [E160.3M]</t>
  </si>
  <si>
    <t>TECMXYL</t>
  </si>
  <si>
    <t>E160.3</t>
  </si>
  <si>
    <t>Residue, Total (Gravimetric, Dried at 103-105 Degrees) [E160.3]</t>
  </si>
  <si>
    <t>TL</t>
  </si>
  <si>
    <t>E160.4</t>
  </si>
  <si>
    <t>Residue, Volatile (Gravimetric, Ignition at 550 Degrees) [E160.4]</t>
  </si>
  <si>
    <t>THIOBENCARB</t>
  </si>
  <si>
    <t>E160.4M</t>
  </si>
  <si>
    <t>Residue, Volatile (Gravimetric, Ignition) Modified [E160.4M]</t>
  </si>
  <si>
    <t>ZINOPHOS</t>
  </si>
  <si>
    <t>E265.1</t>
  </si>
  <si>
    <t>Rhodium (AA, Direct Aspiration) [E265.1]</t>
  </si>
  <si>
    <t>SN</t>
  </si>
  <si>
    <t>E265.2</t>
  </si>
  <si>
    <t>Rhodium (AA, Furnace) [E265.2]</t>
  </si>
  <si>
    <t>E267.1</t>
  </si>
  <si>
    <t>Ruthenium (AA, Direct Aspiration) [E267.1]</t>
  </si>
  <si>
    <t>E267.2</t>
  </si>
  <si>
    <t>Ruthenium (AA, Furnace) [E267.2]</t>
  </si>
  <si>
    <t>TI</t>
  </si>
  <si>
    <t>E270.1</t>
  </si>
  <si>
    <t>Selenium (AA, Direct Aspiration) [E270.1]</t>
  </si>
  <si>
    <t>SW7740</t>
  </si>
  <si>
    <t>Selenium (AA, Furnace Technique) [SW7740]</t>
  </si>
  <si>
    <t>CL270.2</t>
  </si>
  <si>
    <t>Selenium (AA, Furnace) - modified for CLP [CL270.2]</t>
  </si>
  <si>
    <t>TOKUTHION</t>
  </si>
  <si>
    <t>E270.2</t>
  </si>
  <si>
    <t>Selenium (AA, Furnace) [E270.2]</t>
  </si>
  <si>
    <t>BZME</t>
  </si>
  <si>
    <t>SW7741</t>
  </si>
  <si>
    <t>Selenium (AA, Gaseous Hydride) [SW7741]</t>
  </si>
  <si>
    <t>COLIFORM</t>
  </si>
  <si>
    <t>E270.3</t>
  </si>
  <si>
    <t>Selenium (AA, Hydride) [E270.3]</t>
  </si>
  <si>
    <t>TDS</t>
  </si>
  <si>
    <t>SW7742</t>
  </si>
  <si>
    <t>Selenium (Atomic Absorption, Borohydride Reduction) [SW7742]</t>
  </si>
  <si>
    <t>KN</t>
  </si>
  <si>
    <t>8270COS</t>
  </si>
  <si>
    <t>Semivolatile Organic Compounds by GC/MS - Open Scan [8270COS]</t>
  </si>
  <si>
    <t>TOC</t>
  </si>
  <si>
    <t>SW8270C</t>
  </si>
  <si>
    <t>Semivolatile Organic Compounds by GC/MS [SW8270C]</t>
  </si>
  <si>
    <t>TOX</t>
  </si>
  <si>
    <t>8270SIM</t>
  </si>
  <si>
    <t>Semivolatile Organic Compounds by GC/MS SIM [8270SIM]</t>
  </si>
  <si>
    <t>TSO</t>
  </si>
  <si>
    <t>E1625C</t>
  </si>
  <si>
    <t>Barium (AA, Furnace Technique) [SW7081]</t>
  </si>
  <si>
    <t>NTPH2</t>
  </si>
  <si>
    <t>Not Limited</t>
  </si>
  <si>
    <t>E208.2</t>
  </si>
  <si>
    <t>Barium (AA, Furnace) [E208.2]</t>
  </si>
  <si>
    <t>DBZD33</t>
  </si>
  <si>
    <t>Not to exceed a specific limit in any two consecutive samples</t>
  </si>
  <si>
    <t>E210.1</t>
  </si>
  <si>
    <t>Beryllium (AA, Direct Aspiration) [E210.1]</t>
  </si>
  <si>
    <t>C4M3PH</t>
  </si>
  <si>
    <t>Not to exceed a specific limit more than once within any 30-day period.</t>
  </si>
  <si>
    <t>SW7090</t>
  </si>
  <si>
    <t>Beryllium (AA, Direct Aspiration) [SW7090]</t>
  </si>
  <si>
    <t>NO2ANIL3</t>
  </si>
  <si>
    <t>Other</t>
  </si>
  <si>
    <t>CL210.2</t>
  </si>
  <si>
    <t>Beryllium (AA, Furnace Technique) - modified for CLP [CL210.2]</t>
  </si>
  <si>
    <t>DDD44</t>
  </si>
  <si>
    <t>Percent Increase</t>
  </si>
  <si>
    <t>E210.2</t>
  </si>
  <si>
    <t>Beryllium (AA, Furnace Technique) [E210.2]</t>
  </si>
  <si>
    <t>DDE44</t>
  </si>
  <si>
    <t>Percent Reduction</t>
  </si>
  <si>
    <t>SW7091</t>
  </si>
  <si>
    <t>Beryllium (AA, Furnace Technique) [SW7091]</t>
  </si>
  <si>
    <t>DDT44</t>
  </si>
  <si>
    <t>Seven Sample Median</t>
  </si>
  <si>
    <t>E405.1</t>
  </si>
  <si>
    <t>Biochemical Oxygen Demand [E405.1]</t>
  </si>
  <si>
    <t>BR4FBZ</t>
  </si>
  <si>
    <t>Six-Month Median (6MMED)</t>
  </si>
  <si>
    <t>BDTL</t>
  </si>
  <si>
    <t>Bligh and Dyer Method for Total Lipids [BDTL]</t>
  </si>
  <si>
    <t>BPPE4</t>
  </si>
  <si>
    <t>Weekly Average (Mean)</t>
  </si>
  <si>
    <t>E212.3</t>
  </si>
  <si>
    <t>Boron (Colorimetric, Curcumin) [E212.3]</t>
  </si>
  <si>
    <t>CLANIL4</t>
  </si>
  <si>
    <t>Weekly Average of Daily Averages</t>
  </si>
  <si>
    <t>E320.1</t>
  </si>
  <si>
    <t>Bromide [E320.1]</t>
  </si>
  <si>
    <t>CPPE4</t>
  </si>
  <si>
    <t>Weekly Average of Daily Maximums</t>
  </si>
  <si>
    <t>SHEEN</t>
  </si>
  <si>
    <t>Brown &amp; Braddock Method for Sheen Screening (1989) [SHEEN]</t>
  </si>
  <si>
    <t>CLBZME4</t>
  </si>
  <si>
    <t>Weekly Discharge</t>
  </si>
  <si>
    <t>SW8020F</t>
  </si>
  <si>
    <t>BTEX/Gasoline Range Organics (SW8020/8015) [SW8020F]</t>
  </si>
  <si>
    <t>NO2ANIL4</t>
  </si>
  <si>
    <t>AHERA</t>
  </si>
  <si>
    <t>Bulk Asbestos-40CFR763, Subpart E, Appendix A [AHERA]</t>
  </si>
  <si>
    <t>NTPH4</t>
  </si>
  <si>
    <t>CARB429</t>
  </si>
  <si>
    <t>CA ARB-Determ. of PAH Emissions from Stationary Sources [CARB429]</t>
  </si>
  <si>
    <t>ACNP</t>
  </si>
  <si>
    <t>CAPBO</t>
  </si>
  <si>
    <t>CA LUFT Method for Determination of Organic Lead (DHS Method) [CAPBO]</t>
  </si>
  <si>
    <t>ACNPY</t>
  </si>
  <si>
    <t>CATPH-D</t>
  </si>
  <si>
    <t>CA LUFT Method for Diesel Range Organics [CATPH-D]</t>
  </si>
  <si>
    <t>ACE</t>
  </si>
  <si>
    <t>CATPH-G</t>
  </si>
  <si>
    <t>CA LUFT Method for Gasoline Range Organics [CATPH-G]</t>
  </si>
  <si>
    <t>ACRL</t>
  </si>
  <si>
    <t>CATFH</t>
  </si>
  <si>
    <t>CA LUFT Method for Total Fuel Hydrocarbons [CATFH]</t>
  </si>
  <si>
    <t>ACRAMD</t>
  </si>
  <si>
    <t>CAGBTEX</t>
  </si>
  <si>
    <t>CA LUFT Method for Volatiles by GC/GRO (SW8021B/CATPH-G) [CAGBTEX]</t>
  </si>
  <si>
    <t>Standard Method (18th) 9260 D: Quantitative Salmonella Proc. [A9260D]</t>
  </si>
  <si>
    <t>A10200H</t>
  </si>
  <si>
    <t>Standard Method (19th) 10200 H: Chlorophyll [A10200H]</t>
  </si>
  <si>
    <t>A210B</t>
  </si>
  <si>
    <t>Calcium Carbonate Saturation [A203]</t>
  </si>
  <si>
    <t>L</t>
  </si>
  <si>
    <t>AL</t>
  </si>
  <si>
    <t>CALCFE2</t>
  </si>
  <si>
    <t>Calculation for Ferrous Iron: Total Iron - Ferric Iron [CALCFE2]</t>
  </si>
  <si>
    <t>CALCNIO</t>
  </si>
  <si>
    <t>Calculation for Inorganic Nitrogen: NO2 + NO3 + NH3 [CALCNIO]</t>
  </si>
  <si>
    <t>CALCN</t>
  </si>
  <si>
    <t>Calculation for Total Nitrogen: TKN + NO2 + NO3 [CALCN]</t>
  </si>
  <si>
    <t>AMINOCARB</t>
  </si>
  <si>
    <t>CALCCR3</t>
  </si>
  <si>
    <t>Calculation for Trivalent Chromium: Total Cr - Hexavalent Cr [CALCCR3]</t>
  </si>
  <si>
    <t>NH3N</t>
  </si>
  <si>
    <t>AB1803</t>
  </si>
  <si>
    <t>California DHS Method for EDB and DBCP in Water [AB1803]</t>
  </si>
  <si>
    <t>NH3</t>
  </si>
  <si>
    <t>CA410A</t>
  </si>
  <si>
    <t>CARB Method 410A-Determination of Benzene from Stationary Sources [CA410A]</t>
  </si>
  <si>
    <t>ANILINE</t>
  </si>
  <si>
    <t>E556</t>
  </si>
  <si>
    <t>Carbonyl Compounds by GC/MS [E556]</t>
  </si>
  <si>
    <t>ANTH</t>
  </si>
  <si>
    <t>E554</t>
  </si>
  <si>
    <t>Carbonyl Compounds in Drinking Water by DD &amp; HPLC [E554]</t>
  </si>
  <si>
    <t>SB</t>
  </si>
  <si>
    <t>MSACAT</t>
  </si>
  <si>
    <t>Cation Exchange Capacity &amp; Exchange Coefficients [MSACAT]</t>
  </si>
  <si>
    <t>PCPTW</t>
  </si>
  <si>
    <t>Chau &amp; Coburn, Determ. of Pentachlorophenol in Water [PCPTW]</t>
  </si>
  <si>
    <t>E410.4</t>
  </si>
  <si>
    <t>Standard Method 5540 A: Surfactants (MBAS) [A5540A]</t>
  </si>
  <si>
    <t>A5540C</t>
  </si>
  <si>
    <t>Standard Method 5540 C: Determ. of Methylene Blue Active Subst. [A5540C]</t>
  </si>
  <si>
    <t>A5550B</t>
  </si>
  <si>
    <t>Standard Method 5550 B: Tannin and Lignin [A5550B]</t>
  </si>
  <si>
    <t>A9215B</t>
  </si>
  <si>
    <t>Standard Method 9215 B: Heterotrophic Plate Count-Pour Plate [A9215B]</t>
  </si>
  <si>
    <t>A9215D</t>
  </si>
  <si>
    <t>Standard Method 9215 D: Heterotrophic Plate Count-Membrane Filter [A9215D]</t>
  </si>
  <si>
    <t>A9221BE</t>
  </si>
  <si>
    <t>Standard Method 9221 B&amp;E: Total &amp; Fecal Coliform [A9221BE]</t>
  </si>
  <si>
    <t>A9221B</t>
  </si>
  <si>
    <t>Standard Method 9221 B: Total Coliform Fermentation Technique [A9221B]</t>
  </si>
  <si>
    <t>A9221E</t>
  </si>
  <si>
    <t>Standard Method 9221 E: Fecal Coliform [A9221E]</t>
  </si>
  <si>
    <t>A9222B</t>
  </si>
  <si>
    <t>Standard Method 9222 B: Total Coliform Membrane Filter Procedure [A9222B]</t>
  </si>
  <si>
    <t>A9222D</t>
  </si>
  <si>
    <t>Standard Method 9222 D: Fecal Coliform [A9222D]</t>
  </si>
  <si>
    <t>A9240D</t>
  </si>
  <si>
    <t>Standard Method 9240 D: Isolation of Iron and Sulfur Bacteria [A9240D]</t>
  </si>
  <si>
    <t>A3114B</t>
  </si>
  <si>
    <t>Standard Methods (19th) 3114 B: Metals by Gaseuous Hydride AAS [A3114B]</t>
  </si>
  <si>
    <t>ATRAZINE</t>
  </si>
  <si>
    <t>E325.2M</t>
  </si>
  <si>
    <t>Chloride (as Cl) Modified [E325.2M]</t>
  </si>
  <si>
    <t>AZIPE</t>
  </si>
  <si>
    <t>SW9252</t>
  </si>
  <si>
    <t>Chloride (Titrimetric, Mercuric Nitrate) [SW9252]</t>
  </si>
  <si>
    <t>AZIPM</t>
  </si>
  <si>
    <t>SW9253</t>
  </si>
  <si>
    <t>Chloride (Titrimetric, Silver Nitrate) [SW9253]</t>
  </si>
  <si>
    <t>BARBAN</t>
  </si>
  <si>
    <t>E515.3</t>
  </si>
  <si>
    <t>Chlorinated Acids in Water by LLE [E515.3]</t>
  </si>
  <si>
    <t>BA</t>
  </si>
  <si>
    <t>E515.4</t>
  </si>
  <si>
    <t>Chlorinated Acids in Water by LLME [E515.4]</t>
  </si>
  <si>
    <t>BATOT</t>
  </si>
  <si>
    <t>E515.2</t>
  </si>
  <si>
    <t>Chlorinated Acids in Water by LSE &amp; GC/ECD [E515.2]</t>
  </si>
  <si>
    <t>E615</t>
  </si>
  <si>
    <t>Chlorinated Herbicides [E615]</t>
  </si>
  <si>
    <t>BTZ</t>
  </si>
  <si>
    <t>SW8150A</t>
  </si>
  <si>
    <t>Chlorinated Herbicides by GC [SW8150A]</t>
  </si>
  <si>
    <t>BZ</t>
  </si>
  <si>
    <t>SW8151A</t>
  </si>
  <si>
    <t>Chlorinated Herbicides by GC [SW8151A]</t>
  </si>
  <si>
    <t>BZD</t>
  </si>
  <si>
    <t>E508</t>
  </si>
  <si>
    <t>Chlorinated Pesticides in Groundwater [E508]</t>
  </si>
  <si>
    <t>BZAA</t>
  </si>
  <si>
    <t>E508.1</t>
  </si>
  <si>
    <t>Chlorinated Pests., Herbs., &amp; Organohalides by LSE &amp; ECGC [E508.1]</t>
  </si>
  <si>
    <t>BZAP</t>
  </si>
  <si>
    <t>E330.5</t>
  </si>
  <si>
    <t>Chlorine, Total Residual (Spectrophotometric, DPD) [E330.5]</t>
  </si>
  <si>
    <t>BZBF</t>
  </si>
  <si>
    <t>E330.2</t>
  </si>
  <si>
    <t>Chlorine, Total Residual (Titrimetric, Back, Iodometric) [E330.2]</t>
  </si>
  <si>
    <t>BZGHIP</t>
  </si>
  <si>
    <t>E330.4</t>
  </si>
  <si>
    <t>Chlorine, Total Residual (Titrimetric, DPD-FAS) [E330.4]</t>
  </si>
  <si>
    <t>BZKF</t>
  </si>
  <si>
    <t>E330.3</t>
  </si>
  <si>
    <t>Chlorine, Total Residual (Titrimetric, Iodometric) [E330.3]</t>
  </si>
  <si>
    <t>BZACID</t>
  </si>
  <si>
    <t>E218.1</t>
  </si>
  <si>
    <t>Chromium (AA, Direct Aspiration) [E218.1]</t>
  </si>
  <si>
    <t>BZLAL</t>
  </si>
  <si>
    <t>SW7190</t>
  </si>
  <si>
    <t>Chromium (AA, Direct Aspiration) [SW7190]</t>
  </si>
  <si>
    <t>BE</t>
  </si>
  <si>
    <t>SW7191</t>
  </si>
  <si>
    <t>Chromium (AA, Furnace Technique) [SW7191]</t>
  </si>
  <si>
    <t>CL218.2</t>
  </si>
  <si>
    <t>Chromium (AA, Furnace) - modified for CLP [CL218.2]</t>
  </si>
  <si>
    <t>E218.2</t>
  </si>
  <si>
    <t>Chromium (AA, Furnace) [E218.2]</t>
  </si>
  <si>
    <t>Standard Method (19th) 4500-S F: Sulfide by Iodometric Method [A4500SF]</t>
  </si>
  <si>
    <t>A4500SH</t>
  </si>
  <si>
    <t>Standard Method (19th) 4500-S H: Calc. of Un-ionized H2S [A4500SH]</t>
  </si>
  <si>
    <t>A5220B</t>
  </si>
  <si>
    <t>Standard Method (19th) 5220 B: COD by Open Reflux Method [A5220B]</t>
  </si>
  <si>
    <t>A5220D</t>
  </si>
  <si>
    <t>Standard Method (19th) 5220 D: COD Closed Reflux, Colorimetric [A5220D]</t>
  </si>
  <si>
    <t>A5310B</t>
  </si>
  <si>
    <t>Standard Method (19th) 5310 B: TOC by Combustion-Infrared [A5310B]</t>
  </si>
  <si>
    <t>A5310C</t>
  </si>
  <si>
    <t>Standard Method (19th) 5310 B: TOC by Persulfate-UV Oxidation [A5310C]</t>
  </si>
  <si>
    <t>A5520F</t>
  </si>
  <si>
    <t>Standard Method (19th) 5520 F: Oil &amp; Grease Hydrocarbons [A5520F]</t>
  </si>
  <si>
    <t>A7110B</t>
  </si>
  <si>
    <t xml:space="preserve">            .FormatConditions.Add Type:=xlCellValue, Operator:=xlGreater, Formula1:="=" &amp; ActiveCell.Offset(iRow - 7, 0).Address()</t>
  </si>
  <si>
    <t xml:space="preserve">    End If</t>
  </si>
  <si>
    <t>Loc</t>
  </si>
  <si>
    <t xml:space="preserve">    ActiveCell.Offset(iRow - 7, 0) =</t>
  </si>
  <si>
    <t>SW-846, Chapter 7.1: Ignitability [SW7.1]</t>
  </si>
  <si>
    <t>SW7.2</t>
  </si>
  <si>
    <t>SW-846, Chapter 7.2: Corrosivity [SW7.2]</t>
  </si>
  <si>
    <t>SW7.3</t>
  </si>
  <si>
    <t>SW-846, Chapter 7.3: Cyanide/Sulfide Reactivity [SW7.3]</t>
  </si>
  <si>
    <t>E170.1</t>
  </si>
  <si>
    <t>Temperature [E170.1]</t>
  </si>
  <si>
    <t>E1613A</t>
  </si>
  <si>
    <t>Tetra thru Octa-Chlorinated Dioxins and Furans by Isotope Dilutin [E1613A]</t>
  </si>
  <si>
    <t>E1613B</t>
  </si>
  <si>
    <t>Tetra-through Octa-Chlorinated Dioxins and Furans by HRGC/HRMS [E1613B]</t>
  </si>
  <si>
    <t>SW7840</t>
  </si>
  <si>
    <t>Thallium (AA, Direct Aspiration) [SW7840]</t>
  </si>
  <si>
    <t>SW7841</t>
  </si>
  <si>
    <t>Thallium (AA, furnace Technique) [SW7841]</t>
  </si>
  <si>
    <t>CL279.2</t>
  </si>
  <si>
    <t>Thallium (AA, Furnace) - modified for CLP [CL279.2]</t>
  </si>
  <si>
    <t>E279.2</t>
  </si>
  <si>
    <t>Thallium (AA, Furnace) [E279.2]</t>
  </si>
  <si>
    <t>E282.1</t>
  </si>
  <si>
    <t>Tin (AA, Direct Aspiration) [E282.1]</t>
  </si>
  <si>
    <t>SW7870</t>
  </si>
  <si>
    <t>Tin (AA, Direct Aspiration) [SW7870]</t>
  </si>
  <si>
    <t>E283.1</t>
  </si>
  <si>
    <t>Titanium (AA, Direct Aspiration) [E283.1]</t>
  </si>
  <si>
    <t>E283.2</t>
  </si>
  <si>
    <t>Titanium (AA, Furnace Technique) [E283.2]</t>
  </si>
  <si>
    <t>SW9014</t>
  </si>
  <si>
    <t>Titrimetric and Manual Spectrophotometric Determ. for Cyanide [SW9014]</t>
  </si>
  <si>
    <t>SW9034</t>
  </si>
  <si>
    <t>Titrimetric Proc. for Acid-Soluble/Insoluble Sulfides [SW9034]</t>
  </si>
  <si>
    <t>SW9012A</t>
  </si>
  <si>
    <t>Total and Amenable Cyanide (Auto. Colorimetric/Off-line Distill.) [SW9012A]</t>
  </si>
  <si>
    <t>SW9010B</t>
  </si>
  <si>
    <t>Support</t>
  </si>
  <si>
    <t>Copper (AA, Furnace) [E220.2]</t>
  </si>
  <si>
    <t>CD</t>
  </si>
  <si>
    <t>SW1110</t>
  </si>
  <si>
    <t>Corrosivity Toward Steel [SW1110]</t>
  </si>
  <si>
    <t>SW9013</t>
  </si>
  <si>
    <t>Cyanide Extraction Procedure for Solids and Oils [SW9013]</t>
  </si>
  <si>
    <t>E335.1</t>
  </si>
  <si>
    <t>Cynanides, Amenable to Chlorination [E335.1]</t>
  </si>
  <si>
    <t>CA</t>
  </si>
  <si>
    <t>E1002.0</t>
  </si>
  <si>
    <t>Daphnid Survival and Reproduction Test [E1002.0]</t>
  </si>
  <si>
    <t>DU</t>
  </si>
  <si>
    <t>Data Unavailable [DU]</t>
  </si>
  <si>
    <t>E314.0</t>
  </si>
  <si>
    <t>Determ. of Perchlorate in Drinking Water using Ion Chromatography [E314.0]</t>
  </si>
  <si>
    <t>SEVIN</t>
  </si>
  <si>
    <t>E25</t>
  </si>
  <si>
    <t>Determ. of Total Gaseous Nonmethane Organic Emissions as Carbon [E25]</t>
  </si>
  <si>
    <t>CRBFN</t>
  </si>
  <si>
    <t>ETO15</t>
  </si>
  <si>
    <t>Determ. of VOCs in Air by GC/MS, Collected in Special Canisters [ETO15]</t>
  </si>
  <si>
    <t>CTCL</t>
  </si>
  <si>
    <t>ETO14AL</t>
  </si>
  <si>
    <t>Determ. of Volatile Organics in Ambient Air by GC/Low Level [ETO14AL]</t>
  </si>
  <si>
    <t>CBOD</t>
  </si>
  <si>
    <t>E100.2</t>
  </si>
  <si>
    <t xml:space="preserve">        ActiveCell.Offset(iRow - 5, 0) = "=COUNTIF(R[" &amp; (-iRow + 5) &amp; "]C:R[-9]C, ""&gt;"" &amp;R[-2]C)+ COUNTIF(R[" &amp; (-iRow + 5) &amp; "]C:R[-9]C, ""&lt;"" &amp;R[-1]C)"</t>
  </si>
  <si>
    <t xml:space="preserve">            .FormatConditions.Add Type:=xlCellValue, Operator:=xlLess, Formula1:="=" &amp; ActiveCell.Offset(iRow - 6, 0).Address()</t>
  </si>
  <si>
    <t xml:space="preserve">            '.FormatConditions(2).Font.ColorIndex = 3</t>
  </si>
  <si>
    <t xml:space="preserve">      iOS = iOS +1</t>
  </si>
  <si>
    <t>iOS</t>
  </si>
  <si>
    <t>iOS = 6</t>
  </si>
  <si>
    <t xml:space="preserve">            '.FormatConditions(1).Interior.ColorIndex= 2</t>
  </si>
  <si>
    <t xml:space="preserve">           '.FormatConditions(1).Font.ColorIndex = 1</t>
  </si>
  <si>
    <t xml:space="preserve">            .FormatConditions.Add Type:=xlCellValue, Operator:=xlEqual, Formula1:="=AND(COUNT(A2)=1,A2=0)"</t>
  </si>
  <si>
    <t>SW7780</t>
  </si>
  <si>
    <t>Strontium (AA, Direct Aspiration) [SW7780]</t>
  </si>
  <si>
    <t>SW9038</t>
  </si>
  <si>
    <t>Sulfate (Turbidimetric) [SW9038]</t>
  </si>
  <si>
    <t>E375.1</t>
  </si>
  <si>
    <t>Sulfate [E375.1]</t>
  </si>
  <si>
    <t>E375.2</t>
  </si>
  <si>
    <t>Sulfate [E375.2]</t>
  </si>
  <si>
    <t>E375.3</t>
  </si>
  <si>
    <t>Sulfate [E375.3]</t>
  </si>
  <si>
    <t>E375.4</t>
  </si>
  <si>
    <t>Sulfate [E375.4]</t>
  </si>
  <si>
    <t>E376.1</t>
  </si>
  <si>
    <t>Sulfide [E376.1]</t>
  </si>
  <si>
    <t>E376.2</t>
  </si>
  <si>
    <t>Sulfide [E376.2]</t>
  </si>
  <si>
    <t>E377.1</t>
  </si>
  <si>
    <t>Sulfite [E377.1]</t>
  </si>
  <si>
    <t>SW7.1</t>
  </si>
  <si>
    <t>Determination of Methylhydrazines by NIOSH Method 3515, 4th ed. [N3515]</t>
  </si>
  <si>
    <t>CHLORINEU</t>
  </si>
  <si>
    <t>ETO12</t>
  </si>
  <si>
    <t>Determination of Non-Methane Organic Compounds in Ambient Air [ETO12]</t>
  </si>
  <si>
    <t>CL2</t>
  </si>
  <si>
    <t>ULT04</t>
  </si>
  <si>
    <t>E624</t>
  </si>
  <si>
    <t>Volatile Organic Compounds EPA Method 624 [E624]</t>
  </si>
  <si>
    <t>E502.2</t>
  </si>
  <si>
    <t>Volatile Organic Compounds in Water by Purge and Trap [E502.2]</t>
  </si>
  <si>
    <t>SW8021F</t>
  </si>
  <si>
    <t>Volatiles by GC/Gasoline Range Organics (SW8021B/8015) [SW8021F]</t>
  </si>
  <si>
    <t>WBLACK</t>
  </si>
  <si>
    <t>Walkley-Black Method, Organic Carbon (TOC) [WBLACK]</t>
  </si>
  <si>
    <t>E289.1</t>
  </si>
  <si>
    <t>Zinc (AA, Direct Aspiration) [E289.1]</t>
  </si>
  <si>
    <t>SW7950</t>
  </si>
  <si>
    <t>Zinc (AA, Direct Aspiration) [SW7950]</t>
  </si>
  <si>
    <t>SW7951</t>
  </si>
  <si>
    <t>Zinc (AA, Furnace Technique) [SW7951]</t>
  </si>
  <si>
    <t>E289.2</t>
  </si>
  <si>
    <t>Zinc (AA, Furnace) [E289.2]</t>
  </si>
  <si>
    <t>Data Type</t>
  </si>
  <si>
    <t>'Find last cell</t>
  </si>
  <si>
    <t xml:space="preserve">       ActiveSheet.UsedRange</t>
  </si>
  <si>
    <t xml:space="preserve">       ActiveCell.SpecialCells(xlLastCell).Activate</t>
  </si>
  <si>
    <t xml:space="preserve">        iRow = ActiveCell.Row</t>
  </si>
  <si>
    <t xml:space="preserve">        iCol = ActiveCell.Column</t>
  </si>
  <si>
    <t>Range("C9").Select</t>
  </si>
  <si>
    <t>On Error Resume Next</t>
  </si>
  <si>
    <t>'Remove format</t>
  </si>
  <si>
    <t>NCC</t>
  </si>
  <si>
    <t>E548</t>
  </si>
  <si>
    <t>Endothall in Drinking Water by AD, LSE, &amp; GC/ECD [E548]</t>
  </si>
  <si>
    <t>CO</t>
  </si>
  <si>
    <t>E548.1</t>
  </si>
  <si>
    <t>Endothall in Drinking Water by IEE, AMM, &amp; GC/MS [E548.1]</t>
  </si>
  <si>
    <t>CDCHLPH</t>
  </si>
  <si>
    <t>Env. Canada Method for Analysis of Chlorinated Phenolics, 1979 [CDCHLPH]</t>
  </si>
  <si>
    <t>SW9081</t>
  </si>
  <si>
    <t>EPA 9081 Cation-Exchange Capacity of Soils [SW9081]</t>
  </si>
  <si>
    <t>COLOR</t>
  </si>
  <si>
    <t>E625</t>
  </si>
  <si>
    <t>Extractable Priority Pollutants [E625]</t>
  </si>
  <si>
    <t>E625SIM</t>
  </si>
  <si>
    <t>Extractable Priority Pollutants by GC/MS SIM [E625SIM]</t>
  </si>
  <si>
    <t>SW9031</t>
  </si>
  <si>
    <t>Extractable Sulfides [SW9031]</t>
  </si>
  <si>
    <t>CU</t>
  </si>
  <si>
    <t>E1000.0</t>
  </si>
  <si>
    <t>Fathead Minnow Larval Survival and Growth Test [E1000.0]</t>
  </si>
  <si>
    <t>SW1010</t>
  </si>
  <si>
    <t>Flash Point (Closed-Cup Tester) [SW1010]</t>
  </si>
  <si>
    <t>ASTMD93</t>
  </si>
  <si>
    <t>Flash Point, (Open Cup) [ASTMD93]</t>
  </si>
  <si>
    <t>COUMAPHOS</t>
  </si>
  <si>
    <t>E340.1</t>
  </si>
  <si>
    <t>'Format table</t>
  </si>
  <si>
    <t>ActiveCell.PivotTable.MergeLabels = True</t>
  </si>
  <si>
    <t xml:space="preserve"> Rows("5:5").Select</t>
  </si>
  <si>
    <t xml:space="preserve">       With Selection</t>
  </si>
  <si>
    <t xml:space="preserve">        .RowHeight = 75</t>
  </si>
  <si>
    <t xml:space="preserve">        .HorizontalAlignment = xlCenter</t>
  </si>
  <si>
    <t xml:space="preserve">        .Orientation = 90</t>
  </si>
  <si>
    <t xml:space="preserve">        .AddIndent = False</t>
  </si>
  <si>
    <t xml:space="preserve">        .IndentLevel = 0</t>
  </si>
  <si>
    <t xml:space="preserve">        .ShrinkToFit = False</t>
  </si>
  <si>
    <t xml:space="preserve">        .ReadingOrder = xlContext</t>
  </si>
  <si>
    <t xml:space="preserve">       End With</t>
  </si>
  <si>
    <t xml:space="preserve">        Rows("6:6").Select</t>
  </si>
  <si>
    <t xml:space="preserve">        .RowHeight = 50</t>
  </si>
  <si>
    <t>End Sub</t>
  </si>
  <si>
    <t>DBAHA</t>
  </si>
  <si>
    <t>SIM</t>
  </si>
  <si>
    <t>GC/MS SIM Method [SIM]</t>
  </si>
  <si>
    <t>DBF</t>
  </si>
  <si>
    <t>CA30791</t>
  </si>
  <si>
    <t>GC/SCD Reduced Sulfur Analysis (based on SCAQMD Method 307-91) [CA30791]</t>
  </si>
  <si>
    <t>N0502</t>
  </si>
  <si>
    <t>Dustfall from the Atmosphere [N0502]</t>
  </si>
  <si>
    <t>CHRYSENE</t>
  </si>
  <si>
    <t>SW8011</t>
  </si>
  <si>
    <t>EDB and DBCP by Microextration and GC [SW8011]</t>
  </si>
  <si>
    <t>DCE12C</t>
  </si>
  <si>
    <t>E504</t>
  </si>
  <si>
    <t>EDB and DBCP In Water by Microextraction and Gas Chromatography [E504]</t>
  </si>
  <si>
    <t>DCP13C</t>
  </si>
  <si>
    <t>E504.1</t>
  </si>
  <si>
    <t>EDB, DBCP &amp; 123TCP In Water by Microextraction &amp; Gas Chromo. [E504.1]</t>
  </si>
  <si>
    <t>Vanadium (AA, Furnace Technique) [E286.2]</t>
  </si>
  <si>
    <t>SW7911</t>
  </si>
  <si>
    <t>Vanadium (AA, Furnace Technique) [SW7911]</t>
  </si>
  <si>
    <t>8260FAB</t>
  </si>
  <si>
    <t>VOCs by GC/MS Fuel Additives Plus BTEX [8260FAB]</t>
  </si>
  <si>
    <t>8260BOS</t>
  </si>
  <si>
    <t>Volatile Organic Compounds by GC/MS - Open Scan [8260BOS]</t>
  </si>
  <si>
    <t>SW8240B</t>
  </si>
  <si>
    <t>Volatile Organic Compounds by GC/MS [SW8240B]</t>
  </si>
  <si>
    <t>SW8260B</t>
  </si>
  <si>
    <t>Volatile Organic Compounds by GC/MS [SW8260B]</t>
  </si>
  <si>
    <t>8260FA</t>
  </si>
  <si>
    <t>Volatile Organic Compounds by GC/MS Fuel Additives [8260FA]</t>
  </si>
  <si>
    <t>8260+OX</t>
  </si>
  <si>
    <t>Volatile Organic Compounds by GC/MS plus Oxygenates [8260+OX]</t>
  </si>
  <si>
    <t>8260SIM</t>
  </si>
  <si>
    <t>Volatile Organic Compounds by GC/MS SIM [8260SIM]</t>
  </si>
  <si>
    <t>E1624</t>
  </si>
  <si>
    <t>Volatile Organic Compounds by Isotope Diltuion GC/MS [E1624]</t>
  </si>
  <si>
    <t>E524.2</t>
  </si>
  <si>
    <t>Fluoride [E340.1]</t>
  </si>
  <si>
    <t>CROTOX</t>
  </si>
  <si>
    <t>E340.2</t>
  </si>
  <si>
    <t>Fluoride [E340.2]</t>
  </si>
  <si>
    <t>CYNF</t>
  </si>
  <si>
    <t>E340.3</t>
  </si>
  <si>
    <t>Fluoride [E340.3]</t>
  </si>
  <si>
    <t>CN</t>
  </si>
  <si>
    <t>E340.2M</t>
  </si>
  <si>
    <t>Fluoride Modified [E340.2M]</t>
  </si>
  <si>
    <t>CYHEXANE</t>
  </si>
  <si>
    <t>N2541</t>
  </si>
  <si>
    <t>Formaldehyde by GC [N2541]</t>
  </si>
  <si>
    <t>DALAPON</t>
  </si>
  <si>
    <t>FREEZE</t>
  </si>
  <si>
    <t>Freeze-dried Solids per PSEP Guidelines for Tissues (1997) [FREEZE]</t>
  </si>
  <si>
    <t>DDTTOT</t>
  </si>
  <si>
    <t>CENPD</t>
  </si>
  <si>
    <t>Fuel Identification and Quantification-COE [CENPD]</t>
  </si>
  <si>
    <t>CL10BZ2</t>
  </si>
  <si>
    <t>E901.1</t>
  </si>
  <si>
    <t>Gamm-Emitting Radionuclides in Drinking Water [E901.1]</t>
  </si>
  <si>
    <t>BHCDELTA</t>
  </si>
  <si>
    <t>AK101AA</t>
  </si>
  <si>
    <t>Gasoline Range Organics (Aliphatics/Aromatics), ADEC [AK101AA]</t>
  </si>
  <si>
    <t>DEMETON</t>
  </si>
  <si>
    <t>AK101</t>
  </si>
  <si>
    <t>Gasoline Range Organics, Alaska Dept. of Environment. Conserv. [AK101]</t>
  </si>
  <si>
    <t>DOA</t>
  </si>
  <si>
    <t>RSK147</t>
  </si>
  <si>
    <t>GC Analysis of Gas Samples (Inter'l J. Env. Anal. Chem. 1991) [RSK147]</t>
  </si>
  <si>
    <t>DIAZ</t>
  </si>
  <si>
    <t>BTSN</t>
  </si>
  <si>
    <t>GC Determ. of Butyltins in Water (Chemosphere, Vol. 15, No. 4) [BTSN]</t>
  </si>
  <si>
    <t>ActiveCell.PivotTable.MergeLabels = False</t>
  </si>
  <si>
    <t>Parameter</t>
  </si>
  <si>
    <t>1,1,1,2-Tetrachloroethane</t>
  </si>
  <si>
    <t>1,1,1-Trichloroethane</t>
  </si>
  <si>
    <t>1,1,2,2-Tetrachloroethane</t>
  </si>
  <si>
    <t>1,1,2-Trichloro-1,2,2-Trifluoroethane</t>
  </si>
  <si>
    <t>HISTORICAL: Chromium, Hexavalent (Colorimetric) [SW7196]</t>
  </si>
  <si>
    <t>ECOLI</t>
  </si>
  <si>
    <t>SWVOL</t>
  </si>
  <si>
    <t>HISTORICAL: Combined Methods SW8010/SW8020, Same Column [SWVOL]</t>
  </si>
  <si>
    <t>SC</t>
  </si>
  <si>
    <t>SW8290D</t>
  </si>
  <si>
    <t>HISTORICAL: Draft PC Dibenzodioxins/PC Dibenzofuran [SW8290D]</t>
  </si>
  <si>
    <t>ENDOSULFANS</t>
  </si>
  <si>
    <t>SW9076D</t>
  </si>
  <si>
    <t>HISTORICAL: Draft Total Cl in Petrol. Products by Ox. Combst. [SW9076D]</t>
  </si>
  <si>
    <t>ENDOSULFANT</t>
  </si>
  <si>
    <t>N5500</t>
  </si>
  <si>
    <t>HISTORICAL: Ethylene Glycol by NIOSH Method 5500 [N5500]</t>
  </si>
  <si>
    <t>ENDOTHAL</t>
  </si>
  <si>
    <t>SW8240</t>
  </si>
  <si>
    <t>HISTORICAL: GC/MS for Volatile Organics [SW8240]</t>
  </si>
  <si>
    <t>ENDRIN</t>
  </si>
  <si>
    <t>SW8010</t>
  </si>
  <si>
    <t>HISTORICAL: Halogenated Volatile Organics by Gas Chromatography [SW8010]</t>
  </si>
  <si>
    <t>ENDRINALD</t>
  </si>
  <si>
    <t>SW8010A</t>
  </si>
  <si>
    <t>HISTORICAL: Halogenated Volatile Organics by Gas Chromatography [SW8010A]</t>
  </si>
  <si>
    <t>ENDRINKET</t>
  </si>
  <si>
    <t>SW8021</t>
  </si>
  <si>
    <t>HISTORICAL: Halogenated Volatiles by GC using Photoionization [SW8021]</t>
  </si>
  <si>
    <t>ENTCOCCUS</t>
  </si>
  <si>
    <t>SW8021A</t>
  </si>
  <si>
    <t>HISTORICAL: Halogenated Volatiles by GC using Photoionization [SW8021A]</t>
  </si>
  <si>
    <t>E1664</t>
  </si>
  <si>
    <t>HISTORICAL: HEM and SGT-HEM by Extraction and Gravimetry [E1664]</t>
  </si>
  <si>
    <t>ETHANOL</t>
  </si>
  <si>
    <t>SW1020</t>
  </si>
  <si>
    <t>HISTORICAL: Ignitability [SW1020]</t>
  </si>
  <si>
    <t>ETHION</t>
  </si>
  <si>
    <t>SW6010A</t>
  </si>
  <si>
    <t>HISTORICAL: Inductively Coupled Plasma-Atomic Emission Spct. [SW6010A]</t>
  </si>
  <si>
    <t>ETHOPROP</t>
  </si>
  <si>
    <t>SW6010</t>
  </si>
  <si>
    <t>HISTORICAL: Inductively Coupled Plasma-Emission [SW6010]</t>
  </si>
  <si>
    <t>EBZ</t>
  </si>
  <si>
    <t>SW7470</t>
  </si>
  <si>
    <t>HISTORICAL: Mercury in Liquid Waste (Manual Cold-Vapor Technique) [SW7470]</t>
  </si>
  <si>
    <t>ETBE</t>
  </si>
  <si>
    <t>SW7471</t>
  </si>
  <si>
    <t>HISTORICAL: Mercury in Solid/Semisolid Waste (Manual C-V Tech.) [SW7471]</t>
  </si>
  <si>
    <t>FCOLIFORM</t>
  </si>
  <si>
    <t>SW7471A</t>
  </si>
  <si>
    <t>HISTORICAL: Mercury in Solid/Semisolid Waste (Manual C-V Tech.) [SW7471A]</t>
  </si>
  <si>
    <t>FENTROION</t>
  </si>
  <si>
    <t>SW8015</t>
  </si>
  <si>
    <t>HISTORICAL: Non-Halogenated Volatile Organics [SW8015]</t>
  </si>
  <si>
    <t>FENSTHION</t>
  </si>
  <si>
    <t>SW9071</t>
  </si>
  <si>
    <t>HISTORICAL: Oil and Grease Extraction Method for Sludge Samples [SW9071]</t>
  </si>
  <si>
    <t>FENTHION</t>
  </si>
  <si>
    <t>SW8081</t>
  </si>
  <si>
    <t>HISTORICAL: Organochlorine Pesticides &amp; PCBs as Aroclors by GC [SW8081]</t>
  </si>
  <si>
    <t>FENURON</t>
  </si>
  <si>
    <t>SW8080</t>
  </si>
  <si>
    <t>HISTORICAL: Organochlorine Pesticides and PCBs [SW8080]</t>
  </si>
  <si>
    <t>FLOW</t>
  </si>
  <si>
    <t>SW8141</t>
  </si>
  <si>
    <t>HISTORICAL: Organophosphorus Compounds by GC [SW8141]</t>
  </si>
  <si>
    <t>FLUOMETURON</t>
  </si>
  <si>
    <t>PAHSIM</t>
  </si>
  <si>
    <t>4-Nitrophenol</t>
  </si>
  <si>
    <t>Acenaphthene</t>
  </si>
  <si>
    <t>Acenaphthylene</t>
  </si>
  <si>
    <t>Acetone</t>
  </si>
  <si>
    <t>Acrolein</t>
  </si>
  <si>
    <t>Acrylonitrile</t>
  </si>
  <si>
    <t>Acute Toxicity</t>
  </si>
  <si>
    <t>Adsorbable Organic Halides (AOX)</t>
  </si>
  <si>
    <t>Alachlor</t>
  </si>
  <si>
    <t>Aldrin</t>
  </si>
  <si>
    <t>Alkalinity, Bicarbonate (as CaCO3)</t>
  </si>
  <si>
    <t>Alkalinity, Carbonate (as CaCO3)</t>
  </si>
  <si>
    <t>Alkalinity, Total (as CaCO3)</t>
  </si>
  <si>
    <t>alpha-BHC</t>
  </si>
  <si>
    <t>alpha-Chlordane</t>
  </si>
  <si>
    <t>Aluminum, Dissolved</t>
  </si>
  <si>
    <t>Aluminum, Total</t>
  </si>
  <si>
    <t>Aluminum, Total Recoverable</t>
  </si>
  <si>
    <t>Aminocarb</t>
  </si>
  <si>
    <t>Ammonia, Total (as N)</t>
  </si>
  <si>
    <t>Ammonia, Unionized (as N)</t>
  </si>
  <si>
    <t>Aniline</t>
  </si>
  <si>
    <t>Anthracene</t>
  </si>
  <si>
    <t>Antimony, Dissolved</t>
  </si>
  <si>
    <t>Antimony, Total</t>
  </si>
  <si>
    <t>Antimony, Total Recoverable</t>
  </si>
  <si>
    <t>Arsenic (III), Dissolved</t>
  </si>
  <si>
    <t>Arsenic (III), Total Recoverable</t>
  </si>
  <si>
    <t>Arsenic, Dissolved</t>
  </si>
  <si>
    <t>Arsenic, Total</t>
  </si>
  <si>
    <t>Arsenic, Total Recoverable</t>
  </si>
  <si>
    <t>Asbestos</t>
  </si>
  <si>
    <t>Aspon</t>
  </si>
  <si>
    <t>Atrazine</t>
  </si>
  <si>
    <t>Azinphos-ethyl</t>
  </si>
  <si>
    <t>Azinphos-methyl</t>
  </si>
  <si>
    <t>Barban</t>
  </si>
  <si>
    <t>Barium, Dissolved</t>
  </si>
  <si>
    <t>Barium, Total</t>
  </si>
  <si>
    <t>Barium, Total Recoverable</t>
  </si>
  <si>
    <t>Bentazon</t>
  </si>
  <si>
    <t>Benzene</t>
  </si>
  <si>
    <t>Benzidine</t>
  </si>
  <si>
    <t>Benzo(a)anthracene</t>
  </si>
  <si>
    <t>Benzo(a)pyrene</t>
  </si>
  <si>
    <t>Benzo(b)fluoranthene</t>
  </si>
  <si>
    <t>Benzo(ghi)perylene</t>
  </si>
  <si>
    <t>Benzo(k)fluoranthene</t>
  </si>
  <si>
    <t>Benzoic Acid</t>
  </si>
  <si>
    <t>Benzyl alcohol</t>
  </si>
  <si>
    <t>Beryllium, Dissolved</t>
  </si>
  <si>
    <t>Beryllium, Total</t>
  </si>
  <si>
    <t>Beryllium, Total Recoverable</t>
  </si>
  <si>
    <t>beta-BHC</t>
  </si>
  <si>
    <t>BHC, Sum</t>
  </si>
  <si>
    <t>Bicarbonate Ion (as HCO3)</t>
  </si>
  <si>
    <t>Biochemical Oxygen Demand (BOD) (5-day @ 20 Deg. C)</t>
  </si>
  <si>
    <t>Bis (2-Chloroethoxy) Methane</t>
  </si>
  <si>
    <t>Bis (2-Chloroethyl) Ether</t>
  </si>
  <si>
    <t>Bis (2-Chloroisopropyl) Ether</t>
  </si>
  <si>
    <t>Bis (2-Ethylhexyl) Phthalate</t>
  </si>
  <si>
    <t>Bis (chloromethyl) Ether</t>
  </si>
  <si>
    <t>BOD5 @ 20 Deg. C, Percent Removal</t>
  </si>
  <si>
    <t>Bolstar</t>
  </si>
  <si>
    <t>Boron, Dissolved</t>
  </si>
  <si>
    <t>Boron, Total</t>
  </si>
  <si>
    <t>Boron, Total Recoverable</t>
  </si>
  <si>
    <t>Bromobenzene</t>
  </si>
  <si>
    <t>Bromochloromethane</t>
  </si>
  <si>
    <t>Bromoform</t>
  </si>
  <si>
    <t>Bromoxynil</t>
  </si>
  <si>
    <t>Butylbenzyl Phthalate</t>
  </si>
  <si>
    <t>Cadmium, Dissolved</t>
  </si>
  <si>
    <t>Cadmium, Total</t>
  </si>
  <si>
    <t>Cadmium, Total Recoverable</t>
  </si>
  <si>
    <t>Calcium, Dissolved</t>
  </si>
  <si>
    <t>Calcium, Total</t>
  </si>
  <si>
    <t>Calcium, Total Recoverable</t>
  </si>
  <si>
    <t>Carbaryl</t>
  </si>
  <si>
    <t>Carbofuran</t>
  </si>
  <si>
    <t>Carbon Tetrachloride</t>
  </si>
  <si>
    <t>Carbonaceous Biochemical Oxygen Demand (CBOD) (5-day @ 20 Deg. C)</t>
  </si>
  <si>
    <t>Carbonaceous Biochemical Oxygen Demand (CBOD) (5-day @ 20 Deg. C), Percent Removal</t>
  </si>
  <si>
    <t>Inorganic Anions by Ion Chromatography [E300.0]</t>
  </si>
  <si>
    <t>DIPE</t>
  </si>
  <si>
    <t>E300.1</t>
  </si>
  <si>
    <t>Inorganic Anions by Ion Chromatography [E300.1]</t>
  </si>
  <si>
    <t>IPBZ</t>
  </si>
  <si>
    <t>E300A</t>
  </si>
  <si>
    <t>Inorganic Anions by Ion Chromatography, Part A [E300A]</t>
  </si>
  <si>
    <t>PB</t>
  </si>
  <si>
    <t>E300B</t>
  </si>
  <si>
    <t>Inorganic Anions by Ion Chromatography, Part B [E300B]</t>
  </si>
  <si>
    <t>PBO</t>
  </si>
  <si>
    <t>E1632</t>
  </si>
  <si>
    <t>Inorganic Arsenic - Hydride Generation FAA [E1632]</t>
  </si>
  <si>
    <t>E345.1</t>
  </si>
  <si>
    <t>Iodide (as I) [E345.1]</t>
  </si>
  <si>
    <t>E235.1</t>
  </si>
  <si>
    <t>Iridium (AA, Direct Aspiration ) [E235.1]</t>
  </si>
  <si>
    <t>LEPTO</t>
  </si>
  <si>
    <t>E235.2</t>
  </si>
  <si>
    <t>Iridium (AA, Furnace) [E235.2]</t>
  </si>
  <si>
    <t>LINURON</t>
  </si>
  <si>
    <t>E236.1</t>
  </si>
  <si>
    <t>Iron (AA, Direct Aspiration) [E236.1]</t>
  </si>
  <si>
    <t>LI</t>
  </si>
  <si>
    <t>SW7380</t>
  </si>
  <si>
    <t>Iron (AA, Direct Aspiration) [SW7380]</t>
  </si>
  <si>
    <t>XYLENES1314</t>
  </si>
  <si>
    <t>E236.2</t>
  </si>
  <si>
    <t>Iron (AA, Furnace Technique) [E236.2]</t>
  </si>
  <si>
    <t>MG</t>
  </si>
  <si>
    <t>SW7381</t>
  </si>
  <si>
    <t>Iron (AA, Furnace Technique) [SW7381]</t>
  </si>
  <si>
    <t>A3500FB</t>
  </si>
  <si>
    <t>Iron by Atomic Absorption Spectrometric Method [A3500FB]</t>
  </si>
  <si>
    <t>E239.1</t>
  </si>
  <si>
    <t>Lead (AA, Direct Aspiration) [E239.1]</t>
  </si>
  <si>
    <t>MALA</t>
  </si>
  <si>
    <t>SW7420</t>
  </si>
  <si>
    <t>Lead (AA, Direct Aspiration) [SW7420]</t>
  </si>
  <si>
    <t>MN</t>
  </si>
  <si>
    <t>SW7421</t>
  </si>
  <si>
    <t>Lead (AA, Furnace Technique) [SW7421]</t>
  </si>
  <si>
    <t>CL239.2</t>
  </si>
  <si>
    <t>Lead (AA, Furnace) - modified for CLP [CL239.2]</t>
  </si>
  <si>
    <t>E239.2</t>
  </si>
  <si>
    <t>Lead (AA, Furnace) [E239.2]</t>
  </si>
  <si>
    <t>SW7430</t>
  </si>
  <si>
    <t>Lithium (AA, Direct Aspiration) [SW7430]</t>
  </si>
  <si>
    <t>LPFE3</t>
  </si>
  <si>
    <t>Lovely/Phillips (1987) Rapid Assay for Microbially Reducible Fe3+ [LPFE3]</t>
  </si>
  <si>
    <t>HG</t>
  </si>
  <si>
    <t>CL242.1</t>
  </si>
  <si>
    <t>Magnesium (AA, Direct Aspiration) - modified for CLP [CL242.1]</t>
  </si>
  <si>
    <t>E242.1</t>
  </si>
  <si>
    <t>Magnesium (AA, Direct Aspiration) [E242.1]</t>
  </si>
  <si>
    <t>SW7450</t>
  </si>
  <si>
    <t>Magnesium (AA, Direct Aspiration) [SW7450]</t>
  </si>
  <si>
    <t>MERPHOS</t>
  </si>
  <si>
    <t>E243.1</t>
  </si>
  <si>
    <t>Manganese (AA, Direct Aspiration) [E243.1]</t>
  </si>
  <si>
    <t>MEOH</t>
  </si>
  <si>
    <t>SW7460</t>
  </si>
  <si>
    <t>Manganese (AA, Direct Aspiration) [SW7460]</t>
  </si>
  <si>
    <t>METHIOCARB</t>
  </si>
  <si>
    <t>E243.2</t>
  </si>
  <si>
    <t>Manganese (AA, Furnace Technique) [E243.2]</t>
  </si>
  <si>
    <t>METHOMYL</t>
  </si>
  <si>
    <t>SW7461</t>
  </si>
  <si>
    <t>Manganese (AA, Furnace Technique) [SW7461]</t>
  </si>
  <si>
    <t>MTXYCL</t>
  </si>
  <si>
    <t>E18</t>
  </si>
  <si>
    <t>Measurement of Gaseous Organic Compound Emissions by GC [E18]</t>
  </si>
  <si>
    <t>BRME</t>
  </si>
  <si>
    <t>E245.7</t>
  </si>
  <si>
    <t>Mercury - CVA Fluorescence Spectrometry [E245.7]</t>
  </si>
  <si>
    <t>CL245.2</t>
  </si>
  <si>
    <t>Mercury (Cold Vapor, Automated) - modified for CLP [CL245.2]</t>
  </si>
  <si>
    <t>CH3HG</t>
  </si>
  <si>
    <t>E245.2</t>
  </si>
  <si>
    <t>Fecal Coliform</t>
  </si>
  <si>
    <t>Fenitrothion</t>
  </si>
  <si>
    <t>Fensulfothion</t>
  </si>
  <si>
    <t>Fenthion</t>
  </si>
  <si>
    <t>Fenuron</t>
  </si>
  <si>
    <t>Flow</t>
  </si>
  <si>
    <t>Fluometuron</t>
  </si>
  <si>
    <t>Fluoranthene</t>
  </si>
  <si>
    <t>Fluorene</t>
  </si>
  <si>
    <t>Fluoride, Total</t>
  </si>
  <si>
    <t>Formaldehyde</t>
  </si>
  <si>
    <t>gamma-BHC</t>
  </si>
  <si>
    <t>gamma-Chlordane</t>
  </si>
  <si>
    <t>Gasoline</t>
  </si>
  <si>
    <t>Glyphosate, Total</t>
  </si>
  <si>
    <t>Halomethanes, Sum</t>
  </si>
  <si>
    <t>Hardness, Total (as CaCO3)</t>
  </si>
  <si>
    <t>Heptachlor</t>
  </si>
  <si>
    <t>Heptachlor Epoxide</t>
  </si>
  <si>
    <t>Hexachlorobenzene</t>
  </si>
  <si>
    <t>Hexachlorobutadiene</t>
  </si>
  <si>
    <t>Hexachlorocyclopentadiene</t>
  </si>
  <si>
    <t>Hexachloroethane</t>
  </si>
  <si>
    <t>Hydrazine</t>
  </si>
  <si>
    <t>Hydrocarbons, Petroleum</t>
  </si>
  <si>
    <t>Hydrocarbons, Total Chlorinated</t>
  </si>
  <si>
    <t>Hydrogen Peroxide</t>
  </si>
  <si>
    <t>Hydrogen Sulfide</t>
  </si>
  <si>
    <t>Indeno (1,2,3-cd) Pyrene</t>
  </si>
  <si>
    <t>Iron, Dissolved</t>
  </si>
  <si>
    <t>Iron, Total</t>
  </si>
  <si>
    <t>Iron, Total Recoverable</t>
  </si>
  <si>
    <t>Isophorone</t>
  </si>
  <si>
    <t>Isopropyl Ether</t>
  </si>
  <si>
    <t>Isopropylbenzene</t>
  </si>
  <si>
    <t>Lead, Dissolved</t>
  </si>
  <si>
    <t>Lead, Organic</t>
  </si>
  <si>
    <t>Lead, Total</t>
  </si>
  <si>
    <t>Lead, Total Recoverable</t>
  </si>
  <si>
    <t>Leptophos</t>
  </si>
  <si>
    <t>Linuron</t>
  </si>
  <si>
    <t>Lithium, Total</t>
  </si>
  <si>
    <t>m,p-Xylenes</t>
  </si>
  <si>
    <t>Magnesium, Dissolved</t>
  </si>
  <si>
    <t>Magnesium, Total</t>
  </si>
  <si>
    <t>Magnesium, Total Recoverable</t>
  </si>
  <si>
    <t>Malathion</t>
  </si>
  <si>
    <t>Manganese, Dissolved</t>
  </si>
  <si>
    <t>Manganese, Total</t>
  </si>
  <si>
    <t>Manganese, Total Recoverable</t>
  </si>
  <si>
    <t>MCPA</t>
  </si>
  <si>
    <t>MCPP</t>
  </si>
  <si>
    <t>Mercury, Dissolved</t>
  </si>
  <si>
    <t>Mercury, Total</t>
  </si>
  <si>
    <t>Mercury, Total Recoverable</t>
  </si>
  <si>
    <t>Merphos</t>
  </si>
  <si>
    <t>Methanol</t>
  </si>
  <si>
    <t>Methiocarb</t>
  </si>
  <si>
    <t>Methomyl</t>
  </si>
  <si>
    <t>Methoxychlor</t>
  </si>
  <si>
    <t>Methyl Chloride</t>
  </si>
  <si>
    <t>Methyl Mercury</t>
  </si>
  <si>
    <t>Methyl Parathion</t>
  </si>
  <si>
    <t>Methyl Tert-butyl Ether (MTBE)</t>
  </si>
  <si>
    <t>Methylene Blue Active Substances (MBAS)</t>
  </si>
  <si>
    <t>Methylene Chloride</t>
  </si>
  <si>
    <t>Methylhydrazine</t>
  </si>
  <si>
    <t>Mevinphos</t>
  </si>
  <si>
    <t>Mexacarbate</t>
  </si>
  <si>
    <t>Mirex</t>
  </si>
  <si>
    <t>Molinate</t>
  </si>
  <si>
    <t>Molybdenum, Dissolved</t>
  </si>
  <si>
    <t>Molybdenum, Total</t>
  </si>
  <si>
    <t>Molybdenum, Total Recoverable</t>
  </si>
  <si>
    <t>Monuron</t>
  </si>
  <si>
    <t>Naled</t>
  </si>
  <si>
    <t>Naphthalene</t>
  </si>
  <si>
    <t>n-Butylbenzene</t>
  </si>
  <si>
    <t>Neburon</t>
  </si>
  <si>
    <t>Nickel, Dissolved</t>
  </si>
  <si>
    <t>Nickel, Total</t>
  </si>
  <si>
    <t>Nickel, Total Recoverable</t>
  </si>
  <si>
    <t>Nitrate, Total (as N)</t>
  </si>
  <si>
    <t>Nitrate, Total (as NO3)</t>
  </si>
  <si>
    <t>Nitrite Plus Nitrate (as N)</t>
  </si>
  <si>
    <t>Nitrite, Total (as N)</t>
  </si>
  <si>
    <t>Nitrite, Total (as NO2)</t>
  </si>
  <si>
    <t>Nitrobenzene</t>
  </si>
  <si>
    <t>Nitrogen, Total (as N)</t>
  </si>
  <si>
    <t>Nitrogen, Total Dissolved (as N)</t>
  </si>
  <si>
    <t>Nitrogen, Total Inorganic (as N)</t>
  </si>
  <si>
    <t>Nitrogen, Total Organic (as N)</t>
  </si>
  <si>
    <t>N-Nitrosodimethylamine</t>
  </si>
  <si>
    <t>N-Nitrosodi-n-Propylamine</t>
  </si>
  <si>
    <t>N-Nitrosodiphenylamine</t>
  </si>
  <si>
    <t>Montana Total Petroleum Hydrocarbons-Gasoline Range [MTTPH-G]</t>
  </si>
  <si>
    <t>NO2N</t>
  </si>
  <si>
    <t>SW9071B</t>
  </si>
  <si>
    <t>n-Hexane Extract. Mat. (HEM) for Sludge, Sed., and Solids [SW9071B]</t>
  </si>
  <si>
    <t>NO2</t>
  </si>
  <si>
    <t>E249.1</t>
  </si>
  <si>
    <t>Nickel (AA, Direct Aspiration) [E249.1]</t>
  </si>
  <si>
    <t>NO2BZ</t>
  </si>
  <si>
    <t>SW7520</t>
  </si>
  <si>
    <t>Nickel (AA, Direct Aspiration) [SW7520]</t>
  </si>
  <si>
    <t>TOTN</t>
  </si>
  <si>
    <t>SW7521</t>
  </si>
  <si>
    <t>Nickel (AA, Furnace Method) [SW7521]</t>
  </si>
  <si>
    <t>E249.2</t>
  </si>
  <si>
    <t>Nickel (AA, Furnace) [E249.2]</t>
  </si>
  <si>
    <t>SW8090</t>
  </si>
  <si>
    <t>Nitroaromatics and Cyclic Ketones [SW8090]</t>
  </si>
  <si>
    <t>ON</t>
  </si>
  <si>
    <t>SW8091</t>
  </si>
  <si>
    <t>Nitroaromatics and Cyclic Ketones by GC [SW8091]</t>
  </si>
  <si>
    <t>NNSM</t>
  </si>
  <si>
    <t>SW8330</t>
  </si>
  <si>
    <t>Nitroaromatics and Nitramines by HPLC [SW8330]</t>
  </si>
  <si>
    <t>NNSPR</t>
  </si>
  <si>
    <t>E507</t>
  </si>
  <si>
    <t>Nitrogen- &amp; Phosphorus-Containing Pest. in Water by GC [E507]</t>
  </si>
  <si>
    <t>NNSPH</t>
  </si>
  <si>
    <t>E350.1</t>
  </si>
  <si>
    <t>Nitrogen, Ammonia (as N) [E350.1]</t>
  </si>
  <si>
    <t>PBZN</t>
  </si>
  <si>
    <t>E350.2</t>
  </si>
  <si>
    <t>Nitrogen, Ammonia (as N) [E350.2]</t>
  </si>
  <si>
    <t>OILGREASE</t>
  </si>
  <si>
    <t>E350.3</t>
  </si>
  <si>
    <t>Nitrogen, Ammonia (as N) [E350.3]</t>
  </si>
  <si>
    <t>PORTHO</t>
  </si>
  <si>
    <t>E350.1M</t>
  </si>
  <si>
    <t>Nitrogen, Ammonia (as N) Modified [E350.1M]</t>
  </si>
  <si>
    <t>E351.1</t>
  </si>
  <si>
    <t>Nitrogen, Kjeldahl, Total [E351.1]</t>
  </si>
  <si>
    <t>OXAMYL</t>
  </si>
  <si>
    <t>E351.2</t>
  </si>
  <si>
    <t>Nitrogen, Kjeldahl, Total [E351.2]</t>
  </si>
  <si>
    <t>OCD</t>
  </si>
  <si>
    <t>E351.3</t>
  </si>
  <si>
    <t>Nitrogen, Kjeldahl, Total [E351.3]</t>
  </si>
  <si>
    <t>XYLO</t>
  </si>
  <si>
    <t>E351.4</t>
  </si>
  <si>
    <t>Nitrogen, Kjeldahl, Total [E351.4]</t>
  </si>
  <si>
    <t>PARAE</t>
  </si>
  <si>
    <t>E351.4M</t>
  </si>
  <si>
    <t>Nitrogen, Kjeldahl, Total Modified [E351.4M]</t>
  </si>
  <si>
    <t>PCB1016</t>
  </si>
  <si>
    <t>E352.1</t>
  </si>
  <si>
    <t>Nitrogen, Nitrate  (as N) [E352.1]</t>
  </si>
  <si>
    <t>PCB1221</t>
  </si>
  <si>
    <t>E353.2M</t>
  </si>
  <si>
    <t>Nitrogen, Nitrate-Nitrate Modified [E353.2M]</t>
  </si>
  <si>
    <t>PCB1232</t>
  </si>
  <si>
    <t>E353.1</t>
  </si>
  <si>
    <t>Nitrogen, Nitrate-Nitrite [E353.1]</t>
  </si>
  <si>
    <t>PCB1242</t>
  </si>
  <si>
    <t>E353.2</t>
  </si>
  <si>
    <t>Nitrogen, Nitrate-Nitrite [E353.2]</t>
  </si>
  <si>
    <t>PCB1248</t>
  </si>
  <si>
    <t>E353.3</t>
  </si>
  <si>
    <t>Nitrogen, Nitrate-Nitrite [E353.3]</t>
  </si>
  <si>
    <t>PCB1254</t>
  </si>
  <si>
    <t>E354.1</t>
  </si>
  <si>
    <t>Nitrogen, Nitrite [E354.1]</t>
  </si>
  <si>
    <t>PCB1260</t>
  </si>
  <si>
    <t>SW8332</t>
  </si>
  <si>
    <t>Nitroglycerine by HPLC [SW8332]</t>
  </si>
  <si>
    <t>MEPH4</t>
  </si>
  <si>
    <t>E531.1</t>
  </si>
  <si>
    <t>N-Methylcarbamoyloximes &amp; N-Methylcarbamates in Water by HPLC [E531.1]</t>
  </si>
  <si>
    <t>PCLEA</t>
  </si>
  <si>
    <t>SW8015B</t>
  </si>
  <si>
    <t>includes Qual =</t>
  </si>
  <si>
    <t>Total Coliform</t>
  </si>
  <si>
    <t>Total Dissolved Solids (TDS)</t>
  </si>
  <si>
    <t>Total Kjeldahl Nitrogen (TKN) (as N)</t>
  </si>
  <si>
    <t>Total Organic Carbon (TOC)</t>
  </si>
  <si>
    <t>Total Organic Halides</t>
  </si>
  <si>
    <t>Total Solids (TS)</t>
  </si>
  <si>
    <t>Total Suspended Solids (TSS)</t>
  </si>
  <si>
    <t>Total Suspended Solids (TSS), Net Value</t>
  </si>
  <si>
    <t>Total Suspended Solids (TSS), Percent Removal</t>
  </si>
  <si>
    <t>Total Trihalomethanes (TTHM)</t>
  </si>
  <si>
    <t>Toxaphene</t>
  </si>
  <si>
    <t>trans-Nonachlor</t>
  </si>
  <si>
    <t>Tributyltin (TBT)</t>
  </si>
  <si>
    <t>Trichlorofluoromethane</t>
  </si>
  <si>
    <t>Trichloronate</t>
  </si>
  <si>
    <t>Trichlorotrifluoroethane</t>
  </si>
  <si>
    <t>Tritium</t>
  </si>
  <si>
    <t>Turbidity</t>
  </si>
  <si>
    <t>Uranium</t>
  </si>
  <si>
    <t>Urea</t>
  </si>
  <si>
    <t>Vanadium, Dissolved</t>
  </si>
  <si>
    <t>Vanadium, Total</t>
  </si>
  <si>
    <t>Vanadium, Total Recoverable</t>
  </si>
  <si>
    <t>Vinyl Chloride</t>
  </si>
  <si>
    <t>Volatile Suspended Solids (VSS)</t>
  </si>
  <si>
    <t>Xylenes, Total</t>
  </si>
  <si>
    <t>Zinc, Dissolved</t>
  </si>
  <si>
    <t>Zinc, Total</t>
  </si>
  <si>
    <t>Zinc, Total Recoverable</t>
  </si>
  <si>
    <t>Units</t>
  </si>
  <si>
    <t>%</t>
  </si>
  <si>
    <t>% effluent</t>
  </si>
  <si>
    <t>% survival</t>
  </si>
  <si>
    <t>Acre</t>
  </si>
  <si>
    <t>ADMI Color Unit</t>
  </si>
  <si>
    <t>cfs</t>
  </si>
  <si>
    <t>CFU/100 mL</t>
  </si>
  <si>
    <t>Counts/L</t>
  </si>
  <si>
    <t>Degrees C</t>
  </si>
  <si>
    <t>Degrees F</t>
  </si>
  <si>
    <t>Fibers/L</t>
  </si>
  <si>
    <t>g/day</t>
  </si>
  <si>
    <t>g/L</t>
  </si>
  <si>
    <t>gallons/hour</t>
  </si>
  <si>
    <t>gallons/month</t>
  </si>
  <si>
    <t>gallons/week</t>
  </si>
  <si>
    <t>GPD</t>
  </si>
  <si>
    <t>inches</t>
  </si>
  <si>
    <t>JTU</t>
  </si>
  <si>
    <t>kg/day</t>
  </si>
  <si>
    <t>kg/L</t>
  </si>
  <si>
    <t>L/day</t>
  </si>
  <si>
    <t>lb/day</t>
  </si>
  <si>
    <t>meters</t>
  </si>
  <si>
    <t>mg/L</t>
  </si>
  <si>
    <t>MGD</t>
  </si>
  <si>
    <t>Mile</t>
  </si>
  <si>
    <t>ml/L</t>
  </si>
  <si>
    <t>mmhos/cm</t>
  </si>
  <si>
    <t>MPN/100 mL</t>
  </si>
  <si>
    <t>MW</t>
  </si>
  <si>
    <t>ng/L</t>
  </si>
  <si>
    <t>NTU</t>
  </si>
  <si>
    <t>PCi/L</t>
  </si>
  <si>
    <t>pg/L</t>
  </si>
  <si>
    <t>ppth</t>
  </si>
  <si>
    <t>Pt-Co Color Unit</t>
  </si>
  <si>
    <t>SU</t>
  </si>
  <si>
    <t>TUa</t>
  </si>
  <si>
    <t>TUc</t>
  </si>
  <si>
    <t>ug/L</t>
  </si>
  <si>
    <t>umhos</t>
  </si>
  <si>
    <t>umhos/cm</t>
  </si>
  <si>
    <t>Sample Medium Code</t>
  </si>
  <si>
    <t>Analytical Method Code</t>
  </si>
  <si>
    <t>Sample Code</t>
  </si>
  <si>
    <t>Parameter Code</t>
  </si>
  <si>
    <t>Analytical Result Qualifier</t>
  </si>
  <si>
    <t>Parameter Units</t>
  </si>
  <si>
    <t>Modified Code</t>
  </si>
  <si>
    <t>QA Codes</t>
  </si>
  <si>
    <t>Priority Review</t>
  </si>
  <si>
    <t>MATRIX</t>
  </si>
  <si>
    <t>Definition</t>
  </si>
  <si>
    <t>ANMCODE</t>
  </si>
  <si>
    <t>PVCCODE</t>
  </si>
  <si>
    <t>BASIS</t>
  </si>
  <si>
    <t>PARLABEL</t>
  </si>
  <si>
    <t>PARVQ</t>
  </si>
  <si>
    <t>UNITS</t>
  </si>
  <si>
    <t>Modified Units</t>
  </si>
  <si>
    <t>PARAM</t>
  </si>
  <si>
    <t>QA_CODE</t>
  </si>
  <si>
    <t>PRIORITY_REVIEW_CODE</t>
  </si>
  <si>
    <t>W</t>
  </si>
  <si>
    <t>Water</t>
  </si>
  <si>
    <t>ISOPU</t>
  </si>
  <si>
    <t>1990 EML Procedures Manual, Pu-11, HASL-300 [ISOPU]</t>
  </si>
  <si>
    <t>PR</t>
  </si>
  <si>
    <t>TC1112</t>
  </si>
  <si>
    <t>=</t>
  </si>
  <si>
    <t>PERCENT</t>
  </si>
  <si>
    <t>Pesticides, Carbamate and Urea [E632]</t>
  </si>
  <si>
    <t>RADIOACT</t>
  </si>
  <si>
    <t>E418.1</t>
  </si>
  <si>
    <t>Petroleum Hydrocarbons, Total Recoverable [E418.1]</t>
  </si>
  <si>
    <t>RA226228</t>
  </si>
  <si>
    <t>SW9041A</t>
  </si>
  <si>
    <t>pH Paper Method [SW9041A]</t>
  </si>
  <si>
    <t>RONNEL</t>
  </si>
  <si>
    <t>E150.1</t>
  </si>
  <si>
    <t>pH, Electrometric [E150.1]</t>
  </si>
  <si>
    <t>SALINITY</t>
  </si>
  <si>
    <t>SW9040B</t>
  </si>
  <si>
    <t>pH, Electrometric Measurement [SW9040B]</t>
  </si>
  <si>
    <t>BTBZS</t>
  </si>
  <si>
    <t>E420.2</t>
  </si>
  <si>
    <t>Phenolics (Colorimetric, Automated 4-AAP with Distillation) [E420.2]</t>
  </si>
  <si>
    <t>SE</t>
  </si>
  <si>
    <t>SW9066</t>
  </si>
  <si>
    <t>Phenolics (Colorimetric, Automated 4-AAP with Distillation) [SW9066]</t>
  </si>
  <si>
    <t>SW9065</t>
  </si>
  <si>
    <t>Phenolics (Spectrophotometric, Manual 4-AAP with Distillation) [SW9065]</t>
  </si>
  <si>
    <t>E420.1</t>
  </si>
  <si>
    <t>Phenolics, Total Recoverable (Spectrophotometric, Manual) [E420.1]</t>
  </si>
  <si>
    <t>SETMAT</t>
  </si>
  <si>
    <t>E420.1M</t>
  </si>
  <si>
    <t>Phenolics, Total Recoverable Modified [E420.1M]</t>
  </si>
  <si>
    <t>SIDURON</t>
  </si>
  <si>
    <t>SW8040A</t>
  </si>
  <si>
    <t>Phenols by Gas Chromatography [SW8040A]</t>
  </si>
  <si>
    <t>SIL</t>
  </si>
  <si>
    <t>E528</t>
  </si>
  <si>
    <t>Phenols by Solid Phase Extraction and GC/MS [E528]</t>
  </si>
  <si>
    <t>AG</t>
  </si>
  <si>
    <t>E532</t>
  </si>
  <si>
    <t>Phenylurea Compounds by Solid Phase Ext. and HPLC [E532]</t>
  </si>
  <si>
    <t>E365.2</t>
  </si>
  <si>
    <t>Phosphorus, All Forms (as P) [E365.2]</t>
  </si>
  <si>
    <t>E365.3</t>
  </si>
  <si>
    <t>Phosphorus, All Forms (Colorimetric, Ascorbic Acid ) [E365.3]</t>
  </si>
  <si>
    <t>SIMAZINE</t>
  </si>
  <si>
    <t>E365.1</t>
  </si>
  <si>
    <t>Phosphorus, All Forms, (Colorimetric, Automated, Ascorbic Acid ) [E365.1]</t>
  </si>
  <si>
    <t>NAHSO3</t>
  </si>
  <si>
    <t>E365.3M</t>
  </si>
  <si>
    <t>Phosphorus, Reactive Soluble [E365.3M]</t>
  </si>
  <si>
    <t>NA</t>
  </si>
  <si>
    <t>E365.4</t>
  </si>
  <si>
    <t>Phosphorus, Total (Colorimetric, Automated Block Digestor, AA II) [E365.4]</t>
  </si>
  <si>
    <t>SW8060</t>
  </si>
  <si>
    <t>Phthalate Esters [SW8060]</t>
  </si>
  <si>
    <t>E255.2</t>
  </si>
  <si>
    <t>Platinum (AA, Furnace ) [E255.2]</t>
  </si>
  <si>
    <t>E255.1</t>
  </si>
  <si>
    <t>Platinum, (AA, Direct Aspiration) [E255.1]</t>
  </si>
  <si>
    <t>STIROFOS</t>
  </si>
  <si>
    <t>SW8082</t>
  </si>
  <si>
    <t>Polychlorinated Biphenyls (PCBs) by Gas Chromatography [SW8082]</t>
  </si>
  <si>
    <t>SR-90</t>
  </si>
  <si>
    <t>SW8280A</t>
  </si>
  <si>
    <t>Polychlorinated Dibenzodioxins/Polychlorinated Dibenzofurans [SW8280A]</t>
  </si>
  <si>
    <t>STY</t>
  </si>
  <si>
    <t>SW8290</t>
  </si>
  <si>
    <t>Polychlorinated Dibenzodioxins/Polychlorinated Dibenzofurans [SW8290]</t>
  </si>
  <si>
    <t>SO4S</t>
  </si>
  <si>
    <t>E610</t>
  </si>
  <si>
    <t>Polynuclear Aromatic Hydrocarbons [E610]</t>
  </si>
  <si>
    <t>SO4</t>
  </si>
  <si>
    <t>SW8100</t>
  </si>
  <si>
    <t>Polynuclear Aromatic Hydrocarbons [SW8100]</t>
  </si>
  <si>
    <t>DS</t>
  </si>
  <si>
    <t>SW8310</t>
  </si>
  <si>
    <t>Polynuclear Aromatic Hydrocarbons [SW8310]</t>
  </si>
  <si>
    <t>S</t>
  </si>
  <si>
    <t>CL258.1</t>
  </si>
  <si>
    <t>11-Day Median</t>
  </si>
  <si>
    <t>E202.2</t>
  </si>
  <si>
    <t>Aluminum (AA, Furnace Technique) [E202.2]</t>
  </si>
  <si>
    <t>HXCDF123478</t>
  </si>
  <si>
    <t>GAL/HR</t>
  </si>
  <si>
    <t>11-Sample Median</t>
  </si>
  <si>
    <t>CSGAS</t>
  </si>
  <si>
    <t>Analytical Determination of CS Gas [CSGAS]</t>
  </si>
  <si>
    <t>HXCDD123478</t>
  </si>
  <si>
    <t>GAL/MON</t>
  </si>
  <si>
    <t>12-Month Average</t>
  </si>
  <si>
    <t>E204.1</t>
  </si>
  <si>
    <t>Antimony (AA, Direct Aspiration) [E204.1]</t>
  </si>
  <si>
    <t>HXCDF123678</t>
  </si>
  <si>
    <t>GAL/WK</t>
  </si>
  <si>
    <t>20% for 30 days</t>
  </si>
  <si>
    <t>SW7040</t>
  </si>
  <si>
    <t>Antimony (AA, Direct Aspiration) [SW7040]</t>
  </si>
  <si>
    <t>HXCDD123678</t>
  </si>
  <si>
    <t>20% of 20 consecutive samples</t>
  </si>
  <si>
    <t>CL204.2</t>
  </si>
  <si>
    <t>Antimony (AA, Furnace Technique) - modified for CLP [CL204.2]</t>
  </si>
  <si>
    <t>HXCDF123789</t>
  </si>
  <si>
    <t>IN</t>
  </si>
  <si>
    <t>24-hour Average</t>
  </si>
  <si>
    <t>E204.2</t>
  </si>
  <si>
    <t>Antimony (AA, Furnace Technique) [E204.2]</t>
  </si>
  <si>
    <t>HXCDD123789</t>
  </si>
  <si>
    <t>3-Month Median</t>
  </si>
  <si>
    <t>SW7041</t>
  </si>
  <si>
    <t>Antimony (AA, Furnace Technique) [SW7041]</t>
  </si>
  <si>
    <t>PECDF12378</t>
  </si>
  <si>
    <t>KG/DAY</t>
  </si>
  <si>
    <t>3-Sample Average (Mean)</t>
  </si>
  <si>
    <t>SW7062</t>
  </si>
  <si>
    <t>Antimony and Arsenic (AA, Borohydride Reduction) [SW7062]</t>
  </si>
  <si>
    <t>PECDD12378</t>
  </si>
  <si>
    <t>KG/L</t>
  </si>
  <si>
    <t>3-Sample Median</t>
  </si>
  <si>
    <t>APIRP40</t>
  </si>
  <si>
    <t>API Method RP40 for Core Analysis - Porosity Determination [APIRP40]</t>
  </si>
  <si>
    <t>TCB123</t>
  </si>
  <si>
    <t>L/DAY</t>
  </si>
  <si>
    <t>30-Day Average</t>
  </si>
  <si>
    <t>N1501</t>
  </si>
  <si>
    <t>Aromatic Hydrocarbons in Air [N1501]</t>
  </si>
  <si>
    <t>TCPR123</t>
  </si>
  <si>
    <t>LBS/DAY</t>
  </si>
  <si>
    <t>30-Day Average of Daily Averages</t>
  </si>
  <si>
    <t>SW8020A</t>
  </si>
  <si>
    <t>Aromatic Volatile Organics by Gas Chromatography [SW8020A]</t>
  </si>
  <si>
    <t>TCB124</t>
  </si>
  <si>
    <t>M</t>
  </si>
  <si>
    <t>30-Day Average of Daily Maximums</t>
  </si>
  <si>
    <t>SW7060A</t>
  </si>
  <si>
    <t>Arsenic (AA, Furnace Technique) [SW7060A]</t>
  </si>
  <si>
    <t>TMB124</t>
  </si>
  <si>
    <t>MG/L</t>
  </si>
  <si>
    <t>30-Day Median</t>
  </si>
  <si>
    <t>CL206.2</t>
  </si>
  <si>
    <t>Arsenic (AA, Furnace) - modified for CLP [CL206.2]</t>
  </si>
  <si>
    <t>DBCP</t>
  </si>
  <si>
    <t>4-Day Average (Mean)</t>
  </si>
  <si>
    <t>E206.2</t>
  </si>
  <si>
    <t>Arsenic (AA, Furnace) [E206.2]</t>
  </si>
  <si>
    <t>EDB</t>
  </si>
  <si>
    <t>MILES</t>
  </si>
  <si>
    <t>4-Day Average of Daily Averages</t>
  </si>
  <si>
    <t>SW7061A</t>
  </si>
  <si>
    <t>Arsenic (AA, Gaseous Hydride) [SW7061A]</t>
  </si>
  <si>
    <t>DCBZ12</t>
  </si>
  <si>
    <t>ML/L</t>
  </si>
  <si>
    <t>4-Day Average of Daily Maximums</t>
  </si>
  <si>
    <t>E206.3</t>
  </si>
  <si>
    <t>Arsenic (AA, Hydride) [E206.3]</t>
  </si>
  <si>
    <t>DCA12</t>
  </si>
  <si>
    <t>MMHOS/CM</t>
  </si>
  <si>
    <t>4-Day Continuous Average</t>
  </si>
  <si>
    <t>ASA1033</t>
  </si>
  <si>
    <t>ASA (1982) 10-3.3:  Electrical Conductivity [ASA1033]</t>
  </si>
  <si>
    <t>DCE12TOT</t>
  </si>
  <si>
    <t>MPN/100ML</t>
  </si>
  <si>
    <t>5-Sample Median</t>
  </si>
  <si>
    <t>ASA2451</t>
  </si>
  <si>
    <t>ASA (1982) 24-5.1: Phosphorus Soluble in Dilute Acid-Fluoride [ASA2451]</t>
  </si>
  <si>
    <t>DCPA12</t>
  </si>
  <si>
    <t>MEGAWATTS</t>
  </si>
  <si>
    <t>5-Year Moving Average</t>
  </si>
  <si>
    <t>ASA39</t>
  </si>
  <si>
    <t>Semivolatile Organic Compounds by Isotope Dilution GCMS [E1625C]</t>
  </si>
  <si>
    <t>TSS</t>
  </si>
  <si>
    <t>E526</t>
  </si>
  <si>
    <t>Semivolatile Organic Compounds by SPE &amp; GC/MS [E526]</t>
  </si>
  <si>
    <t>SS</t>
  </si>
  <si>
    <t>E525.1M</t>
  </si>
  <si>
    <t>Semivolatile Organic Compounds Modified [E525.1M]</t>
  </si>
  <si>
    <t>SW1020A</t>
  </si>
  <si>
    <t>Setaflash Closed-Cup Method for Determining Ignitability [SW1020A]</t>
  </si>
  <si>
    <t>E160.5</t>
  </si>
  <si>
    <t>Settleable Matter [E160.5]</t>
  </si>
  <si>
    <t>TOXAP</t>
  </si>
  <si>
    <t>E370.1</t>
  </si>
  <si>
    <t>Silica [E370.1]</t>
  </si>
  <si>
    <t>DCE12T</t>
  </si>
  <si>
    <t>E272.1</t>
  </si>
  <si>
    <t>Silver (AA, Direct Aspiration) [E272.1]</t>
  </si>
  <si>
    <t>DCP13T</t>
  </si>
  <si>
    <t>SW7760A</t>
  </si>
  <si>
    <t>Silver (AA, Direct Aspiration) [SW7760A]</t>
  </si>
  <si>
    <t>NCT</t>
  </si>
  <si>
    <t>SW7761</t>
  </si>
  <si>
    <t>Silver (AA, Furnace Technique) [SW7761]</t>
  </si>
  <si>
    <t>TBTSN</t>
  </si>
  <si>
    <t>CL272.2</t>
  </si>
  <si>
    <t>Silver (AA, Furnace) - modified for CLP [CL272.2]</t>
  </si>
  <si>
    <t>TCE</t>
  </si>
  <si>
    <t>E272.2</t>
  </si>
  <si>
    <t>Silver (AA, Furnace) [E272.2]</t>
  </si>
  <si>
    <t>FC11</t>
  </si>
  <si>
    <t>CL273.1</t>
  </si>
  <si>
    <t>Sodium (AA, Direct Aspiration) - modified for CLP [CL273.1]</t>
  </si>
  <si>
    <t>CL3NATE</t>
  </si>
  <si>
    <t>E273.1</t>
  </si>
  <si>
    <t>Sodium (AA, Direct Aspiration) [E273.1]</t>
  </si>
  <si>
    <t>3CLFLETHANE</t>
  </si>
  <si>
    <t>SW7770</t>
  </si>
  <si>
    <t>Sodium (AA, Direct Aspiration) [SW7770]</t>
  </si>
  <si>
    <t>H-3</t>
  </si>
  <si>
    <t>E273.2</t>
  </si>
  <si>
    <t>Sodium (AA, Furnace Technique) [E273.2]</t>
  </si>
  <si>
    <t>TURB</t>
  </si>
  <si>
    <t>SW9045C</t>
  </si>
  <si>
    <t>Soil and Waste pH [SW9045C]</t>
  </si>
  <si>
    <t>SW8321A</t>
  </si>
  <si>
    <t>Solvent Extractable Non-Volatile Compounds by HPLC, TS-MS or UV [SW8321A]</t>
  </si>
  <si>
    <t>UREA</t>
  </si>
  <si>
    <t>E120.1</t>
  </si>
  <si>
    <t>Specific Conductance [E120.1]</t>
  </si>
  <si>
    <t>V</t>
  </si>
  <si>
    <t>SW9050A</t>
  </si>
  <si>
    <t>Specific Conductance [SW9050A]</t>
  </si>
  <si>
    <t>E206.4</t>
  </si>
  <si>
    <t>Spectrophotometric, SDDC [E206.4]</t>
  </si>
  <si>
    <t>A2540D</t>
  </si>
  <si>
    <t>Standard Meth (19th) 2540 D: Tot. Sus. Solids Dried 103-105C [A2540D]</t>
  </si>
  <si>
    <t>VC</t>
  </si>
  <si>
    <t>A2540E</t>
  </si>
  <si>
    <t>Standard Meth (19th) 2540 E: Fixd/Volatile Solids Ignited [A2540E]</t>
  </si>
  <si>
    <t>VSS</t>
  </si>
  <si>
    <t>A4500FC</t>
  </si>
  <si>
    <t>Standard Meth. (19th) 4500-F C: Flouride by Ion-Select. Electrode [A4500FC]</t>
  </si>
  <si>
    <t>XYLENES</t>
  </si>
  <si>
    <t>A2320B</t>
  </si>
  <si>
    <t>Standard Method (18th &amp; 19th) 2320 B: Alkalinity by Titration [A2320B]</t>
  </si>
  <si>
    <t>ZN</t>
  </si>
  <si>
    <t>A5210B</t>
  </si>
  <si>
    <t>Standard Method (18th &amp; 19th) 5210 B: 5-Day BOD Test [A5210B]</t>
  </si>
  <si>
    <t>A4500F</t>
  </si>
  <si>
    <t>Standard Method (18th) 4500NO3F: Auto Cd Reduction [A4500F]</t>
  </si>
  <si>
    <t>A4500SE</t>
  </si>
  <si>
    <t>Standard Method (18th) 4500-S E: Sulfide by Gas Dialysis [A4500SE]</t>
  </si>
  <si>
    <t>A5210</t>
  </si>
  <si>
    <t>Standard Method (18th) 5210: Biochemical Oxygen Demand [A5210]</t>
  </si>
  <si>
    <t>A9260D</t>
  </si>
  <si>
    <t>D97</t>
  </si>
  <si>
    <t>ASTM Method Pour Point of Petroleum Oils [D97]</t>
  </si>
  <si>
    <t>DDD24</t>
  </si>
  <si>
    <t>Daily Maximum</t>
  </si>
  <si>
    <t>D1946</t>
  </si>
  <si>
    <t>ASTM Method Reformed Gas by GC (1990) (2000) [D1946]</t>
  </si>
  <si>
    <t>DDE24</t>
  </si>
  <si>
    <t>Delta from Background</t>
  </si>
  <si>
    <t>D3859</t>
  </si>
  <si>
    <t>ASTM Method Selenium in Water [D3859]</t>
  </si>
  <si>
    <t>DDT24</t>
  </si>
  <si>
    <t>Geometric Mean of Minimum 5 Samples in 30-Days</t>
  </si>
  <si>
    <t>D287</t>
  </si>
  <si>
    <t>ASTM Method Specific Gravity (Petrol. Product Hydrometer Sp) [D287]</t>
  </si>
  <si>
    <t>DCP24</t>
  </si>
  <si>
    <t>Instantaneous Maximum (IMAX)</t>
  </si>
  <si>
    <t>D1217</t>
  </si>
  <si>
    <t>ASTM Method Specific Gravity (Pycnometer) [D1217]</t>
  </si>
  <si>
    <t>DMP24</t>
  </si>
  <si>
    <t>Instantaneous Minimum (IMIN)</t>
  </si>
  <si>
    <t>D129</t>
  </si>
  <si>
    <t>ASTM Method Sulfur in Petroleum Products [D129]</t>
  </si>
  <si>
    <t>DNP24</t>
  </si>
  <si>
    <t>Log Mean of Minimum of 4 Samples in 30-Days</t>
  </si>
  <si>
    <t>D412982</t>
  </si>
  <si>
    <t>ASTM Method Total and Organic Carbon in Water Oxidation (1982) [D412982]</t>
  </si>
  <si>
    <t>DNT24</t>
  </si>
  <si>
    <t>Log Mean of Minimum of 5 Samples in 30-Days</t>
  </si>
  <si>
    <t>D3416</t>
  </si>
  <si>
    <t>ASTM Method Total Hydrocarbons, Methane, CO in Atmosphere GC [D3416]</t>
  </si>
  <si>
    <t>DCP26</t>
  </si>
  <si>
    <t>Log Mean of Samples in 30-Days</t>
  </si>
  <si>
    <t>D4129</t>
  </si>
  <si>
    <t>ASTM Method Total Organic Carbon (TOC) [D4129]</t>
  </si>
  <si>
    <t>DNT26</t>
  </si>
  <si>
    <t>Maximum Daily (MDEL)</t>
  </si>
  <si>
    <t>D445</t>
  </si>
  <si>
    <t>ASTM Method Viscosity (petroleum product, kinematic visc.) [D445]</t>
  </si>
  <si>
    <t>CEVETH</t>
  </si>
  <si>
    <t>Mean of Monthly Mean</t>
  </si>
  <si>
    <t>D2196</t>
  </si>
  <si>
    <t>ASTM Method Viscosity (Viscometer) [D2196]</t>
  </si>
  <si>
    <t>CNPH2</t>
  </si>
  <si>
    <t>Mean of a Minimum of 5 Samples in 30-Days</t>
  </si>
  <si>
    <t>D2216</t>
  </si>
  <si>
    <t>ASTM Method Water (Moisture) Content of Soil and Rock (1992) [D2216]</t>
  </si>
  <si>
    <t>CLPH2</t>
  </si>
  <si>
    <t>Median of Minimum of 5 Samples in 30-Days</t>
  </si>
  <si>
    <t>D1796</t>
  </si>
  <si>
    <t>ASTM Method Water and Sediment in Fuel Oils by Centrifuge (1997) [D1796]</t>
  </si>
  <si>
    <t>CLBZME2</t>
  </si>
  <si>
    <t>Monthly 95% of Mean Daily</t>
  </si>
  <si>
    <t>D1744</t>
  </si>
  <si>
    <t>ASTM Method Water in Liquid Petroleum Prods. by K.F. Reagent [D1744]</t>
  </si>
  <si>
    <t>PH2F</t>
  </si>
  <si>
    <t>Monthly Average (Mean)</t>
  </si>
  <si>
    <t>E282.2</t>
  </si>
  <si>
    <t>Atomic Absorption, Furnace [E282.2]</t>
  </si>
  <si>
    <t>DN46M</t>
  </si>
  <si>
    <t>Monthly Average of Daily Averages</t>
  </si>
  <si>
    <t>E200.9</t>
  </si>
  <si>
    <t>Atomic Absorption, Platform [E200.9]</t>
  </si>
  <si>
    <t>MTNPH2</t>
  </si>
  <si>
    <t>Monthly Average of Daily Maximums</t>
  </si>
  <si>
    <t>E208.1</t>
  </si>
  <si>
    <t>Barium (AA, Direct Aspiration) [E208.1]</t>
  </si>
  <si>
    <t>MEPH2</t>
  </si>
  <si>
    <t>Monthly Mean</t>
  </si>
  <si>
    <t>SW7080</t>
  </si>
  <si>
    <t>Barium (AA, Direct Aspiration) [SW7080]</t>
  </si>
  <si>
    <t>NO2ANIL2</t>
  </si>
  <si>
    <t>Monthly Median of Mean Daily</t>
  </si>
  <si>
    <t>SW7081</t>
  </si>
  <si>
    <t>A4500BB</t>
  </si>
  <si>
    <t>Standard Method (19th) 4500-B B: Boron by Curcumin Method [A4500BB]</t>
  </si>
  <si>
    <t>A4500C</t>
  </si>
  <si>
    <t>Standard Method (19th) 4500-Cl C: Mercuric Nitrate Method [A4500C]</t>
  </si>
  <si>
    <t>A4500CL</t>
  </si>
  <si>
    <t>Standard Method (19th) 4500-Cl G: Chlorine: DPD Colorimetric [A4500CL]</t>
  </si>
  <si>
    <t>A4500B</t>
  </si>
  <si>
    <t>Standard Method (19th) 4500-Cl: Chloride (Argentometric Method) [A4500B]</t>
  </si>
  <si>
    <t>A4500I</t>
  </si>
  <si>
    <t>Standard Method (19th) 4500-ClO2 B: ClO2: Iodometric [A4500I]</t>
  </si>
  <si>
    <t>A4500CC</t>
  </si>
  <si>
    <t xml:space="preserve">    Exit Sub</t>
  </si>
  <si>
    <t>Sub Grp1(ilast, iCol, iRow, iOs, sday, stime)</t>
  </si>
  <si>
    <t>Grp1 ilast, iCol, iRow, iOs, sday, stime</t>
  </si>
  <si>
    <t>Grp2 ilast, iCol, iRow, iOs, sday, stime</t>
  </si>
  <si>
    <t>Sub Grp2(ilast, iCol, iRow, iOs, sday, stime)</t>
  </si>
  <si>
    <t>Sub Grp4(ilast, iCol, iRow, iOs, sday, stime)</t>
  </si>
  <si>
    <t>Sub Grp3(ilast, iCol, iRow, iOs, sday, stime)</t>
  </si>
  <si>
    <t>Grp3 ilast, iCol, iRow, iOs, sday, stime</t>
  </si>
  <si>
    <t>Grp4 ilast, iCol, iRow, iOs, sday, stime</t>
  </si>
  <si>
    <t>Counts/L,Fibers/L,g/day,g/L,kg/day,kg/L,kg/month,kg/year,L/day,lb/day,lbs,lbs/month,lbs/week,meq/L,Metric Tons,mg/kg,mg/L,mg/m3,ml/L,ml/L/hr,MW,ng/g,ng/L,pg/L,ppth,ug/Kg,ug/L</t>
  </si>
  <si>
    <t>Analyte present in the blank and the sample [B]</t>
  </si>
  <si>
    <t>Compound was analyzed for, but was not detected [U]</t>
  </si>
  <si>
    <t>Data rejected [R]</t>
  </si>
  <si>
    <t>Estimated value [J]</t>
  </si>
  <si>
    <t>ACRE FT</t>
  </si>
  <si>
    <t>Acre-feet</t>
  </si>
  <si>
    <t>Insufficient sample available to follow standard QC procedures [BS]</t>
  </si>
  <si>
    <t>Matrix spike recovery not within control limits [GB]</t>
  </si>
  <si>
    <t>Method does not include this analyte as part of compound list [IM]</t>
  </si>
  <si>
    <t>E2019</t>
  </si>
  <si>
    <t>Acute Toxicity Test with Effluents and Receiving Waters [E2019]</t>
  </si>
  <si>
    <t>Post digestion spike [HR]</t>
  </si>
  <si>
    <t>DMH11</t>
  </si>
  <si>
    <t>1,1-Dimethylhydrazine</t>
  </si>
  <si>
    <t>Sample &gt; 4x spike concentration [BB]</t>
  </si>
  <si>
    <t>Surrogate recovery is outside of control limits [GN]</t>
  </si>
  <si>
    <t>Value is estimated [EB]</t>
  </si>
  <si>
    <t>FT</t>
  </si>
  <si>
    <t>Feet</t>
  </si>
  <si>
    <t>GPM/FT2</t>
  </si>
  <si>
    <t>gpm/sqft</t>
  </si>
  <si>
    <t>3-Sample Maximum</t>
  </si>
  <si>
    <t>30-Day 90th%</t>
  </si>
  <si>
    <t>KG/MO</t>
  </si>
  <si>
    <t>kg/month</t>
  </si>
  <si>
    <t>KG/YR</t>
  </si>
  <si>
    <t>kg/year</t>
  </si>
  <si>
    <t>LBS</t>
  </si>
  <si>
    <t>lbs</t>
  </si>
  <si>
    <t>LBS/MON</t>
  </si>
  <si>
    <t>lbs/month</t>
  </si>
  <si>
    <t>DCA12D4</t>
  </si>
  <si>
    <t>1,2-Dichloroethane-d4</t>
  </si>
  <si>
    <t>LBS/WK</t>
  </si>
  <si>
    <t>lbs/week</t>
  </si>
  <si>
    <t>MEQ/L</t>
  </si>
  <si>
    <t>meq/L</t>
  </si>
  <si>
    <t>MTON</t>
  </si>
  <si>
    <t>Metric Tons</t>
  </si>
  <si>
    <t>MG/KG</t>
  </si>
  <si>
    <t>mg/kg</t>
  </si>
  <si>
    <t>ERYTHRENE</t>
  </si>
  <si>
    <t>1,3-Butadiene</t>
  </si>
  <si>
    <t>D517491</t>
  </si>
  <si>
    <t>ASTM D5174-91:Standard Test Method for Uranium by Laser Phosph. [D517491]</t>
  </si>
  <si>
    <t>MG/M3</t>
  </si>
  <si>
    <t>mg/m3</t>
  </si>
  <si>
    <t>MGM</t>
  </si>
  <si>
    <t>2PYRR1M</t>
  </si>
  <si>
    <t>1-Methyl-2-Pyrrolidinone</t>
  </si>
  <si>
    <t>MJ/CM2</t>
  </si>
  <si>
    <t>mJ/cm2</t>
  </si>
  <si>
    <t>MTNPH1</t>
  </si>
  <si>
    <t>1-Methylnaphthalene</t>
  </si>
  <si>
    <t>FC123</t>
  </si>
  <si>
    <t>2,2-Dichloro-1,1,1-trifluoroethane</t>
  </si>
  <si>
    <t>ML/L/HR</t>
  </si>
  <si>
    <t>ml/L/hr</t>
  </si>
  <si>
    <t>MW/CM2</t>
  </si>
  <si>
    <t>mW/cm2</t>
  </si>
  <si>
    <t>Annual Average of Daily Minimums</t>
  </si>
  <si>
    <t>MWS/CM2</t>
  </si>
  <si>
    <t>mWs/cm2</t>
  </si>
  <si>
    <t>Annual Loading</t>
  </si>
  <si>
    <t>TM235NPH</t>
  </si>
  <si>
    <t>2,3,5-Trimethylnaphthalene</t>
  </si>
  <si>
    <t>NG/G</t>
  </si>
  <si>
    <t>ng/g</t>
  </si>
  <si>
    <t>PASS/FAIL</t>
  </si>
  <si>
    <t>Pass/Fail (Pass = 0; Fail = 1)</t>
  </si>
  <si>
    <t>TCP245</t>
  </si>
  <si>
    <t>2,4,5-Trichlorophenol</t>
  </si>
  <si>
    <t>PFU/100ML</t>
  </si>
  <si>
    <t>PFU/100 mL</t>
  </si>
  <si>
    <t>Daily Minimum</t>
  </si>
  <si>
    <t>High Weekly Average</t>
  </si>
  <si>
    <t>T.O.N.</t>
  </si>
  <si>
    <t>UG/KG</t>
  </si>
  <si>
    <t>ug/Kg</t>
  </si>
  <si>
    <t>DM26NPH</t>
  </si>
  <si>
    <t>2,6-Dimethylnaphthalene</t>
  </si>
  <si>
    <t>Monthly 90th%</t>
  </si>
  <si>
    <t>PHEN2F</t>
  </si>
  <si>
    <t>2-Fluorobiphenyl</t>
  </si>
  <si>
    <t>Monthly Discharge</t>
  </si>
  <si>
    <t>Monthly Geometric Mean</t>
  </si>
  <si>
    <t>HXO2</t>
  </si>
  <si>
    <t>2-Hexanone</t>
  </si>
  <si>
    <t>Monthly Median</t>
  </si>
  <si>
    <t>Monthly Minimum</t>
  </si>
  <si>
    <t>NPR2</t>
  </si>
  <si>
    <t>2-Nitropropane</t>
  </si>
  <si>
    <t>MPK</t>
  </si>
  <si>
    <t>2-Pentanone</t>
  </si>
  <si>
    <t>MEPH34CO</t>
  </si>
  <si>
    <t>3-Methylphenol/4-Methylphenol Coelution</t>
  </si>
  <si>
    <t>Single Sample Maximum</t>
  </si>
  <si>
    <t>4,6-Dinitro-2-methylphenol</t>
  </si>
  <si>
    <t>4-Chloro-3-methylphenol</t>
  </si>
  <si>
    <t>Weekly Geometric Mean</t>
  </si>
  <si>
    <t>MIBK</t>
  </si>
  <si>
    <t>4-Methyl-2-pentanone</t>
  </si>
  <si>
    <t>4-Methylphenol</t>
  </si>
  <si>
    <t>ACETALD</t>
  </si>
  <si>
    <t>Acetaldehyde</t>
  </si>
  <si>
    <t>% effluent,% survival,Pass/Fail (Pass = 0; Fail = 1),TUa</t>
  </si>
  <si>
    <t>ALKH</t>
  </si>
  <si>
    <t>Alkalinity, Hydroxide (as CaCO3)</t>
  </si>
  <si>
    <t>CLPE3</t>
  </si>
  <si>
    <t>Allyl Chloride</t>
  </si>
  <si>
    <t>TOTANIONS</t>
  </si>
  <si>
    <t>Anion Total</t>
  </si>
  <si>
    <t>E551.1</t>
  </si>
  <si>
    <t>Chlorinated and Halogenated Compounds by L-L Extraction, GC/ECD [E551.1]</t>
  </si>
  <si>
    <t>ACB</t>
  </si>
  <si>
    <t>Anion/Cation Balance</t>
  </si>
  <si>
    <t>AVAILST</t>
  </si>
  <si>
    <t>Available Storage Volume</t>
  </si>
  <si>
    <t>BZEP</t>
  </si>
  <si>
    <t>Benzo(e)pyrene</t>
  </si>
  <si>
    <t>BIPHENYL</t>
  </si>
  <si>
    <t>Biphenyl</t>
  </si>
  <si>
    <t>E904.0</t>
  </si>
  <si>
    <t>Determ. of Radium -226, 228 [E904.0]</t>
  </si>
  <si>
    <t>BR</t>
  </si>
  <si>
    <t>Bromide</t>
  </si>
  <si>
    <t xml:space="preserve">BRACETICA </t>
  </si>
  <si>
    <t>Bromoacetic Acid</t>
  </si>
  <si>
    <t>Bromomethane</t>
  </si>
  <si>
    <t>E331.0</t>
  </si>
  <si>
    <t>Determination of Perchlorate in Drinking Water by LCEI/M [E331.0]</t>
  </si>
  <si>
    <t>CARBAZOLE</t>
  </si>
  <si>
    <t>Carbazole</t>
  </si>
  <si>
    <t>CDS</t>
  </si>
  <si>
    <t>Carbon disulfide</t>
  </si>
  <si>
    <t>TOTCATIONS</t>
  </si>
  <si>
    <t>Cation Total</t>
  </si>
  <si>
    <t>CS-137</t>
  </si>
  <si>
    <t>Cesium 137</t>
  </si>
  <si>
    <t>CHLORAMINET</t>
  </si>
  <si>
    <t>Chloramine-T</t>
  </si>
  <si>
    <t xml:space="preserve">CAA </t>
  </si>
  <si>
    <t>Chloroacetic Acid</t>
  </si>
  <si>
    <t>CHLOROPRENE</t>
  </si>
  <si>
    <t>Chloroprene</t>
  </si>
  <si>
    <t>% effluent,% survival,Pass/Fail (Pass = 0; Fail = 1),TUc</t>
  </si>
  <si>
    <t>CHRONTOXSP1</t>
  </si>
  <si>
    <t>Chronic Toxicity (Species 1)</t>
  </si>
  <si>
    <t>CHRONTOXSP2</t>
  </si>
  <si>
    <t>Chronic Toxicity (Species 2)</t>
  </si>
  <si>
    <t>CHRONTOXSP3</t>
  </si>
  <si>
    <t>Chronic Toxicity (Species 3)</t>
  </si>
  <si>
    <t>cis-1,2-Dichloroethene</t>
  </si>
  <si>
    <t>cis-1,3-Dichloropropene</t>
  </si>
  <si>
    <t>CTAS</t>
  </si>
  <si>
    <t>Cobalt Thiocyanate Active Substances (CTAS)</t>
  </si>
  <si>
    <t>Cobalt, Dissolved</t>
  </si>
  <si>
    <t>DEMETONO</t>
  </si>
  <si>
    <t>Demeton-O</t>
  </si>
  <si>
    <t>DEMETONS</t>
  </si>
  <si>
    <t>Demeton-S</t>
  </si>
  <si>
    <t xml:space="preserve">DBRACETICA </t>
  </si>
  <si>
    <t>Dibromoacetic Acid</t>
  </si>
  <si>
    <t>Dibromochloromethane</t>
  </si>
  <si>
    <t>DBTSN</t>
  </si>
  <si>
    <t>Dibutyltin</t>
  </si>
  <si>
    <t xml:space="preserve">DCAA </t>
  </si>
  <si>
    <t>Dichloroacetic Acid</t>
  </si>
  <si>
    <t>DILRATE</t>
  </si>
  <si>
    <t>Dilution Rate</t>
  </si>
  <si>
    <t>%,Counts/L,Fibers/L,g/day,g/L,kg/day,kg/L,kg/month,kg/year,L/day,lb/day,lbs,lbs/month,lbs/week,meq/L,Metric Tons,mg/kg,mg/L,mg/m3,ml/L,ml/L/hr,MW,ng/g,ng/L,pg/L,ppth,ug/Kg,ug/L</t>
  </si>
  <si>
    <t>CFU/100 mL,MPN/100 mL,PFU/100 mL</t>
  </si>
  <si>
    <t>mmhos/cm,umhos,umhos/cm</t>
  </si>
  <si>
    <t>Endosulfan I</t>
  </si>
  <si>
    <t>Endosulfan II</t>
  </si>
  <si>
    <t xml:space="preserve">ETEGLY </t>
  </si>
  <si>
    <t>Ethylene glycol</t>
  </si>
  <si>
    <t>cfs,gallons/hour,gallons/month,gallons/week,GPD,gpm/sqft,L/day,MGD,MGM</t>
  </si>
  <si>
    <t>FREEBOARD</t>
  </si>
  <si>
    <t>Freeboard</t>
  </si>
  <si>
    <t>Feet,inches,meters</t>
  </si>
  <si>
    <t>GLYOXAL</t>
  </si>
  <si>
    <t>Glyoxal</t>
  </si>
  <si>
    <t>HVOCS</t>
  </si>
  <si>
    <t>Halogenated Volatile Organic Compounds (HVOC)</t>
  </si>
  <si>
    <t>HMSUM</t>
  </si>
  <si>
    <t>CAHARD</t>
  </si>
  <si>
    <t>Hardness, Ca (as CaCO3)</t>
  </si>
  <si>
    <t>MGHARD</t>
  </si>
  <si>
    <t>Hardness, Mg (as CaCO3)</t>
  </si>
  <si>
    <t>HXCLCYHX</t>
  </si>
  <si>
    <t>HCH, Sum</t>
  </si>
  <si>
    <t>MALGREEN</t>
  </si>
  <si>
    <t>Malachite Green</t>
  </si>
  <si>
    <t>MEK</t>
  </si>
  <si>
    <t>Methyl Ethyl Ketone</t>
  </si>
  <si>
    <t>IME</t>
  </si>
  <si>
    <t>Methyl Iodide</t>
  </si>
  <si>
    <t>MMETHACRY</t>
  </si>
  <si>
    <t>Methyl Methacrylate</t>
  </si>
  <si>
    <t>E521</t>
  </si>
  <si>
    <t>Nitrosamines in Drinking Water by Solid Phase Extraction by GCMS [E521]</t>
  </si>
  <si>
    <t>MBT</t>
  </si>
  <si>
    <t>Monobutyltin</t>
  </si>
  <si>
    <t>MOIL</t>
  </si>
  <si>
    <t>Motor Oil</t>
  </si>
  <si>
    <t xml:space="preserve">NNSE </t>
  </si>
  <si>
    <t>n-Nitrosodiethylamine</t>
  </si>
  <si>
    <t>SW9040C</t>
  </si>
  <si>
    <t>pH Electrometric Measurement [SW9040C]</t>
  </si>
  <si>
    <t>ODOR</t>
  </si>
  <si>
    <t>Odor</t>
  </si>
  <si>
    <t xml:space="preserve">CBPH2       </t>
  </si>
  <si>
    <t>PCB 001</t>
  </si>
  <si>
    <t>g/day,g/L,kg/day,kg/L,kg/month,kg/year,L/day,lb/day,lbs,lbs/month,lbs/week,meq/L,mg/kg,mg/L,ml/L,ng/g,ng/L,pg/L,ppth,ug/Kg,ug/L</t>
  </si>
  <si>
    <t xml:space="preserve">CBPH3     </t>
  </si>
  <si>
    <t>PCB 002</t>
  </si>
  <si>
    <t xml:space="preserve">CBPH4       </t>
  </si>
  <si>
    <t>PCB 003</t>
  </si>
  <si>
    <t xml:space="preserve">DCBPH22  </t>
  </si>
  <si>
    <t>PCB 004</t>
  </si>
  <si>
    <t xml:space="preserve">DCBPH23     </t>
  </si>
  <si>
    <t>PCB 005</t>
  </si>
  <si>
    <t>DCBPH23PR</t>
  </si>
  <si>
    <t>PCB 006</t>
  </si>
  <si>
    <t>PCB7</t>
  </si>
  <si>
    <t>PCB 007</t>
  </si>
  <si>
    <t>PCB8</t>
  </si>
  <si>
    <t>PCB 008</t>
  </si>
  <si>
    <t>PCB9</t>
  </si>
  <si>
    <t>PCB 009</t>
  </si>
  <si>
    <t>PCB10</t>
  </si>
  <si>
    <t>PCB 010</t>
  </si>
  <si>
    <t>PCB11</t>
  </si>
  <si>
    <t>PCB 011</t>
  </si>
  <si>
    <t>PCB12</t>
  </si>
  <si>
    <t>PCB 012</t>
  </si>
  <si>
    <t xml:space="preserve">DCBP34     </t>
  </si>
  <si>
    <t>PCB 013</t>
  </si>
  <si>
    <t xml:space="preserve">DCBP35   </t>
  </si>
  <si>
    <t>PCB 014</t>
  </si>
  <si>
    <t>PCB15</t>
  </si>
  <si>
    <t>PCB 015</t>
  </si>
  <si>
    <t>PCB16</t>
  </si>
  <si>
    <t>PCB 016</t>
  </si>
  <si>
    <t>TCBP224</t>
  </si>
  <si>
    <t>PCB 017</t>
  </si>
  <si>
    <t>PCB18</t>
  </si>
  <si>
    <t>PCB 018</t>
  </si>
  <si>
    <t xml:space="preserve">TCBP226   </t>
  </si>
  <si>
    <t>PCB 019</t>
  </si>
  <si>
    <t>PCB20</t>
  </si>
  <si>
    <t>PCB 020</t>
  </si>
  <si>
    <t>PCB21</t>
  </si>
  <si>
    <t>PCB 021</t>
  </si>
  <si>
    <t>PCB22</t>
  </si>
  <si>
    <t>PCB 022</t>
  </si>
  <si>
    <t xml:space="preserve">TCBP235   </t>
  </si>
  <si>
    <t>PCB 023</t>
  </si>
  <si>
    <t>PCB24</t>
  </si>
  <si>
    <t>PCB 024</t>
  </si>
  <si>
    <t>PCB25</t>
  </si>
  <si>
    <t>PCB 025</t>
  </si>
  <si>
    <t>PCB26</t>
  </si>
  <si>
    <t>PCB 026</t>
  </si>
  <si>
    <t>PCB27</t>
  </si>
  <si>
    <t>PCB 027</t>
  </si>
  <si>
    <t>PCB28</t>
  </si>
  <si>
    <t>PCB 028</t>
  </si>
  <si>
    <t>PCB29</t>
  </si>
  <si>
    <t>PCB 029</t>
  </si>
  <si>
    <t>PCB30</t>
  </si>
  <si>
    <t>PCB 030</t>
  </si>
  <si>
    <t>PCB31</t>
  </si>
  <si>
    <t>PCB 031</t>
  </si>
  <si>
    <t>PCB32</t>
  </si>
  <si>
    <t>PCB 032</t>
  </si>
  <si>
    <t>PCB33</t>
  </si>
  <si>
    <t>PCB 033</t>
  </si>
  <si>
    <t>PCB34</t>
  </si>
  <si>
    <t>PCB 034</t>
  </si>
  <si>
    <t>PCB35</t>
  </si>
  <si>
    <t>PCB 035</t>
  </si>
  <si>
    <t>PCB36</t>
  </si>
  <si>
    <t>PCB 036</t>
  </si>
  <si>
    <t>PCB37</t>
  </si>
  <si>
    <t>PCB 037</t>
  </si>
  <si>
    <t>PCB38</t>
  </si>
  <si>
    <t>PCB 038</t>
  </si>
  <si>
    <t xml:space="preserve">TCB345   </t>
  </si>
  <si>
    <t>PCB 039</t>
  </si>
  <si>
    <t>PCB40</t>
  </si>
  <si>
    <t>PCB 040</t>
  </si>
  <si>
    <t xml:space="preserve">TECB2234    </t>
  </si>
  <si>
    <t>PCB 041</t>
  </si>
  <si>
    <t>PCB42</t>
  </si>
  <si>
    <t>PCB 042</t>
  </si>
  <si>
    <t>PCB43</t>
  </si>
  <si>
    <t>PCB 043</t>
  </si>
  <si>
    <t>PCB44</t>
  </si>
  <si>
    <t>PCB 044</t>
  </si>
  <si>
    <t>PCB45</t>
  </si>
  <si>
    <t>PCB 045</t>
  </si>
  <si>
    <t>PCB46</t>
  </si>
  <si>
    <t>PCB 046</t>
  </si>
  <si>
    <t>PCB47</t>
  </si>
  <si>
    <t>PCB 047</t>
  </si>
  <si>
    <t>PCB48</t>
  </si>
  <si>
    <t>PCB 048</t>
  </si>
  <si>
    <t>PCB49</t>
  </si>
  <si>
    <t>PCB 049</t>
  </si>
  <si>
    <t>PCB50</t>
  </si>
  <si>
    <t>PCB 050</t>
  </si>
  <si>
    <t>PCB51</t>
  </si>
  <si>
    <t>PCB 051</t>
  </si>
  <si>
    <t>PCB52</t>
  </si>
  <si>
    <t>PCB 052</t>
  </si>
  <si>
    <t>PCB53</t>
  </si>
  <si>
    <t>PCB 053</t>
  </si>
  <si>
    <t>PCB54</t>
  </si>
  <si>
    <t>PCB 054</t>
  </si>
  <si>
    <t>PCB55</t>
  </si>
  <si>
    <t>PCB 055</t>
  </si>
  <si>
    <t>PCB56</t>
  </si>
  <si>
    <t>PCB 056</t>
  </si>
  <si>
    <t>PCB57</t>
  </si>
  <si>
    <t>PCB 057</t>
  </si>
  <si>
    <t>PCB58</t>
  </si>
  <si>
    <t>PCB 058</t>
  </si>
  <si>
    <t>PCB59</t>
  </si>
  <si>
    <t>PCB 059</t>
  </si>
  <si>
    <t>PCB60</t>
  </si>
  <si>
    <t>PCB 060</t>
  </si>
  <si>
    <t>PCB61</t>
  </si>
  <si>
    <t>PCB 061</t>
  </si>
  <si>
    <t>PCB62</t>
  </si>
  <si>
    <t>PCB 062</t>
  </si>
  <si>
    <t>PCB63</t>
  </si>
  <si>
    <t>PCB 063</t>
  </si>
  <si>
    <t>PCB64</t>
  </si>
  <si>
    <t>PCB 064</t>
  </si>
  <si>
    <t>PCB65</t>
  </si>
  <si>
    <t>PCB 065</t>
  </si>
  <si>
    <t>PCB66</t>
  </si>
  <si>
    <t>PCB 066</t>
  </si>
  <si>
    <t>PCB67</t>
  </si>
  <si>
    <t>PCB 067</t>
  </si>
  <si>
    <t>PCB68</t>
  </si>
  <si>
    <t>PCB 068</t>
  </si>
  <si>
    <t>PCB69</t>
  </si>
  <si>
    <t>PCB 069</t>
  </si>
  <si>
    <t>PCB70</t>
  </si>
  <si>
    <t>PCB 070</t>
  </si>
  <si>
    <t>PCB71</t>
  </si>
  <si>
    <t>PCB 071</t>
  </si>
  <si>
    <t>PCB72</t>
  </si>
  <si>
    <t>PCB 072</t>
  </si>
  <si>
    <t>PCB73</t>
  </si>
  <si>
    <t>PCB 073</t>
  </si>
  <si>
    <t>PCB74</t>
  </si>
  <si>
    <t>PCB 074</t>
  </si>
  <si>
    <t>PCB75</t>
  </si>
  <si>
    <t>PCB 075</t>
  </si>
  <si>
    <t>PCB76</t>
  </si>
  <si>
    <t>PCB 076</t>
  </si>
  <si>
    <t>PCB77</t>
  </si>
  <si>
    <t>PCB 077</t>
  </si>
  <si>
    <t>PCB78</t>
  </si>
  <si>
    <t>PCB 078</t>
  </si>
  <si>
    <t>PCB79</t>
  </si>
  <si>
    <t>PCB 079</t>
  </si>
  <si>
    <t>PCB80</t>
  </si>
  <si>
    <t>PCB 080</t>
  </si>
  <si>
    <t>PCB81</t>
  </si>
  <si>
    <t>PCB 081</t>
  </si>
  <si>
    <t>PCB82</t>
  </si>
  <si>
    <t>PCB 082</t>
  </si>
  <si>
    <t>PCB83</t>
  </si>
  <si>
    <t>PCB 083</t>
  </si>
  <si>
    <t>PCB84</t>
  </si>
  <si>
    <t>PCB 084</t>
  </si>
  <si>
    <t>PCB85</t>
  </si>
  <si>
    <t>PCB 085</t>
  </si>
  <si>
    <t>PCB86</t>
  </si>
  <si>
    <t>PCB 086</t>
  </si>
  <si>
    <t>PCB87</t>
  </si>
  <si>
    <t>PCB 087</t>
  </si>
  <si>
    <t>PCB88</t>
  </si>
  <si>
    <t>PCB 088</t>
  </si>
  <si>
    <t>PCB89</t>
  </si>
  <si>
    <t>PCB 089</t>
  </si>
  <si>
    <t>PCB90</t>
  </si>
  <si>
    <t>PCB 090</t>
  </si>
  <si>
    <t>PCB91</t>
  </si>
  <si>
    <t>PCB 091</t>
  </si>
  <si>
    <t>PCB92</t>
  </si>
  <si>
    <t>PCB 092</t>
  </si>
  <si>
    <t>PCB93</t>
  </si>
  <si>
    <t>PCB 093</t>
  </si>
  <si>
    <t>PCB94</t>
  </si>
  <si>
    <t>PCB 094</t>
  </si>
  <si>
    <t>PCB95</t>
  </si>
  <si>
    <t>PCB 095</t>
  </si>
  <si>
    <t>PCB96</t>
  </si>
  <si>
    <t>PCB 096</t>
  </si>
  <si>
    <t>A4500LD</t>
  </si>
  <si>
    <t>Standard Method (19th) 4500-Cl D: Amperometric Titration Method [A4500LD]</t>
  </si>
  <si>
    <t>PCB97</t>
  </si>
  <si>
    <t>PCB 097</t>
  </si>
  <si>
    <t>A4500LE</t>
  </si>
  <si>
    <t>Standard Method (19th) 4500-Cl E: Low-Level Amperiometric Titration Method [A4500LE]</t>
  </si>
  <si>
    <t>PCB98</t>
  </si>
  <si>
    <t>PCB 098</t>
  </si>
  <si>
    <t>PCB99</t>
  </si>
  <si>
    <t>PCB 099</t>
  </si>
  <si>
    <t>PCB100</t>
  </si>
  <si>
    <t>PCB 100</t>
  </si>
  <si>
    <t>PCB101</t>
  </si>
  <si>
    <t>PCB 101</t>
  </si>
  <si>
    <t>PCB102</t>
  </si>
  <si>
    <t>PCB 102</t>
  </si>
  <si>
    <t>PCB103</t>
  </si>
  <si>
    <t>PCB 103</t>
  </si>
  <si>
    <t>PCB104</t>
  </si>
  <si>
    <t>PCB 104</t>
  </si>
  <si>
    <t>PCB105</t>
  </si>
  <si>
    <t>PCB 105</t>
  </si>
  <si>
    <t>PCB106</t>
  </si>
  <si>
    <t>PCB 106</t>
  </si>
  <si>
    <t>PCB107</t>
  </si>
  <si>
    <t>PCB 107</t>
  </si>
  <si>
    <t>PCB108</t>
  </si>
  <si>
    <t>PCB 108</t>
  </si>
  <si>
    <t>PCB109</t>
  </si>
  <si>
    <t>PCB 109</t>
  </si>
  <si>
    <t>PCB110</t>
  </si>
  <si>
    <t>PCB 110</t>
  </si>
  <si>
    <t>PCB111</t>
  </si>
  <si>
    <t>PCB 111</t>
  </si>
  <si>
    <t>A45001C</t>
  </si>
  <si>
    <t>Standard Method (19th) 4500-NH3 1C [A45001C]</t>
  </si>
  <si>
    <t>PCB112</t>
  </si>
  <si>
    <t>PCB 112</t>
  </si>
  <si>
    <t>PCB113</t>
  </si>
  <si>
    <t>PCB 113</t>
  </si>
  <si>
    <t>PCB114</t>
  </si>
  <si>
    <t>PCB 114</t>
  </si>
  <si>
    <t>PCB115</t>
  </si>
  <si>
    <t>PCB 115</t>
  </si>
  <si>
    <t>PCB116</t>
  </si>
  <si>
    <t>PCB 116</t>
  </si>
  <si>
    <t>PCB117</t>
  </si>
  <si>
    <t>PCB 117</t>
  </si>
  <si>
    <t>PCB118</t>
  </si>
  <si>
    <t>PCB 118</t>
  </si>
  <si>
    <t>PCB119</t>
  </si>
  <si>
    <t>PCB 119</t>
  </si>
  <si>
    <t>A5220C</t>
  </si>
  <si>
    <t>Standard Method (19th) 5220 C: COD Closed Reflux, Titrimetric [A5220C]</t>
  </si>
  <si>
    <t>PCB120</t>
  </si>
  <si>
    <t>PCB 120</t>
  </si>
  <si>
    <t>PCB121</t>
  </si>
  <si>
    <t>PCB 121</t>
  </si>
  <si>
    <t>PCB122</t>
  </si>
  <si>
    <t>PCB 122</t>
  </si>
  <si>
    <t>PCB123</t>
  </si>
  <si>
    <t>PCB 123</t>
  </si>
  <si>
    <t>Standard Method (19th) 5520 C: COD Closed Reflux, Titrimetric [A5520C]</t>
  </si>
  <si>
    <t>PCB124</t>
  </si>
  <si>
    <t>PCB 124</t>
  </si>
  <si>
    <t>PCB125</t>
  </si>
  <si>
    <t>PCB 125</t>
  </si>
  <si>
    <t>PCB126</t>
  </si>
  <si>
    <t>PCB 126</t>
  </si>
  <si>
    <t>A7110C</t>
  </si>
  <si>
    <t>Standard Method (19th) 7110 C: Gross Alpha Radioactivity, Coprecipitation Method [A7110C]</t>
  </si>
  <si>
    <t>PCB127</t>
  </si>
  <si>
    <t>PCB 127</t>
  </si>
  <si>
    <t>PCB128</t>
  </si>
  <si>
    <t>PCB 128</t>
  </si>
  <si>
    <t>PCB129</t>
  </si>
  <si>
    <t>PCB 129</t>
  </si>
  <si>
    <t>4500NB</t>
  </si>
  <si>
    <t>Standard Method (20th ) 4500-NO2 B [4500NB]</t>
  </si>
  <si>
    <t>PCB130</t>
  </si>
  <si>
    <t>PCB 130</t>
  </si>
  <si>
    <t>A3500CB</t>
  </si>
  <si>
    <t>Standard Method (20th) 3500-Cr B: Colorimetric Method [A3500CB]</t>
  </si>
  <si>
    <t>PCB131</t>
  </si>
  <si>
    <t>PCB 131</t>
  </si>
  <si>
    <t>A4500CA</t>
  </si>
  <si>
    <t>Standard Method (20th) 4500 Cl- C: Iodometric Method II [A4500CA]</t>
  </si>
  <si>
    <t>PCB132</t>
  </si>
  <si>
    <t>PCB 132</t>
  </si>
  <si>
    <t>A4500NG</t>
  </si>
  <si>
    <t>Standard Method (20th) 4500-NH3 G: N (Ammonia) Auto Phenate [A4500NG]</t>
  </si>
  <si>
    <t>PCB133</t>
  </si>
  <si>
    <t>PCB 133</t>
  </si>
  <si>
    <t>A4500NE</t>
  </si>
  <si>
    <t>Standard Method (20th) 4500-NO3 E: Cadmium Reduction Method [A4500NE]</t>
  </si>
  <si>
    <t>PCB134</t>
  </si>
  <si>
    <t>PCB 134</t>
  </si>
  <si>
    <t>A4500PE</t>
  </si>
  <si>
    <t>Standard Method (20th) 4500-P E: Phosphorus Ascorbic Acid Method [A4500PE]</t>
  </si>
  <si>
    <t>PCB135</t>
  </si>
  <si>
    <t>PCB 135</t>
  </si>
  <si>
    <t>PCB136</t>
  </si>
  <si>
    <t>PCB 136</t>
  </si>
  <si>
    <t>PCB137</t>
  </si>
  <si>
    <t>PCB 137</t>
  </si>
  <si>
    <t>PCB138</t>
  </si>
  <si>
    <t>PCB 138</t>
  </si>
  <si>
    <t>PCB139</t>
  </si>
  <si>
    <t>PCB 139</t>
  </si>
  <si>
    <t>PCB140</t>
  </si>
  <si>
    <t>PCB 140</t>
  </si>
  <si>
    <t>4500CLF</t>
  </si>
  <si>
    <t>Standard Method 4500-Cl F: Chlorine by DPD Ferrous Titrimetric [4500CLF]</t>
  </si>
  <si>
    <t>PCB141</t>
  </si>
  <si>
    <t>PCB 141</t>
  </si>
  <si>
    <t>PCB142</t>
  </si>
  <si>
    <t>PCB 142</t>
  </si>
  <si>
    <t>PCB143</t>
  </si>
  <si>
    <t>PCB 143</t>
  </si>
  <si>
    <t>PCB144</t>
  </si>
  <si>
    <t>PCB 144</t>
  </si>
  <si>
    <t>PCB145</t>
  </si>
  <si>
    <t>PCB 145</t>
  </si>
  <si>
    <t>PCB146</t>
  </si>
  <si>
    <t>PCB 146</t>
  </si>
  <si>
    <t>PCB147</t>
  </si>
  <si>
    <t>PCB 147</t>
  </si>
  <si>
    <t>PCB148</t>
  </si>
  <si>
    <t>PCB 148</t>
  </si>
  <si>
    <t>A5540D</t>
  </si>
  <si>
    <t>Standard Method 5540 D: Nonionic Surfactants as CTAS [A5540D]</t>
  </si>
  <si>
    <t>PCB149</t>
  </si>
  <si>
    <t>PCB 149</t>
  </si>
  <si>
    <t>PCB150</t>
  </si>
  <si>
    <t>PCB 150</t>
  </si>
  <si>
    <t>PCB151</t>
  </si>
  <si>
    <t>PCB 151</t>
  </si>
  <si>
    <t>PCB152</t>
  </si>
  <si>
    <t>PCB 152</t>
  </si>
  <si>
    <t>PCB153</t>
  </si>
  <si>
    <t>PCB 153</t>
  </si>
  <si>
    <t>PCB154</t>
  </si>
  <si>
    <t>PCB 154</t>
  </si>
  <si>
    <t>PCB155</t>
  </si>
  <si>
    <t>PCB 155</t>
  </si>
  <si>
    <t>A9221F</t>
  </si>
  <si>
    <t>Standard Method 9221F: Escherichia coli Procedure (Proposed) [A9221F]</t>
  </si>
  <si>
    <t>PCB156</t>
  </si>
  <si>
    <t>PCB 156</t>
  </si>
  <si>
    <t>PCB157</t>
  </si>
  <si>
    <t>PCB 157</t>
  </si>
  <si>
    <t>PCB158</t>
  </si>
  <si>
    <t>PCB 158</t>
  </si>
  <si>
    <t>PCB159</t>
  </si>
  <si>
    <t>PCB 159</t>
  </si>
  <si>
    <t>PCB160</t>
  </si>
  <si>
    <t>PCB 160</t>
  </si>
  <si>
    <t>PCB161</t>
  </si>
  <si>
    <t>PCB 161</t>
  </si>
  <si>
    <t>PCB162</t>
  </si>
  <si>
    <t>PCB 162</t>
  </si>
  <si>
    <t>PCB163</t>
  </si>
  <si>
    <t>PCB 163</t>
  </si>
  <si>
    <t>PCB164</t>
  </si>
  <si>
    <t>PCB 164</t>
  </si>
  <si>
    <t>PCB165</t>
  </si>
  <si>
    <t>PCB 165</t>
  </si>
  <si>
    <t>PCB166</t>
  </si>
  <si>
    <t>PCB 166</t>
  </si>
  <si>
    <t>PCB167</t>
  </si>
  <si>
    <t>PCB 167</t>
  </si>
  <si>
    <t>PCB168</t>
  </si>
  <si>
    <t>PCB 168</t>
  </si>
  <si>
    <t>PCB169</t>
  </si>
  <si>
    <t>PCB 169</t>
  </si>
  <si>
    <t>PCB170</t>
  </si>
  <si>
    <t>PCB 170</t>
  </si>
  <si>
    <t>PCB171</t>
  </si>
  <si>
    <t>PCB 171</t>
  </si>
  <si>
    <t>PCB172</t>
  </si>
  <si>
    <t>PCB 172</t>
  </si>
  <si>
    <t>PCB173</t>
  </si>
  <si>
    <t>PCB 173</t>
  </si>
  <si>
    <t>PCB174</t>
  </si>
  <si>
    <t>PCB 174</t>
  </si>
  <si>
    <t>PCB175</t>
  </si>
  <si>
    <t>PCB 175</t>
  </si>
  <si>
    <t>PCB176</t>
  </si>
  <si>
    <t>PCB 176</t>
  </si>
  <si>
    <t>PCB177</t>
  </si>
  <si>
    <t>PCB 177</t>
  </si>
  <si>
    <t>PCB178</t>
  </si>
  <si>
    <t>PCB 178</t>
  </si>
  <si>
    <t>PCB179</t>
  </si>
  <si>
    <t>PCB 179</t>
  </si>
  <si>
    <t>PCB180</t>
  </si>
  <si>
    <t>PCB 180</t>
  </si>
  <si>
    <t>PCB181</t>
  </si>
  <si>
    <t>PCB 181</t>
  </si>
  <si>
    <t>PCB182</t>
  </si>
  <si>
    <t>PCB 182</t>
  </si>
  <si>
    <t>PCB183</t>
  </si>
  <si>
    <t>PCB 183</t>
  </si>
  <si>
    <t>PCB184</t>
  </si>
  <si>
    <t>PCB 184</t>
  </si>
  <si>
    <t>PCB185</t>
  </si>
  <si>
    <t>PCB 185</t>
  </si>
  <si>
    <t>PCB186</t>
  </si>
  <si>
    <t>PCB 186</t>
  </si>
  <si>
    <t>PCB187</t>
  </si>
  <si>
    <t>PCB 187</t>
  </si>
  <si>
    <t>PCB188</t>
  </si>
  <si>
    <t>PCB 188</t>
  </si>
  <si>
    <t>PCB189</t>
  </si>
  <si>
    <t>PCB 189</t>
  </si>
  <si>
    <t>PCB190</t>
  </si>
  <si>
    <t>PCB 190</t>
  </si>
  <si>
    <t>PCB191</t>
  </si>
  <si>
    <t>PCB 191</t>
  </si>
  <si>
    <t>PCB192</t>
  </si>
  <si>
    <t>PCB 192</t>
  </si>
  <si>
    <t>PCB193</t>
  </si>
  <si>
    <t>PCB 193</t>
  </si>
  <si>
    <t>PCB194</t>
  </si>
  <si>
    <t>PCB 194</t>
  </si>
  <si>
    <t>PCB195</t>
  </si>
  <si>
    <t>PCB 195</t>
  </si>
  <si>
    <t>PCB196</t>
  </si>
  <si>
    <t>PCB 196</t>
  </si>
  <si>
    <t>PCB197</t>
  </si>
  <si>
    <t>PCB 197</t>
  </si>
  <si>
    <t>PCB198</t>
  </si>
  <si>
    <t>PCB 198</t>
  </si>
  <si>
    <t>PCB199</t>
  </si>
  <si>
    <t>PCB 199</t>
  </si>
  <si>
    <t>PCB200</t>
  </si>
  <si>
    <t>PCB 200</t>
  </si>
  <si>
    <t>PCB201</t>
  </si>
  <si>
    <t>PCB 201</t>
  </si>
  <si>
    <t>PCB202</t>
  </si>
  <si>
    <t>PCB 202</t>
  </si>
  <si>
    <t>PCB203</t>
  </si>
  <si>
    <t>PCB 203</t>
  </si>
  <si>
    <t>PCB204</t>
  </si>
  <si>
    <t>PCB 204</t>
  </si>
  <si>
    <t>PCB205</t>
  </si>
  <si>
    <t>PCB 205</t>
  </si>
  <si>
    <t>PCB206</t>
  </si>
  <si>
    <t>PCB 206</t>
  </si>
  <si>
    <t>PCB207</t>
  </si>
  <si>
    <t>PCB 207</t>
  </si>
  <si>
    <t>E908.0</t>
  </si>
  <si>
    <t>Uranium in Drinking Water - Radiochemical Method [E908.0]</t>
  </si>
  <si>
    <t>PCB208</t>
  </si>
  <si>
    <t>PCB 208</t>
  </si>
  <si>
    <t>PCB 209</t>
  </si>
  <si>
    <t>PCB1262</t>
  </si>
  <si>
    <t>PCB-1262</t>
  </si>
  <si>
    <t>PERY</t>
  </si>
  <si>
    <t>Perylene</t>
  </si>
  <si>
    <t>PHENOLD6</t>
  </si>
  <si>
    <t>Phenol-d6</t>
  </si>
  <si>
    <t>PHEOPHYTIN</t>
  </si>
  <si>
    <t>Pheophytin</t>
  </si>
  <si>
    <t>K-40</t>
  </si>
  <si>
    <t>Potassium 40</t>
  </si>
  <si>
    <t>PROXIDE</t>
  </si>
  <si>
    <t>Propylene Oxide</t>
  </si>
  <si>
    <t>PYRDN</t>
  </si>
  <si>
    <t>Pyridine</t>
  </si>
  <si>
    <t>RAINFALL</t>
  </si>
  <si>
    <t>Rainfall</t>
  </si>
  <si>
    <t>cfs,Feet,gallons/hour,gallons/month,gallons/week,GPD,gpm/sqft,inches,L/day,meters,MGD,MGM</t>
  </si>
  <si>
    <t>ROTENONE</t>
  </si>
  <si>
    <t>Rotenone</t>
  </si>
  <si>
    <t>SBOD</t>
  </si>
  <si>
    <t>Soluble Biochemical Oxygen Demand (5-day @ 20 Deg. C)</t>
  </si>
  <si>
    <t>SCOD</t>
  </si>
  <si>
    <t>Soluble Chemical Oxygen Demand</t>
  </si>
  <si>
    <t>SO2</t>
  </si>
  <si>
    <t>Sulfur Dioxide</t>
  </si>
  <si>
    <t>SLR</t>
  </si>
  <si>
    <t>Surface Loading Rate</t>
  </si>
  <si>
    <t>Acre,Acre-feet,cfs,Feet,gallons/hour,gallons/month,gallons/week,GPD,gpm/sqft,inches,L/day,MGD,MGM</t>
  </si>
  <si>
    <t>TEMPDIFFID</t>
  </si>
  <si>
    <t>Temp Diff b/n Intake and Discharge</t>
  </si>
  <si>
    <t>Degrees C,Degrees F</t>
  </si>
  <si>
    <t>PHEND14</t>
  </si>
  <si>
    <t>Terphenyl-d14</t>
  </si>
  <si>
    <t>Tetrachloroethene</t>
  </si>
  <si>
    <t>Thallium, Dissolved</t>
  </si>
  <si>
    <t>Thallium, Total</t>
  </si>
  <si>
    <t>BZMED8</t>
  </si>
  <si>
    <t>Toluene-d8</t>
  </si>
  <si>
    <t>Total Organic Carbon (TOC), Percent Removal</t>
  </si>
  <si>
    <t xml:space="preserve">TTHM </t>
  </si>
  <si>
    <t>TVS</t>
  </si>
  <si>
    <t>Total Volatile Solids</t>
  </si>
  <si>
    <t>TPHMOTOROIL</t>
  </si>
  <si>
    <t>TPH as Motor Oil</t>
  </si>
  <si>
    <t>trans-1,2-Dichloroethene</t>
  </si>
  <si>
    <t>trans-1,3-Dichloropropene</t>
  </si>
  <si>
    <t>TRANSPAR</t>
  </si>
  <si>
    <t>Transparency, Secchi Disc</t>
  </si>
  <si>
    <t xml:space="preserve">TCAA </t>
  </si>
  <si>
    <t>Trichloroacetic Acid</t>
  </si>
  <si>
    <t>Trichloroethene</t>
  </si>
  <si>
    <t>JTU,NTU</t>
  </si>
  <si>
    <t>NUMUV</t>
  </si>
  <si>
    <t>UV Banks in Operation</t>
  </si>
  <si>
    <t>UVLITDOS</t>
  </si>
  <si>
    <t>UV Dose</t>
  </si>
  <si>
    <t>mJ/cm2,mWs/cm2</t>
  </si>
  <si>
    <t>UVLI</t>
  </si>
  <si>
    <t>UV Intensity</t>
  </si>
  <si>
    <t>UVPOWER</t>
  </si>
  <si>
    <t>UV Power</t>
  </si>
  <si>
    <t>UVLT</t>
  </si>
  <si>
    <t>UV Transmittance</t>
  </si>
  <si>
    <t>VA</t>
  </si>
  <si>
    <t>Vinyl acetate</t>
  </si>
  <si>
    <t>Version 2.9</t>
  </si>
  <si>
    <t xml:space="preserve">            .FormatConditions(2).Interior.ColorIndex = 6</t>
  </si>
  <si>
    <t xml:space="preserve">           '.FormatConditions(3).Font.ColorIndex = 1</t>
  </si>
  <si>
    <t xml:space="preserve">            '.FormatConditions(3.Interior.ColorIndex= 2</t>
  </si>
  <si>
    <t xml:space="preserve">            '.FormatConditions(4).Font.ColorIndex = 3</t>
  </si>
  <si>
    <t xml:space="preserve">            .FormatConditions(4).Interior.ColorIndex = 3</t>
  </si>
  <si>
    <t xml:space="preserve">            .FormatConditions.Add Type:=xlExpression, Formula1:="=ISBLANK("&amp;ActiveCell.Offset(iRow - 7, 0).Address()&amp;")"</t>
  </si>
  <si>
    <t>EFF-001</t>
  </si>
  <si>
    <t>Sample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</si>
</sst>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mmdd"/>
    <numFmt numFmtId="165" formatCode="hhmm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63"/>
      <name val="Arial"/>
      <family val="2"/>
    </font>
    <font>
      <sz val="10"/>
      <color indexed="63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/>
    </xf>
    <xf numFmtId="0" fontId="0" fillId="34" borderId="0" xfId="0" applyFill="1" applyAlignment="1">
      <alignment/>
    </xf>
    <xf numFmtId="0" fontId="4" fillId="35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0" borderId="0" xfId="0" applyFont="1" applyAlignment="1">
      <alignment/>
    </xf>
    <xf numFmtId="0" fontId="4" fillId="35" borderId="15" xfId="0" applyFont="1" applyFill="1" applyBorder="1" applyAlignment="1">
      <alignment/>
    </xf>
    <xf numFmtId="0" fontId="4" fillId="0" borderId="0" xfId="0" applyFont="1" applyAlignment="1">
      <alignment/>
    </xf>
    <xf numFmtId="0" fontId="4" fillId="36" borderId="16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4" fillId="36" borderId="17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4" fillId="36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6" borderId="18" xfId="0" applyFont="1" applyFill="1" applyBorder="1" applyAlignment="1">
      <alignment/>
    </xf>
    <xf numFmtId="0" fontId="2" fillId="0" borderId="10" xfId="108" applyFont="1" applyFill="1" applyBorder="1" applyAlignment="1">
      <alignment wrapText="1"/>
      <protection/>
    </xf>
    <xf numFmtId="0" fontId="2" fillId="0" borderId="19" xfId="108" applyFont="1" applyFill="1" applyBorder="1" applyAlignment="1">
      <alignment wrapText="1"/>
      <protection/>
    </xf>
    <xf numFmtId="0" fontId="2" fillId="0" borderId="10" xfId="109" applyFont="1" applyFill="1" applyBorder="1" applyAlignment="1">
      <alignment wrapText="1"/>
      <protection/>
    </xf>
    <xf numFmtId="0" fontId="5" fillId="35" borderId="0" xfId="0" applyFont="1" applyFill="1" applyBorder="1" applyAlignment="1">
      <alignment/>
    </xf>
    <xf numFmtId="0" fontId="5" fillId="35" borderId="0" xfId="0" applyFont="1" applyFill="1" applyBorder="1" applyAlignment="1" applyProtection="1">
      <alignment/>
      <protection locked="0"/>
    </xf>
    <xf numFmtId="0" fontId="2" fillId="0" borderId="11" xfId="109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4" fillId="36" borderId="11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0" fillId="37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7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37" borderId="0" xfId="0" applyFill="1" applyAlignment="1">
      <alignment horizontal="left" wrapText="1"/>
    </xf>
    <xf numFmtId="0" fontId="0" fillId="0" borderId="0" xfId="0" applyAlignment="1">
      <alignment horizontal="left"/>
    </xf>
    <xf numFmtId="0" fontId="0" fillId="37" borderId="0" xfId="0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2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1" xfId="0" applyFill="1" applyBorder="1" applyAlignment="1">
      <alignment/>
    </xf>
    <xf numFmtId="0" fontId="0" fillId="33" borderId="0" xfId="0" applyFont="1" applyFill="1" applyAlignment="1">
      <alignment/>
    </xf>
    <xf numFmtId="0" fontId="0" fillId="35" borderId="0" xfId="0" applyFill="1" applyAlignment="1">
      <alignment horizontal="center" textRotation="90"/>
    </xf>
    <xf numFmtId="0" fontId="0" fillId="35" borderId="22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23" xfId="0" applyFill="1" applyBorder="1" applyAlignment="1">
      <alignment horizontal="left"/>
    </xf>
    <xf numFmtId="0" fontId="0" fillId="35" borderId="24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25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1" fillId="35" borderId="0" xfId="0" applyFont="1" applyFill="1" applyBorder="1" applyAlignment="1">
      <alignment/>
    </xf>
    <xf numFmtId="0" fontId="0" fillId="35" borderId="22" xfId="0" applyFill="1" applyBorder="1" applyAlignment="1">
      <alignment horizontal="left"/>
    </xf>
    <xf numFmtId="0" fontId="0" fillId="38" borderId="22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21" xfId="0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9" borderId="0" xfId="0" applyFont="1" applyFill="1" applyAlignment="1">
      <alignment/>
    </xf>
    <xf numFmtId="0" fontId="0" fillId="34" borderId="0" xfId="0" applyFill="1" applyAlignment="1">
      <alignment horizontal="right"/>
    </xf>
    <xf numFmtId="0" fontId="0" fillId="0" borderId="0" xfId="0" applyAlignment="1">
      <alignment horizontal="center" vertical="center"/>
    </xf>
    <xf numFmtId="0" fontId="0" fillId="34" borderId="25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39" borderId="0" xfId="0" applyFont="1" applyFill="1" applyAlignment="1">
      <alignment/>
    </xf>
    <xf numFmtId="0" fontId="12" fillId="9" borderId="28" xfId="0" applyFont="1" applyFill="1" applyBorder="1" applyAlignment="1">
      <alignment/>
    </xf>
    <xf numFmtId="0" fontId="0" fillId="9" borderId="28" xfId="0" applyFont="1" applyFill="1" applyBorder="1" applyAlignment="1">
      <alignment/>
    </xf>
    <xf numFmtId="0" fontId="0" fillId="35" borderId="20" xfId="0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1" fillId="34" borderId="21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5" borderId="20" xfId="0" applyFill="1" applyBorder="1" applyAlignment="1">
      <alignment horizontal="left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>
      <alignment horizontal="left"/>
    </xf>
    <xf numFmtId="0" fontId="10" fillId="34" borderId="21" xfId="53" applyFont="1" applyFill="1" applyBorder="1" applyAlignment="1" applyProtection="1">
      <alignment horizontal="left"/>
      <protection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0" fillId="34" borderId="29" xfId="0" applyFont="1" applyFill="1" applyBorder="1" applyAlignment="1">
      <alignment horizontal="right" vertical="center"/>
    </xf>
    <xf numFmtId="0" fontId="8" fillId="34" borderId="21" xfId="53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1" fillId="35" borderId="0" xfId="0" applyFont="1" applyFill="1" applyAlignment="1">
      <alignment/>
    </xf>
    <xf numFmtId="0" fontId="1" fillId="35" borderId="15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4" fillId="36" borderId="31" xfId="0" applyFont="1" applyFill="1" applyBorder="1" applyAlignment="1">
      <alignment/>
    </xf>
    <xf numFmtId="0" fontId="1" fillId="35" borderId="32" xfId="0" applyFont="1" applyFill="1" applyBorder="1" applyAlignment="1">
      <alignment/>
    </xf>
    <xf numFmtId="0" fontId="1" fillId="35" borderId="32" xfId="0" applyFont="1" applyFill="1" applyBorder="1" applyAlignment="1" quotePrefix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32" xfId="109" applyFont="1" applyFill="1" applyBorder="1" applyAlignment="1">
      <alignment wrapText="1"/>
      <protection/>
    </xf>
    <xf numFmtId="0" fontId="1" fillId="35" borderId="11" xfId="0" applyFont="1" applyFill="1" applyBorder="1" applyAlignment="1" quotePrefix="1">
      <alignment/>
    </xf>
    <xf numFmtId="0" fontId="1" fillId="0" borderId="11" xfId="0" applyFont="1" applyFill="1" applyBorder="1" applyAlignment="1">
      <alignment horizontal="left"/>
    </xf>
    <xf numFmtId="0" fontId="1" fillId="35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35" borderId="0" xfId="0" applyNumberFormat="1" applyFont="1" applyFill="1" applyAlignment="1">
      <alignment/>
    </xf>
    <xf numFmtId="0" fontId="5" fillId="0" borderId="11" xfId="0" applyFont="1" applyFill="1" applyBorder="1" applyAlignment="1">
      <alignment/>
    </xf>
    <xf numFmtId="0" fontId="1" fillId="40" borderId="11" xfId="0" applyFont="1" applyFill="1" applyBorder="1" applyAlignment="1">
      <alignment/>
    </xf>
    <xf numFmtId="0" fontId="5" fillId="40" borderId="11" xfId="0" applyFont="1" applyFill="1" applyBorder="1" applyAlignment="1">
      <alignment/>
    </xf>
    <xf numFmtId="0" fontId="2" fillId="41" borderId="11" xfId="0" applyFont="1" applyFill="1" applyBorder="1" applyAlignment="1">
      <alignment/>
    </xf>
    <xf numFmtId="0" fontId="2" fillId="0" borderId="11" xfId="109" applyFont="1" applyFill="1" applyBorder="1" applyAlignment="1">
      <alignment/>
      <protection/>
    </xf>
    <xf numFmtId="0" fontId="1" fillId="11" borderId="0" xfId="0" applyFont="1" applyFill="1" applyAlignment="1">
      <alignment/>
    </xf>
    <xf numFmtId="0" fontId="2" fillId="34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2" fillId="38" borderId="11" xfId="0" applyFont="1" applyFill="1" applyBorder="1" applyAlignment="1">
      <alignment/>
    </xf>
    <xf numFmtId="0" fontId="1" fillId="17" borderId="0" xfId="0" applyFont="1" applyFill="1" applyAlignment="1">
      <alignment/>
    </xf>
    <xf numFmtId="0" fontId="2" fillId="40" borderId="11" xfId="0" applyFont="1" applyFill="1" applyBorder="1" applyAlignment="1">
      <alignment/>
    </xf>
    <xf numFmtId="0" fontId="1" fillId="43" borderId="0" xfId="0" applyFont="1" applyFill="1" applyAlignment="1">
      <alignment/>
    </xf>
    <xf numFmtId="0" fontId="2" fillId="44" borderId="11" xfId="0" applyFont="1" applyFill="1" applyBorder="1" applyAlignment="1">
      <alignment/>
    </xf>
    <xf numFmtId="0" fontId="2" fillId="45" borderId="11" xfId="0" applyFont="1" applyFill="1" applyBorder="1" applyAlignment="1">
      <alignment/>
    </xf>
    <xf numFmtId="0" fontId="1" fillId="45" borderId="11" xfId="0" applyFont="1" applyFill="1" applyBorder="1" applyAlignment="1">
      <alignment/>
    </xf>
    <xf numFmtId="0" fontId="0" fillId="46" borderId="27" xfId="0" applyFont="1" applyFill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</cellXfs>
  <cellStyles count="1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rmal 11 2" xfId="58"/>
    <cellStyle name="Normal 11 2 2" xfId="59"/>
    <cellStyle name="Normal 11 2 2 2" xfId="60"/>
    <cellStyle name="Normal 11 3" xfId="61"/>
    <cellStyle name="Normal 12" xfId="62"/>
    <cellStyle name="Normal 12 2" xfId="63"/>
    <cellStyle name="Normal 12 2 2" xfId="64"/>
    <cellStyle name="Normal 12 2 2 2" xfId="65"/>
    <cellStyle name="Normal 12 3" xfId="66"/>
    <cellStyle name="Normal 13" xfId="67"/>
    <cellStyle name="Normal 13 2" xfId="68"/>
    <cellStyle name="Normal 13 2 2" xfId="69"/>
    <cellStyle name="Normal 13 2 2 2" xfId="70"/>
    <cellStyle name="Normal 13 3" xfId="71"/>
    <cellStyle name="Normal 15" xfId="72"/>
    <cellStyle name="Normal 15 2" xfId="73"/>
    <cellStyle name="Normal 15 2 2" xfId="74"/>
    <cellStyle name="Normal 15 2 2 2" xfId="75"/>
    <cellStyle name="Normal 15 3" xfId="76"/>
    <cellStyle name="Normal 16" xfId="77"/>
    <cellStyle name="Normal 16 2" xfId="78"/>
    <cellStyle name="Normal 16 2 2" xfId="79"/>
    <cellStyle name="Normal 16 2 2 2" xfId="80"/>
    <cellStyle name="Normal 16 3" xfId="81"/>
    <cellStyle name="Normal 17" xfId="82"/>
    <cellStyle name="Normal 17 2" xfId="83"/>
    <cellStyle name="Normal 17 2 2" xfId="84"/>
    <cellStyle name="Normal 17 2 2 2" xfId="85"/>
    <cellStyle name="Normal 17 3" xfId="86"/>
    <cellStyle name="Normal 18" xfId="87"/>
    <cellStyle name="Normal 18 2" xfId="88"/>
    <cellStyle name="Normal 18 2 2" xfId="89"/>
    <cellStyle name="Normal 18 2 2 2" xfId="90"/>
    <cellStyle name="Normal 18 3" xfId="91"/>
    <cellStyle name="Normal 19" xfId="92"/>
    <cellStyle name="Normal 19 2" xfId="93"/>
    <cellStyle name="Normal 19 2 2" xfId="94"/>
    <cellStyle name="Normal 19 2 2 2" xfId="95"/>
    <cellStyle name="Normal 19 3" xfId="96"/>
    <cellStyle name="Normal 2" xfId="97"/>
    <cellStyle name="Normal 2 2" xfId="98"/>
    <cellStyle name="Normal 2 2 2" xfId="99"/>
    <cellStyle name="Normal 2 2 2 2" xfId="100"/>
    <cellStyle name="Normal 2 3" xfId="101"/>
    <cellStyle name="Normal 3" xfId="102"/>
    <cellStyle name="Normal 3 2" xfId="103"/>
    <cellStyle name="Normal 5" xfId="104"/>
    <cellStyle name="Normal 5 2" xfId="105"/>
    <cellStyle name="Normal 6" xfId="106"/>
    <cellStyle name="Normal 6 2" xfId="107"/>
    <cellStyle name="Normal_Sheet1" xfId="108"/>
    <cellStyle name="Normal_Sheet2" xfId="109"/>
    <cellStyle name="Note" xfId="110"/>
    <cellStyle name="Output" xfId="111"/>
    <cellStyle name="Percent" xfId="112"/>
    <cellStyle name="Title" xfId="113"/>
    <cellStyle name="Total" xfId="114"/>
    <cellStyle name="Warning Text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666750</xdr:colOff>
      <xdr:row>0</xdr:row>
      <xdr:rowOff>66675</xdr:rowOff>
    </xdr:from>
    <xdr:to>
      <xdr:col>4</xdr:col>
      <xdr:colOff>1695450</xdr:colOff>
      <xdr:row>2</xdr:row>
      <xdr:rowOff>114300</xdr:rowOff>
    </xdr:to>
    <xdr:pic>
      <xdr:nvPicPr>
        <xdr:cNvPr id="1" name="Picture 1" descr="untitl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66675"/>
          <a:ext cx="4552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iwqs\eSMR\PET\versions\2.5\PET%20Tool%202.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Data Entry"/>
      <sheetName val="Lookup Codes"/>
      <sheetName val="Convers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zarghami@waterboards.ca.gov?subject=Question%20regarding%20Limit%20Tool%20Utility&amp;body=Version:%202.9%0A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H113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4.421875" style="41" customWidth="1"/>
    <col min="2" max="2" width="2.140625" style="41" customWidth="1"/>
    <col min="3" max="3" width="9.8515625" style="41" customWidth="1"/>
    <col min="4" max="4" width="52.8515625" style="93" customWidth="1"/>
    <col min="5" max="5" width="35.28125" style="40" customWidth="1"/>
    <col min="6" max="6" width="16.00390625" style="84" customWidth="1"/>
    <col min="7" max="7" width="9.28125" style="84" customWidth="1"/>
    <col min="8" max="8" width="8.421875" style="84" customWidth="1"/>
    <col min="9" max="16384" width="9.140625" style="40" customWidth="1"/>
  </cols>
  <sheetData>
    <row r="1" spans="1:8" ht="18" customHeight="1">
      <c r="A1" s="50"/>
      <c r="B1" s="60"/>
      <c r="C1" s="60"/>
      <c r="D1" s="88"/>
      <c r="E1" s="42"/>
      <c r="F1" s="77"/>
      <c r="G1" s="77"/>
      <c r="H1" s="78"/>
    </row>
    <row r="2" spans="1:8" ht="18" customHeight="1">
      <c r="A2" s="47"/>
      <c r="B2" s="61"/>
      <c r="C2" s="61"/>
      <c r="D2" s="64"/>
      <c r="E2" s="43"/>
      <c r="F2" s="65"/>
      <c r="G2" s="65"/>
      <c r="H2" s="78"/>
    </row>
    <row r="3" spans="1:8" ht="18" customHeight="1" thickBot="1">
      <c r="A3" s="48"/>
      <c r="B3" s="62"/>
      <c r="C3" s="62"/>
      <c r="D3" s="63"/>
      <c r="E3" s="44"/>
      <c r="F3" s="79"/>
      <c r="G3" s="79"/>
      <c r="H3" s="80"/>
    </row>
    <row r="4" spans="1:8" ht="13.5" thickBot="1">
      <c r="A4" s="49" t="s">
        <v>326</v>
      </c>
      <c r="B4" s="63"/>
      <c r="C4" s="137" t="s">
        <v>3169</v>
      </c>
      <c r="D4" s="138"/>
      <c r="E4" s="57" t="s">
        <v>247</v>
      </c>
      <c r="F4" s="65"/>
      <c r="G4" s="65"/>
      <c r="H4" s="78"/>
    </row>
    <row r="5" spans="1:8" ht="9" customHeight="1" thickBot="1">
      <c r="A5" s="58"/>
      <c r="B5" s="64"/>
      <c r="C5" s="64"/>
      <c r="D5" s="64"/>
      <c r="E5" s="43"/>
      <c r="F5" s="65"/>
      <c r="G5" s="65"/>
      <c r="H5" s="78"/>
    </row>
    <row r="6" spans="1:8" ht="29.25" customHeight="1" thickBot="1">
      <c r="A6" s="53"/>
      <c r="B6" s="61"/>
      <c r="C6" s="55" t="s">
        <v>219</v>
      </c>
      <c r="D6" s="55" t="s">
        <v>1595</v>
      </c>
      <c r="E6" s="55" t="s">
        <v>1473</v>
      </c>
      <c r="F6" s="56" t="s">
        <v>2030</v>
      </c>
      <c r="G6" s="71" t="s">
        <v>87</v>
      </c>
      <c r="H6" s="70" t="s">
        <v>88</v>
      </c>
    </row>
    <row r="7" spans="1:8" ht="9" customHeight="1">
      <c r="A7" s="47"/>
      <c r="B7" s="61"/>
      <c r="C7" s="61"/>
      <c r="D7" s="64"/>
      <c r="E7" s="43"/>
      <c r="F7" s="65"/>
      <c r="G7" s="77"/>
      <c r="H7" s="78"/>
    </row>
    <row r="8" spans="1:8" ht="12.75">
      <c r="A8" s="59">
        <v>1</v>
      </c>
      <c r="B8" s="65"/>
      <c r="C8" s="73" t="s">
        <v>3168</v>
      </c>
      <c r="D8" s="97" t="s">
        <v>1684</v>
      </c>
      <c r="E8" s="96" t="s">
        <v>880</v>
      </c>
      <c r="F8" s="73" t="s">
        <v>2055</v>
      </c>
      <c r="G8" s="85">
        <v>2.14</v>
      </c>
      <c r="H8" s="81"/>
    </row>
    <row r="9" spans="1:8" s="46" customFormat="1" ht="12.75" customHeight="1">
      <c r="A9" s="59">
        <v>2</v>
      </c>
      <c r="B9" s="65"/>
      <c r="C9" s="73" t="s">
        <v>3168</v>
      </c>
      <c r="D9" s="89" t="s">
        <v>1684</v>
      </c>
      <c r="E9" s="96" t="s">
        <v>1074</v>
      </c>
      <c r="F9" s="73" t="s">
        <v>2053</v>
      </c>
      <c r="G9" s="85">
        <v>70.1</v>
      </c>
      <c r="H9" s="81"/>
    </row>
    <row r="10" spans="1:8" ht="12.75" customHeight="1">
      <c r="A10" s="59">
        <v>3</v>
      </c>
      <c r="B10" s="65"/>
      <c r="C10" s="73" t="s">
        <v>3168</v>
      </c>
      <c r="D10" s="89" t="s">
        <v>1684</v>
      </c>
      <c r="E10" s="96" t="s">
        <v>1062</v>
      </c>
      <c r="F10" s="73" t="s">
        <v>2055</v>
      </c>
      <c r="G10" s="85">
        <v>1.1</v>
      </c>
      <c r="H10" s="81"/>
    </row>
    <row r="11" spans="1:8" ht="12.75">
      <c r="A11" s="59">
        <v>4</v>
      </c>
      <c r="B11" s="65"/>
      <c r="C11" s="73" t="s">
        <v>3168</v>
      </c>
      <c r="D11" s="89" t="s">
        <v>1684</v>
      </c>
      <c r="E11" s="96" t="s">
        <v>1062</v>
      </c>
      <c r="F11" s="73" t="s">
        <v>2053</v>
      </c>
      <c r="G11" s="85">
        <v>36.7</v>
      </c>
      <c r="H11" s="81"/>
    </row>
    <row r="12" spans="1:8" ht="12.75">
      <c r="A12" s="59">
        <v>5</v>
      </c>
      <c r="B12" s="65"/>
      <c r="C12" s="73" t="s">
        <v>3168</v>
      </c>
      <c r="D12" s="89" t="s">
        <v>1721</v>
      </c>
      <c r="E12" s="96" t="s">
        <v>880</v>
      </c>
      <c r="F12" s="73" t="s">
        <v>2055</v>
      </c>
      <c r="G12" s="85">
        <v>30</v>
      </c>
      <c r="H12" s="81"/>
    </row>
    <row r="13" spans="1:8" ht="12.75">
      <c r="A13" s="59">
        <v>6</v>
      </c>
      <c r="B13" s="65"/>
      <c r="C13" s="73" t="s">
        <v>3168</v>
      </c>
      <c r="D13" s="89" t="s">
        <v>1721</v>
      </c>
      <c r="E13" s="96" t="s">
        <v>1074</v>
      </c>
      <c r="F13" s="73" t="s">
        <v>2053</v>
      </c>
      <c r="G13" s="85">
        <v>1000</v>
      </c>
      <c r="H13" s="81"/>
    </row>
    <row r="14" spans="1:8" ht="12.75">
      <c r="A14" s="59">
        <v>7</v>
      </c>
      <c r="B14" s="65"/>
      <c r="C14" s="73" t="s">
        <v>3168</v>
      </c>
      <c r="D14" s="89" t="s">
        <v>1721</v>
      </c>
      <c r="E14" s="96" t="s">
        <v>1066</v>
      </c>
      <c r="F14" s="73" t="s">
        <v>2055</v>
      </c>
      <c r="G14" s="85">
        <v>15</v>
      </c>
      <c r="H14" s="81"/>
    </row>
    <row r="15" spans="1:8" ht="12.75">
      <c r="A15" s="59">
        <v>8</v>
      </c>
      <c r="B15" s="65"/>
      <c r="C15" s="73" t="s">
        <v>3168</v>
      </c>
      <c r="D15" s="89" t="s">
        <v>1721</v>
      </c>
      <c r="E15" s="96" t="s">
        <v>1066</v>
      </c>
      <c r="F15" s="73" t="s">
        <v>2053</v>
      </c>
      <c r="G15" s="85">
        <v>500</v>
      </c>
      <c r="H15" s="81"/>
    </row>
    <row r="16" spans="1:8" ht="12.75">
      <c r="A16" s="59">
        <v>9</v>
      </c>
      <c r="B16" s="65"/>
      <c r="C16" s="73" t="s">
        <v>3168</v>
      </c>
      <c r="D16" s="97" t="s">
        <v>1721</v>
      </c>
      <c r="E16" s="96" t="s">
        <v>1062</v>
      </c>
      <c r="F16" s="73" t="s">
        <v>2055</v>
      </c>
      <c r="G16" s="85">
        <v>10</v>
      </c>
      <c r="H16" s="81"/>
    </row>
    <row r="17" spans="1:8" ht="12.75">
      <c r="A17" s="59">
        <v>10</v>
      </c>
      <c r="B17" s="65"/>
      <c r="C17" s="73" t="s">
        <v>3168</v>
      </c>
      <c r="D17" s="89" t="s">
        <v>1721</v>
      </c>
      <c r="E17" s="96" t="s">
        <v>1062</v>
      </c>
      <c r="F17" s="73" t="s">
        <v>2053</v>
      </c>
      <c r="G17" s="85">
        <v>334</v>
      </c>
      <c r="H17" s="81"/>
    </row>
    <row r="18" spans="1:8" ht="12.75">
      <c r="A18" s="59">
        <v>11</v>
      </c>
      <c r="B18" s="65"/>
      <c r="C18" s="73" t="s">
        <v>3168</v>
      </c>
      <c r="D18" s="89" t="s">
        <v>1727</v>
      </c>
      <c r="E18" s="96" t="s">
        <v>1062</v>
      </c>
      <c r="F18" s="73" t="s">
        <v>2031</v>
      </c>
      <c r="G18" s="85"/>
      <c r="H18" s="81">
        <v>85</v>
      </c>
    </row>
    <row r="19" spans="1:8" ht="12.75">
      <c r="A19" s="59">
        <v>12</v>
      </c>
      <c r="B19" s="65"/>
      <c r="C19" s="73" t="s">
        <v>3168</v>
      </c>
      <c r="D19" s="89" t="s">
        <v>1909</v>
      </c>
      <c r="E19" s="96" t="s">
        <v>1062</v>
      </c>
      <c r="F19" s="73" t="s">
        <v>2055</v>
      </c>
      <c r="G19" s="85">
        <v>10</v>
      </c>
      <c r="H19" s="81"/>
    </row>
    <row r="20" spans="1:8" ht="12.75">
      <c r="A20" s="59">
        <v>13</v>
      </c>
      <c r="B20" s="65"/>
      <c r="C20" s="73" t="s">
        <v>3168</v>
      </c>
      <c r="D20" s="89" t="s">
        <v>692</v>
      </c>
      <c r="E20" s="96" t="s">
        <v>880</v>
      </c>
      <c r="F20" s="73" t="s">
        <v>2068</v>
      </c>
      <c r="G20" s="85">
        <v>8.5</v>
      </c>
      <c r="H20" s="81">
        <v>6.5</v>
      </c>
    </row>
    <row r="21" spans="1:8" ht="12.75">
      <c r="A21" s="59">
        <v>14</v>
      </c>
      <c r="B21" s="65"/>
      <c r="C21" s="73" t="s">
        <v>3168</v>
      </c>
      <c r="D21" s="89" t="s">
        <v>727</v>
      </c>
      <c r="E21" s="96" t="s">
        <v>880</v>
      </c>
      <c r="F21" s="73" t="s">
        <v>2058</v>
      </c>
      <c r="G21" s="85">
        <v>0.2</v>
      </c>
      <c r="H21" s="81"/>
    </row>
    <row r="22" spans="1:8" ht="12.75">
      <c r="A22" s="59">
        <v>15</v>
      </c>
      <c r="B22" s="65"/>
      <c r="C22" s="73" t="s">
        <v>3168</v>
      </c>
      <c r="D22" s="89" t="s">
        <v>727</v>
      </c>
      <c r="E22" s="96" t="s">
        <v>1062</v>
      </c>
      <c r="F22" s="73" t="s">
        <v>2058</v>
      </c>
      <c r="G22" s="85">
        <v>0.1</v>
      </c>
      <c r="H22" s="81"/>
    </row>
    <row r="23" spans="1:8" ht="12.75">
      <c r="A23" s="59">
        <v>16</v>
      </c>
      <c r="B23" s="65"/>
      <c r="C23" s="73" t="s">
        <v>3168</v>
      </c>
      <c r="D23" s="89" t="s">
        <v>2001</v>
      </c>
      <c r="E23" s="96" t="s">
        <v>880</v>
      </c>
      <c r="F23" s="73" t="s">
        <v>2060</v>
      </c>
      <c r="G23" s="85">
        <v>240</v>
      </c>
      <c r="H23" s="81"/>
    </row>
    <row r="24" spans="1:8" ht="12.75">
      <c r="A24" s="59">
        <v>17</v>
      </c>
      <c r="B24" s="65"/>
      <c r="C24" s="73" t="s">
        <v>3168</v>
      </c>
      <c r="D24" s="89" t="s">
        <v>2001</v>
      </c>
      <c r="E24" s="96" t="s">
        <v>1020</v>
      </c>
      <c r="F24" s="73" t="s">
        <v>2060</v>
      </c>
      <c r="G24" s="85">
        <v>2.2</v>
      </c>
      <c r="H24" s="81"/>
    </row>
    <row r="25" spans="1:8" ht="12.75">
      <c r="A25" s="59">
        <v>18</v>
      </c>
      <c r="B25" s="65"/>
      <c r="C25" s="73" t="s">
        <v>3168</v>
      </c>
      <c r="D25" s="89" t="s">
        <v>2007</v>
      </c>
      <c r="E25" s="96" t="s">
        <v>880</v>
      </c>
      <c r="F25" s="73" t="s">
        <v>2055</v>
      </c>
      <c r="G25" s="85">
        <v>30</v>
      </c>
      <c r="H25" s="81"/>
    </row>
    <row r="26" spans="1:8" ht="12.75">
      <c r="A26" s="59">
        <v>19</v>
      </c>
      <c r="B26" s="65"/>
      <c r="C26" s="73" t="s">
        <v>3168</v>
      </c>
      <c r="D26" s="89" t="s">
        <v>2007</v>
      </c>
      <c r="E26" s="96" t="s">
        <v>1074</v>
      </c>
      <c r="F26" s="73" t="s">
        <v>2053</v>
      </c>
      <c r="G26" s="85">
        <v>1000</v>
      </c>
      <c r="H26" s="81"/>
    </row>
    <row r="27" spans="1:8" ht="12.75">
      <c r="A27" s="59">
        <v>20</v>
      </c>
      <c r="B27" s="65"/>
      <c r="C27" s="73" t="s">
        <v>3168</v>
      </c>
      <c r="D27" s="89" t="s">
        <v>2007</v>
      </c>
      <c r="E27" s="96" t="s">
        <v>1066</v>
      </c>
      <c r="F27" s="73" t="s">
        <v>2055</v>
      </c>
      <c r="G27" s="85">
        <v>15</v>
      </c>
      <c r="H27" s="81"/>
    </row>
    <row r="28" spans="1:8" ht="12.75">
      <c r="A28" s="59">
        <v>21</v>
      </c>
      <c r="B28" s="65"/>
      <c r="C28" s="73" t="s">
        <v>3168</v>
      </c>
      <c r="D28" s="89" t="s">
        <v>2007</v>
      </c>
      <c r="E28" s="96" t="s">
        <v>1066</v>
      </c>
      <c r="F28" s="73" t="s">
        <v>2053</v>
      </c>
      <c r="G28" s="85">
        <v>500</v>
      </c>
      <c r="H28" s="81"/>
    </row>
    <row r="29" spans="1:8" ht="12.75">
      <c r="A29" s="59">
        <v>22</v>
      </c>
      <c r="B29" s="65"/>
      <c r="C29" s="73" t="s">
        <v>3168</v>
      </c>
      <c r="D29" s="89" t="s">
        <v>2007</v>
      </c>
      <c r="E29" s="96" t="s">
        <v>1062</v>
      </c>
      <c r="F29" s="73" t="s">
        <v>2055</v>
      </c>
      <c r="G29" s="85">
        <v>10</v>
      </c>
      <c r="H29" s="81"/>
    </row>
    <row r="30" spans="1:8" ht="12.75">
      <c r="A30" s="59">
        <v>23</v>
      </c>
      <c r="B30" s="65"/>
      <c r="C30" s="73" t="s">
        <v>3168</v>
      </c>
      <c r="D30" s="89" t="s">
        <v>2007</v>
      </c>
      <c r="E30" s="96" t="s">
        <v>1062</v>
      </c>
      <c r="F30" s="73" t="s">
        <v>2053</v>
      </c>
      <c r="G30" s="85">
        <v>334</v>
      </c>
      <c r="H30" s="81"/>
    </row>
    <row r="31" spans="1:8" ht="12.75">
      <c r="A31" s="59">
        <v>24</v>
      </c>
      <c r="B31" s="65"/>
      <c r="C31" s="73" t="s">
        <v>3168</v>
      </c>
      <c r="D31" s="89" t="s">
        <v>2009</v>
      </c>
      <c r="E31" s="96" t="s">
        <v>1062</v>
      </c>
      <c r="F31" s="73" t="s">
        <v>2031</v>
      </c>
      <c r="G31" s="85"/>
      <c r="H31" s="81">
        <v>85</v>
      </c>
    </row>
    <row r="32" spans="1:8" ht="12.75">
      <c r="A32" s="59">
        <v>25</v>
      </c>
      <c r="B32" s="65"/>
      <c r="C32" s="73" t="s">
        <v>3168</v>
      </c>
      <c r="D32" s="89" t="s">
        <v>2018</v>
      </c>
      <c r="E32" s="96" t="s">
        <v>2344</v>
      </c>
      <c r="F32" s="73" t="s">
        <v>2063</v>
      </c>
      <c r="G32" s="85">
        <v>10</v>
      </c>
      <c r="H32" s="81"/>
    </row>
    <row r="33" spans="1:8" ht="12.75">
      <c r="A33" s="59">
        <v>26</v>
      </c>
      <c r="B33" s="65"/>
      <c r="C33" s="73" t="s">
        <v>3168</v>
      </c>
      <c r="D33" s="89" t="s">
        <v>2018</v>
      </c>
      <c r="E33" s="96" t="s">
        <v>1070</v>
      </c>
      <c r="F33" s="73" t="s">
        <v>2063</v>
      </c>
      <c r="G33" s="85">
        <v>2</v>
      </c>
      <c r="H33" s="81"/>
    </row>
    <row r="34" spans="1:8" ht="12.75">
      <c r="A34" s="59">
        <v>27</v>
      </c>
      <c r="B34" s="65"/>
      <c r="C34" s="73"/>
      <c r="D34" s="89"/>
      <c r="E34" s="96"/>
      <c r="F34" s="73"/>
      <c r="G34" s="85"/>
      <c r="H34" s="81"/>
    </row>
    <row r="35" spans="1:8" ht="12.75">
      <c r="A35" s="59">
        <v>28</v>
      </c>
      <c r="B35" s="65"/>
      <c r="C35" s="73"/>
      <c r="D35" s="89"/>
      <c r="E35" s="96"/>
      <c r="F35" s="73"/>
      <c r="G35" s="85"/>
      <c r="H35" s="81"/>
    </row>
    <row r="36" spans="1:8" ht="12.75">
      <c r="A36" s="59">
        <v>29</v>
      </c>
      <c r="B36" s="65"/>
      <c r="C36" s="73"/>
      <c r="D36" s="89"/>
      <c r="E36" s="96"/>
      <c r="F36" s="73"/>
      <c r="G36" s="85"/>
      <c r="H36" s="81"/>
    </row>
    <row r="37" spans="1:8" ht="12.75">
      <c r="A37" s="59">
        <v>30</v>
      </c>
      <c r="B37" s="65"/>
      <c r="C37" s="73"/>
      <c r="D37" s="89"/>
      <c r="E37" s="96"/>
      <c r="F37" s="73"/>
      <c r="G37" s="85"/>
      <c r="H37" s="81"/>
    </row>
    <row r="38" spans="1:8" ht="12.75">
      <c r="A38" s="59">
        <v>31</v>
      </c>
      <c r="B38" s="65"/>
      <c r="C38" s="73"/>
      <c r="D38" s="89"/>
      <c r="E38" s="96"/>
      <c r="F38" s="73"/>
      <c r="G38" s="85"/>
      <c r="H38" s="81"/>
    </row>
    <row r="39" spans="1:8" ht="12.75">
      <c r="A39" s="59">
        <v>32</v>
      </c>
      <c r="B39" s="65"/>
      <c r="C39" s="73"/>
      <c r="D39" s="89"/>
      <c r="E39" s="96"/>
      <c r="F39" s="73"/>
      <c r="G39" s="85"/>
      <c r="H39" s="81"/>
    </row>
    <row r="40" spans="1:8" ht="12.75">
      <c r="A40" s="59">
        <v>33</v>
      </c>
      <c r="B40" s="65"/>
      <c r="C40" s="73"/>
      <c r="D40" s="89"/>
      <c r="E40" s="96"/>
      <c r="F40" s="73"/>
      <c r="G40" s="85"/>
      <c r="H40" s="81"/>
    </row>
    <row r="41" spans="1:8" ht="12.75">
      <c r="A41" s="59">
        <v>34</v>
      </c>
      <c r="B41" s="65"/>
      <c r="C41" s="73"/>
      <c r="D41" s="89"/>
      <c r="E41" s="96"/>
      <c r="F41" s="73"/>
      <c r="G41" s="85"/>
      <c r="H41" s="81"/>
    </row>
    <row r="42" spans="1:8" ht="12.75">
      <c r="A42" s="59">
        <v>35</v>
      </c>
      <c r="B42" s="65"/>
      <c r="C42" s="73"/>
      <c r="D42" s="89"/>
      <c r="E42" s="96"/>
      <c r="F42" s="73"/>
      <c r="G42" s="85"/>
      <c r="H42" s="81"/>
    </row>
    <row r="43" spans="1:8" ht="12.75">
      <c r="A43" s="59">
        <v>36</v>
      </c>
      <c r="B43" s="65"/>
      <c r="C43" s="73"/>
      <c r="D43" s="89"/>
      <c r="E43" s="96"/>
      <c r="F43" s="73"/>
      <c r="G43" s="85"/>
      <c r="H43" s="81"/>
    </row>
    <row r="44" spans="1:8" ht="12.75">
      <c r="A44" s="59">
        <v>37</v>
      </c>
      <c r="B44" s="65"/>
      <c r="C44" s="73"/>
      <c r="D44" s="89"/>
      <c r="E44" s="96"/>
      <c r="F44" s="73"/>
      <c r="G44" s="85"/>
      <c r="H44" s="81"/>
    </row>
    <row r="45" spans="1:8" ht="12.75">
      <c r="A45" s="59">
        <v>38</v>
      </c>
      <c r="B45" s="65"/>
      <c r="C45" s="73"/>
      <c r="D45" s="89"/>
      <c r="E45" s="96"/>
      <c r="F45" s="73"/>
      <c r="G45" s="85"/>
      <c r="H45" s="81"/>
    </row>
    <row r="46" spans="1:8" ht="12.75">
      <c r="A46" s="59">
        <v>39</v>
      </c>
      <c r="B46" s="65"/>
      <c r="C46" s="73"/>
      <c r="D46" s="89"/>
      <c r="E46" s="96"/>
      <c r="F46" s="73"/>
      <c r="G46" s="85"/>
      <c r="H46" s="81"/>
    </row>
    <row r="47" spans="1:8" ht="12.75">
      <c r="A47" s="59">
        <v>40</v>
      </c>
      <c r="B47" s="65"/>
      <c r="C47" s="73"/>
      <c r="D47" s="89"/>
      <c r="E47" s="96"/>
      <c r="F47" s="73"/>
      <c r="G47" s="85"/>
      <c r="H47" s="81"/>
    </row>
    <row r="48" spans="1:8" ht="12.75">
      <c r="A48" s="59">
        <v>41</v>
      </c>
      <c r="B48" s="65"/>
      <c r="C48" s="73"/>
      <c r="D48" s="89"/>
      <c r="E48" s="96"/>
      <c r="F48" s="73"/>
      <c r="G48" s="85"/>
      <c r="H48" s="81"/>
    </row>
    <row r="49" spans="1:8" ht="12.75">
      <c r="A49" s="59">
        <v>42</v>
      </c>
      <c r="B49" s="65"/>
      <c r="C49" s="73"/>
      <c r="D49" s="89"/>
      <c r="E49" s="96"/>
      <c r="F49" s="73"/>
      <c r="G49" s="85"/>
      <c r="H49" s="81"/>
    </row>
    <row r="50" spans="1:8" ht="12.75">
      <c r="A50" s="59">
        <v>43</v>
      </c>
      <c r="B50" s="65"/>
      <c r="C50" s="73"/>
      <c r="D50" s="89"/>
      <c r="E50" s="96"/>
      <c r="F50" s="73"/>
      <c r="G50" s="85"/>
      <c r="H50" s="81"/>
    </row>
    <row r="51" spans="1:8" ht="12.75">
      <c r="A51" s="59">
        <v>44</v>
      </c>
      <c r="B51" s="65"/>
      <c r="C51" s="73"/>
      <c r="D51" s="89"/>
      <c r="E51" s="96"/>
      <c r="F51" s="73"/>
      <c r="G51" s="85"/>
      <c r="H51" s="81"/>
    </row>
    <row r="52" spans="1:8" ht="12.75">
      <c r="A52" s="59">
        <v>45</v>
      </c>
      <c r="B52" s="65"/>
      <c r="C52" s="73"/>
      <c r="D52" s="89"/>
      <c r="E52" s="96"/>
      <c r="F52" s="73"/>
      <c r="G52" s="85"/>
      <c r="H52" s="81"/>
    </row>
    <row r="53" spans="1:8" ht="12.75">
      <c r="A53" s="59">
        <v>46</v>
      </c>
      <c r="B53" s="65"/>
      <c r="C53" s="73"/>
      <c r="D53" s="89"/>
      <c r="E53" s="96"/>
      <c r="F53" s="73"/>
      <c r="G53" s="85"/>
      <c r="H53" s="81"/>
    </row>
    <row r="54" spans="1:8" ht="12.75">
      <c r="A54" s="59">
        <v>47</v>
      </c>
      <c r="B54" s="65"/>
      <c r="C54" s="73"/>
      <c r="D54" s="89"/>
      <c r="E54" s="96"/>
      <c r="F54" s="73"/>
      <c r="G54" s="85"/>
      <c r="H54" s="81"/>
    </row>
    <row r="55" spans="1:8" ht="12.75">
      <c r="A55" s="59">
        <v>48</v>
      </c>
      <c r="B55" s="65"/>
      <c r="C55" s="73"/>
      <c r="D55" s="89"/>
      <c r="E55" s="96"/>
      <c r="F55" s="73"/>
      <c r="G55" s="85"/>
      <c r="H55" s="81"/>
    </row>
    <row r="56" spans="1:8" ht="12.75">
      <c r="A56" s="59">
        <v>49</v>
      </c>
      <c r="B56" s="65"/>
      <c r="C56" s="73"/>
      <c r="D56" s="89"/>
      <c r="E56" s="96"/>
      <c r="F56" s="73"/>
      <c r="G56" s="85"/>
      <c r="H56" s="81"/>
    </row>
    <row r="57" spans="1:8" ht="12.75">
      <c r="A57" s="59">
        <v>50</v>
      </c>
      <c r="B57" s="65"/>
      <c r="C57" s="73"/>
      <c r="D57" s="89"/>
      <c r="E57" s="96"/>
      <c r="F57" s="73"/>
      <c r="G57" s="85"/>
      <c r="H57" s="81"/>
    </row>
    <row r="58" spans="1:8" ht="12.75">
      <c r="A58" s="59">
        <v>51</v>
      </c>
      <c r="B58" s="65"/>
      <c r="C58" s="73"/>
      <c r="D58" s="89"/>
      <c r="E58" s="96"/>
      <c r="F58" s="73"/>
      <c r="G58" s="85"/>
      <c r="H58" s="81"/>
    </row>
    <row r="59" spans="1:8" s="46" customFormat="1" ht="12.75" customHeight="1">
      <c r="A59" s="59">
        <v>52</v>
      </c>
      <c r="B59" s="65"/>
      <c r="C59" s="73"/>
      <c r="D59" s="89"/>
      <c r="E59" s="96"/>
      <c r="F59" s="73"/>
      <c r="G59" s="85"/>
      <c r="H59" s="81"/>
    </row>
    <row r="60" spans="1:8" ht="12.75" customHeight="1">
      <c r="A60" s="59">
        <v>53</v>
      </c>
      <c r="B60" s="65"/>
      <c r="C60" s="73"/>
      <c r="D60" s="89"/>
      <c r="E60" s="96"/>
      <c r="F60" s="73"/>
      <c r="G60" s="85"/>
      <c r="H60" s="81"/>
    </row>
    <row r="61" spans="1:8" ht="12.75">
      <c r="A61" s="59">
        <v>54</v>
      </c>
      <c r="B61" s="65"/>
      <c r="C61" s="73"/>
      <c r="D61" s="89"/>
      <c r="E61" s="96"/>
      <c r="F61" s="73"/>
      <c r="G61" s="85"/>
      <c r="H61" s="81"/>
    </row>
    <row r="62" spans="1:8" ht="12.75">
      <c r="A62" s="59">
        <v>55</v>
      </c>
      <c r="B62" s="65"/>
      <c r="C62" s="73"/>
      <c r="D62" s="89"/>
      <c r="E62" s="96"/>
      <c r="F62" s="73"/>
      <c r="G62" s="85"/>
      <c r="H62" s="81"/>
    </row>
    <row r="63" spans="1:8" ht="12.75">
      <c r="A63" s="59">
        <v>56</v>
      </c>
      <c r="B63" s="65"/>
      <c r="C63" s="73"/>
      <c r="D63" s="89"/>
      <c r="E63" s="96"/>
      <c r="F63" s="73"/>
      <c r="G63" s="85"/>
      <c r="H63" s="81"/>
    </row>
    <row r="64" spans="1:8" ht="12.75">
      <c r="A64" s="59">
        <v>57</v>
      </c>
      <c r="B64" s="65"/>
      <c r="C64" s="73"/>
      <c r="D64" s="89"/>
      <c r="E64" s="96"/>
      <c r="F64" s="73"/>
      <c r="G64" s="85"/>
      <c r="H64" s="81"/>
    </row>
    <row r="65" spans="1:8" ht="12.75">
      <c r="A65" s="59">
        <v>58</v>
      </c>
      <c r="B65" s="65"/>
      <c r="C65" s="73"/>
      <c r="D65" s="89"/>
      <c r="E65" s="96"/>
      <c r="F65" s="73"/>
      <c r="G65" s="85"/>
      <c r="H65" s="81"/>
    </row>
    <row r="66" spans="1:8" ht="12.75">
      <c r="A66" s="59">
        <v>59</v>
      </c>
      <c r="B66" s="65"/>
      <c r="C66" s="73"/>
      <c r="D66" s="89"/>
      <c r="E66" s="96"/>
      <c r="F66" s="73"/>
      <c r="G66" s="85"/>
      <c r="H66" s="81"/>
    </row>
    <row r="67" spans="1:8" ht="12.75">
      <c r="A67" s="59">
        <v>60</v>
      </c>
      <c r="B67" s="65"/>
      <c r="C67" s="73"/>
      <c r="D67" s="89"/>
      <c r="E67" s="96"/>
      <c r="F67" s="73"/>
      <c r="G67" s="85"/>
      <c r="H67" s="81"/>
    </row>
    <row r="68" spans="1:8" ht="12.75">
      <c r="A68" s="59">
        <v>61</v>
      </c>
      <c r="B68" s="65"/>
      <c r="C68" s="73"/>
      <c r="D68" s="89"/>
      <c r="E68" s="96"/>
      <c r="F68" s="73"/>
      <c r="G68" s="85"/>
      <c r="H68" s="81"/>
    </row>
    <row r="69" spans="1:8" ht="12.75">
      <c r="A69" s="59">
        <v>62</v>
      </c>
      <c r="B69" s="65"/>
      <c r="C69" s="73"/>
      <c r="D69" s="89"/>
      <c r="E69" s="96"/>
      <c r="F69" s="73"/>
      <c r="G69" s="85"/>
      <c r="H69" s="81"/>
    </row>
    <row r="70" spans="1:8" ht="12.75">
      <c r="A70" s="59">
        <v>63</v>
      </c>
      <c r="B70" s="65"/>
      <c r="C70" s="73"/>
      <c r="D70" s="89"/>
      <c r="E70" s="96"/>
      <c r="F70" s="73"/>
      <c r="G70" s="85"/>
      <c r="H70" s="81"/>
    </row>
    <row r="71" spans="1:8" ht="12.75">
      <c r="A71" s="59">
        <v>64</v>
      </c>
      <c r="B71" s="65"/>
      <c r="C71" s="73"/>
      <c r="D71" s="89"/>
      <c r="E71" s="96"/>
      <c r="F71" s="73"/>
      <c r="G71" s="85"/>
      <c r="H71" s="81"/>
    </row>
    <row r="72" spans="1:8" ht="12.75">
      <c r="A72" s="59">
        <v>65</v>
      </c>
      <c r="B72" s="65"/>
      <c r="C72" s="73"/>
      <c r="D72" s="89"/>
      <c r="E72" s="96"/>
      <c r="F72" s="73"/>
      <c r="G72" s="85"/>
      <c r="H72" s="81"/>
    </row>
    <row r="73" spans="1:8" ht="12.75">
      <c r="A73" s="59">
        <v>66</v>
      </c>
      <c r="B73" s="65"/>
      <c r="C73" s="73"/>
      <c r="D73" s="89"/>
      <c r="E73" s="96"/>
      <c r="F73" s="73"/>
      <c r="G73" s="85"/>
      <c r="H73" s="81"/>
    </row>
    <row r="74" spans="1:8" ht="12.75">
      <c r="A74" s="59">
        <v>67</v>
      </c>
      <c r="B74" s="65"/>
      <c r="C74" s="73"/>
      <c r="D74" s="89"/>
      <c r="E74" s="96"/>
      <c r="F74" s="73"/>
      <c r="G74" s="85"/>
      <c r="H74" s="81"/>
    </row>
    <row r="75" spans="1:8" ht="12.75">
      <c r="A75" s="59">
        <v>68</v>
      </c>
      <c r="B75" s="65"/>
      <c r="C75" s="73"/>
      <c r="D75" s="89"/>
      <c r="E75" s="96"/>
      <c r="F75" s="73"/>
      <c r="G75" s="85"/>
      <c r="H75" s="81"/>
    </row>
    <row r="76" spans="1:8" ht="12.75">
      <c r="A76" s="59">
        <v>69</v>
      </c>
      <c r="B76" s="65"/>
      <c r="C76" s="73"/>
      <c r="D76" s="89"/>
      <c r="E76" s="96"/>
      <c r="F76" s="73"/>
      <c r="G76" s="85"/>
      <c r="H76" s="81"/>
    </row>
    <row r="77" spans="1:8" ht="12.75">
      <c r="A77" s="59">
        <v>70</v>
      </c>
      <c r="B77" s="65"/>
      <c r="C77" s="73"/>
      <c r="D77" s="89"/>
      <c r="E77" s="96"/>
      <c r="F77" s="73"/>
      <c r="G77" s="85"/>
      <c r="H77" s="81"/>
    </row>
    <row r="78" spans="1:8" ht="12.75">
      <c r="A78" s="59">
        <v>71</v>
      </c>
      <c r="B78" s="65"/>
      <c r="C78" s="73"/>
      <c r="D78" s="89"/>
      <c r="E78" s="96"/>
      <c r="F78" s="73"/>
      <c r="G78" s="85"/>
      <c r="H78" s="81"/>
    </row>
    <row r="79" spans="1:8" ht="12.75">
      <c r="A79" s="59">
        <v>72</v>
      </c>
      <c r="B79" s="65"/>
      <c r="C79" s="73"/>
      <c r="D79" s="89"/>
      <c r="E79" s="96"/>
      <c r="F79" s="73"/>
      <c r="G79" s="85"/>
      <c r="H79" s="81"/>
    </row>
    <row r="80" spans="1:8" ht="12.75">
      <c r="A80" s="59">
        <v>73</v>
      </c>
      <c r="B80" s="65"/>
      <c r="C80" s="73"/>
      <c r="D80" s="89"/>
      <c r="E80" s="96"/>
      <c r="F80" s="73"/>
      <c r="G80" s="85"/>
      <c r="H80" s="81"/>
    </row>
    <row r="81" spans="1:8" ht="12.75">
      <c r="A81" s="59">
        <v>74</v>
      </c>
      <c r="B81" s="65"/>
      <c r="C81" s="73"/>
      <c r="D81" s="89"/>
      <c r="E81" s="96"/>
      <c r="F81" s="73"/>
      <c r="G81" s="85"/>
      <c r="H81" s="81"/>
    </row>
    <row r="82" spans="1:8" ht="12.75">
      <c r="A82" s="59">
        <v>75</v>
      </c>
      <c r="B82" s="65"/>
      <c r="C82" s="73"/>
      <c r="D82" s="89"/>
      <c r="E82" s="96"/>
      <c r="F82" s="73"/>
      <c r="G82" s="85"/>
      <c r="H82" s="81"/>
    </row>
    <row r="83" spans="1:8" ht="12.75">
      <c r="A83" s="59">
        <v>76</v>
      </c>
      <c r="B83" s="65"/>
      <c r="C83" s="73"/>
      <c r="D83" s="89"/>
      <c r="E83" s="96"/>
      <c r="F83" s="73"/>
      <c r="G83" s="85"/>
      <c r="H83" s="81"/>
    </row>
    <row r="84" spans="1:8" ht="12.75">
      <c r="A84" s="59">
        <v>77</v>
      </c>
      <c r="B84" s="65"/>
      <c r="C84" s="73"/>
      <c r="D84" s="89"/>
      <c r="E84" s="96"/>
      <c r="F84" s="73"/>
      <c r="G84" s="85"/>
      <c r="H84" s="81"/>
    </row>
    <row r="85" spans="1:8" ht="12.75">
      <c r="A85" s="59">
        <v>78</v>
      </c>
      <c r="B85" s="65"/>
      <c r="C85" s="73"/>
      <c r="D85" s="89"/>
      <c r="E85" s="96"/>
      <c r="F85" s="73"/>
      <c r="G85" s="85"/>
      <c r="H85" s="81"/>
    </row>
    <row r="86" spans="1:8" ht="12.75">
      <c r="A86" s="59">
        <v>79</v>
      </c>
      <c r="B86" s="65"/>
      <c r="C86" s="73"/>
      <c r="D86" s="89"/>
      <c r="E86" s="96"/>
      <c r="F86" s="73"/>
      <c r="G86" s="85"/>
      <c r="H86" s="81"/>
    </row>
    <row r="87" spans="1:8" ht="12.75">
      <c r="A87" s="59">
        <v>80</v>
      </c>
      <c r="B87" s="65"/>
      <c r="C87" s="73"/>
      <c r="D87" s="89"/>
      <c r="E87" s="96"/>
      <c r="F87" s="73"/>
      <c r="G87" s="85"/>
      <c r="H87" s="81"/>
    </row>
    <row r="88" spans="1:8" ht="12.75">
      <c r="A88" s="59">
        <v>81</v>
      </c>
      <c r="B88" s="65"/>
      <c r="C88" s="73"/>
      <c r="D88" s="89"/>
      <c r="E88" s="96"/>
      <c r="F88" s="73"/>
      <c r="G88" s="85"/>
      <c r="H88" s="81"/>
    </row>
    <row r="89" spans="1:8" ht="12.75">
      <c r="A89" s="59">
        <v>82</v>
      </c>
      <c r="B89" s="65"/>
      <c r="C89" s="73"/>
      <c r="D89" s="89"/>
      <c r="E89" s="96"/>
      <c r="F89" s="73"/>
      <c r="G89" s="85"/>
      <c r="H89" s="81"/>
    </row>
    <row r="90" spans="1:8" ht="12.75">
      <c r="A90" s="59">
        <v>83</v>
      </c>
      <c r="B90" s="65"/>
      <c r="C90" s="73"/>
      <c r="D90" s="89"/>
      <c r="E90" s="96"/>
      <c r="F90" s="73"/>
      <c r="G90" s="85"/>
      <c r="H90" s="81"/>
    </row>
    <row r="91" spans="1:8" ht="12.75">
      <c r="A91" s="59">
        <v>84</v>
      </c>
      <c r="B91" s="65"/>
      <c r="C91" s="73"/>
      <c r="D91" s="89"/>
      <c r="E91" s="96"/>
      <c r="F91" s="73"/>
      <c r="G91" s="85"/>
      <c r="H91" s="81"/>
    </row>
    <row r="92" spans="1:8" ht="12.75">
      <c r="A92" s="59">
        <v>85</v>
      </c>
      <c r="B92" s="65"/>
      <c r="C92" s="73"/>
      <c r="D92" s="89"/>
      <c r="E92" s="96"/>
      <c r="F92" s="73"/>
      <c r="G92" s="85"/>
      <c r="H92" s="81"/>
    </row>
    <row r="93" spans="1:8" ht="12.75">
      <c r="A93" s="59">
        <v>86</v>
      </c>
      <c r="B93" s="65"/>
      <c r="C93" s="73"/>
      <c r="D93" s="89"/>
      <c r="E93" s="96"/>
      <c r="F93" s="73"/>
      <c r="G93" s="85"/>
      <c r="H93" s="81"/>
    </row>
    <row r="94" spans="1:8" ht="12.75">
      <c r="A94" s="59">
        <v>87</v>
      </c>
      <c r="B94" s="65"/>
      <c r="C94" s="73"/>
      <c r="D94" s="89"/>
      <c r="E94" s="96"/>
      <c r="F94" s="73"/>
      <c r="G94" s="85"/>
      <c r="H94" s="81"/>
    </row>
    <row r="95" spans="1:8" ht="12.75">
      <c r="A95" s="59">
        <v>88</v>
      </c>
      <c r="B95" s="65"/>
      <c r="C95" s="73"/>
      <c r="D95" s="89"/>
      <c r="E95" s="96"/>
      <c r="F95" s="73"/>
      <c r="G95" s="85"/>
      <c r="H95" s="81"/>
    </row>
    <row r="96" spans="1:8" ht="12.75">
      <c r="A96" s="59">
        <v>89</v>
      </c>
      <c r="B96" s="65"/>
      <c r="C96" s="73"/>
      <c r="D96" s="89"/>
      <c r="E96" s="96"/>
      <c r="F96" s="73"/>
      <c r="G96" s="85"/>
      <c r="H96" s="81"/>
    </row>
    <row r="97" spans="1:8" ht="12.75">
      <c r="A97" s="59">
        <v>90</v>
      </c>
      <c r="B97" s="65"/>
      <c r="C97" s="73"/>
      <c r="D97" s="89"/>
      <c r="E97" s="96"/>
      <c r="F97" s="73"/>
      <c r="G97" s="85"/>
      <c r="H97" s="81"/>
    </row>
    <row r="98" spans="1:8" ht="12.75">
      <c r="A98" s="59">
        <v>91</v>
      </c>
      <c r="B98" s="65"/>
      <c r="C98" s="73"/>
      <c r="D98" s="89"/>
      <c r="E98" s="96"/>
      <c r="F98" s="73"/>
      <c r="G98" s="85"/>
      <c r="H98" s="81"/>
    </row>
    <row r="99" spans="1:8" ht="12.75">
      <c r="A99" s="59">
        <v>92</v>
      </c>
      <c r="B99" s="65"/>
      <c r="C99" s="73"/>
      <c r="D99" s="89"/>
      <c r="E99" s="96"/>
      <c r="F99" s="73"/>
      <c r="G99" s="85"/>
      <c r="H99" s="81"/>
    </row>
    <row r="100" spans="1:8" ht="12.75">
      <c r="A100" s="59">
        <v>93</v>
      </c>
      <c r="B100" s="65"/>
      <c r="C100" s="73"/>
      <c r="D100" s="89"/>
      <c r="E100" s="96"/>
      <c r="F100" s="73"/>
      <c r="G100" s="85"/>
      <c r="H100" s="81"/>
    </row>
    <row r="101" spans="1:8" ht="12.75">
      <c r="A101" s="59">
        <v>94</v>
      </c>
      <c r="B101" s="65"/>
      <c r="C101" s="73"/>
      <c r="D101" s="89"/>
      <c r="E101" s="96"/>
      <c r="F101" s="73"/>
      <c r="G101" s="85"/>
      <c r="H101" s="81"/>
    </row>
    <row r="102" spans="1:8" ht="12.75">
      <c r="A102" s="59">
        <v>95</v>
      </c>
      <c r="B102" s="65"/>
      <c r="C102" s="73"/>
      <c r="D102" s="89"/>
      <c r="E102" s="96"/>
      <c r="F102" s="73"/>
      <c r="G102" s="85"/>
      <c r="H102" s="81"/>
    </row>
    <row r="103" spans="1:8" ht="12.75">
      <c r="A103" s="59">
        <v>96</v>
      </c>
      <c r="B103" s="65"/>
      <c r="C103" s="73"/>
      <c r="D103" s="89"/>
      <c r="E103" s="96"/>
      <c r="F103" s="73"/>
      <c r="G103" s="85"/>
      <c r="H103" s="81"/>
    </row>
    <row r="104" spans="1:8" ht="12.75">
      <c r="A104" s="59">
        <v>97</v>
      </c>
      <c r="B104" s="65"/>
      <c r="C104" s="73"/>
      <c r="D104" s="89"/>
      <c r="E104" s="96"/>
      <c r="F104" s="73"/>
      <c r="G104" s="85"/>
      <c r="H104" s="81"/>
    </row>
    <row r="105" spans="1:8" ht="12.75">
      <c r="A105" s="59">
        <v>98</v>
      </c>
      <c r="B105" s="65"/>
      <c r="C105" s="73"/>
      <c r="D105" s="89"/>
      <c r="E105" s="96"/>
      <c r="F105" s="73"/>
      <c r="G105" s="85"/>
      <c r="H105" s="81"/>
    </row>
    <row r="106" spans="1:8" ht="12.75">
      <c r="A106" s="59">
        <v>99</v>
      </c>
      <c r="B106" s="65"/>
      <c r="C106" s="73"/>
      <c r="D106" s="89"/>
      <c r="E106" s="96"/>
      <c r="F106" s="73"/>
      <c r="G106" s="85"/>
      <c r="H106" s="81"/>
    </row>
    <row r="107" spans="1:8" ht="12.75">
      <c r="A107" s="59">
        <v>100</v>
      </c>
      <c r="B107" s="65"/>
      <c r="C107" s="73"/>
      <c r="D107" s="89"/>
      <c r="E107" s="96"/>
      <c r="F107" s="73"/>
      <c r="G107" s="85"/>
      <c r="H107" s="81"/>
    </row>
    <row r="108" spans="1:8" ht="9" customHeight="1">
      <c r="A108" s="47"/>
      <c r="B108" s="61"/>
      <c r="C108" s="61"/>
      <c r="D108" s="61"/>
      <c r="E108" s="43"/>
      <c r="F108" s="65"/>
      <c r="G108" s="65"/>
      <c r="H108" s="78"/>
    </row>
    <row r="109" spans="1:8" ht="12" customHeight="1">
      <c r="A109" s="53"/>
      <c r="B109" s="61"/>
      <c r="C109" s="51"/>
      <c r="D109" s="90"/>
      <c r="E109" s="51"/>
      <c r="F109" s="82"/>
      <c r="G109" s="82"/>
      <c r="H109" s="83"/>
    </row>
    <row r="110" spans="1:8" ht="12" customHeight="1">
      <c r="A110" s="53"/>
      <c r="B110" s="61"/>
      <c r="C110" s="51"/>
      <c r="D110" s="90"/>
      <c r="E110" s="51"/>
      <c r="F110" s="82"/>
      <c r="G110" s="82"/>
      <c r="H110" s="83"/>
    </row>
    <row r="111" spans="1:8" ht="12" customHeight="1">
      <c r="A111" s="53"/>
      <c r="B111" s="61"/>
      <c r="C111" s="51"/>
      <c r="D111" s="90"/>
      <c r="E111" s="51"/>
      <c r="F111" s="82"/>
      <c r="G111" s="82"/>
      <c r="H111" s="83"/>
    </row>
    <row r="112" spans="1:8" ht="12" customHeight="1" thickBot="1">
      <c r="A112" s="54"/>
      <c r="B112" s="62"/>
      <c r="C112" s="95" t="s">
        <v>1396</v>
      </c>
      <c r="D112" s="91"/>
      <c r="E112" s="52"/>
      <c r="F112" s="87"/>
      <c r="G112" s="86"/>
      <c r="H112" s="94" t="s">
        <v>3161</v>
      </c>
    </row>
    <row r="113" spans="4:8" ht="12.75">
      <c r="D113" s="92"/>
      <c r="H113" s="77"/>
    </row>
  </sheetData>
  <sheetProtection password="E0FE" sheet="1" objects="1" selectLockedCells="1"/>
  <mergeCells count="1">
    <mergeCell ref="C4:D4"/>
  </mergeCells>
  <dataValidations count="4">
    <dataValidation type="list" allowBlank="1" showInputMessage="1" showErrorMessage="1" sqref="D8:D107">
      <formula1>PARDESC</formula1>
    </dataValidation>
    <dataValidation type="list" allowBlank="1" showInputMessage="1" showErrorMessage="1" sqref="F8:F107">
      <formula1>UNITDESC</formula1>
    </dataValidation>
    <dataValidation type="list" allowBlank="1" showInputMessage="1" showErrorMessage="1" sqref="E8:E107">
      <formula1>SAMPLE_TYPE</formula1>
    </dataValidation>
    <dataValidation allowBlank="1" showInputMessage="1" showErrorMessage="1" promptTitle="Naming convention:" prompt="all one word, no spaces or dashes." sqref="C4:D4"/>
  </dataValidations>
  <hyperlinks>
    <hyperlink ref="C112" r:id="rId1" display="Support"/>
  </hyperlink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169"/>
  <sheetViews>
    <sheetView zoomScalePageLayoutView="0" workbookViewId="0" topLeftCell="D1">
      <selection activeCell="L14" sqref="L14"/>
    </sheetView>
  </sheetViews>
  <sheetFormatPr defaultColWidth="9.140625" defaultRowHeight="12.75"/>
  <cols>
    <col min="1" max="1" width="7.8515625" style="0" customWidth="1"/>
    <col min="2" max="3" width="10.00390625" style="0" customWidth="1"/>
    <col min="4" max="4" width="5.57421875" style="0" customWidth="1"/>
    <col min="5" max="6" width="8.28125" style="0" customWidth="1"/>
    <col min="7" max="7" width="4.8515625" style="0" customWidth="1"/>
    <col min="8" max="8" width="4.140625" style="0" customWidth="1"/>
    <col min="9" max="9" width="59.421875" style="0" customWidth="1"/>
    <col min="10" max="10" width="18.57421875" style="0" customWidth="1"/>
    <col min="11" max="11" width="26.8515625" style="0" customWidth="1"/>
    <col min="12" max="12" width="35.00390625" style="0" customWidth="1"/>
    <col min="13" max="13" width="55.140625" style="0" customWidth="1"/>
    <col min="14" max="14" width="32.421875" style="0" customWidth="1"/>
    <col min="15" max="15" width="33.421875" style="0" customWidth="1"/>
    <col min="16" max="16" width="9.140625" style="69" customWidth="1"/>
  </cols>
  <sheetData>
    <row r="1" spans="2:15" ht="12.75">
      <c r="B1" t="str">
        <f>CONCATENATE(D1,input!C4,"""")</f>
        <v>Attribute VB_Name = "Sample"</v>
      </c>
      <c r="D1" s="38" t="s">
        <v>329</v>
      </c>
      <c r="I1" s="38" t="s">
        <v>144</v>
      </c>
      <c r="J1" s="38" t="s">
        <v>2000</v>
      </c>
      <c r="K1" s="38"/>
      <c r="L1" s="38" t="s">
        <v>157</v>
      </c>
      <c r="M1" s="38" t="s">
        <v>157</v>
      </c>
      <c r="N1" s="38" t="s">
        <v>1361</v>
      </c>
      <c r="O1" s="38" t="s">
        <v>163</v>
      </c>
    </row>
    <row r="2" spans="2:15" ht="12.75">
      <c r="B2" t="str">
        <f>CONCATENATE(D2," ",input!C4,E2)</f>
        <v>sub Sample()</v>
      </c>
      <c r="D2" s="38" t="s">
        <v>327</v>
      </c>
      <c r="E2" s="38" t="s">
        <v>328</v>
      </c>
      <c r="F2" s="38"/>
      <c r="L2" s="38" t="s">
        <v>156</v>
      </c>
      <c r="M2" s="38" t="s">
        <v>158</v>
      </c>
      <c r="O2" s="38"/>
    </row>
    <row r="3" spans="1:7" ht="26.25" customHeight="1">
      <c r="A3" s="35" t="s">
        <v>1360</v>
      </c>
      <c r="B3" s="35" t="str">
        <f>IF(input!D6&lt;&gt;"",input!D6,"")</f>
        <v>Parameter</v>
      </c>
      <c r="C3" s="33" t="str">
        <f>IF(input!E6&lt;&gt;"",input!E6,"")</f>
        <v>Data Type</v>
      </c>
      <c r="D3" s="33" t="str">
        <f>IF(input!F6&lt;&gt;"",input!F6,"")</f>
        <v>Units</v>
      </c>
      <c r="E3" s="33" t="str">
        <f>IF(input!G6&lt;&gt;"",input!G6,"")</f>
        <v>Upper Limit</v>
      </c>
      <c r="F3" s="33" t="str">
        <f>IF(input!H6&lt;&gt;"",input!H6,"")</f>
        <v>Lower Limit</v>
      </c>
      <c r="G3" s="1"/>
    </row>
    <row r="4" spans="2:6" ht="12.75">
      <c r="B4" s="36"/>
      <c r="C4" s="32"/>
      <c r="D4" s="32"/>
      <c r="E4" s="34"/>
      <c r="F4" s="34"/>
    </row>
    <row r="5" spans="1:16" ht="12.75">
      <c r="A5" s="37" t="str">
        <f>IF(input!C8&lt;&gt;"",input!C8,"")</f>
        <v>EFF-001</v>
      </c>
      <c r="B5" s="37" t="str">
        <f>IF(input!D8&lt;&gt;"",input!D8,"")</f>
        <v>Ammonia, Total (as N)</v>
      </c>
      <c r="C5" s="31" t="str">
        <f>IF(input!E8&lt;&gt;"",input!E8,"")</f>
        <v>Single</v>
      </c>
      <c r="D5" s="31" t="str">
        <f>IF(input!F8&lt;&gt;"",input!F8,"")</f>
        <v>mg/L</v>
      </c>
      <c r="E5" s="31">
        <f>IF(input!G8&lt;&gt;"",input!G8,"")</f>
        <v>2.14</v>
      </c>
      <c r="F5" s="31">
        <f>IF(input!H8&lt;&gt;"",input!H8,"")</f>
      </c>
      <c r="H5" s="2">
        <v>1</v>
      </c>
      <c r="I5" s="68" t="str">
        <f>IF(input!D8&lt;&gt;"",CONCATENATE($I$1,A5,"""",", ""Parameter"" ,","""",B5,"""",",  _"),"")</f>
        <v>Set C = ActiveCell.PivotTable.GetPivotData("Result", "Location", "EFF-001", "Parameter" ,"Ammonia, Total (as N)",  _</v>
      </c>
      <c r="J5" s="68" t="str">
        <f>IF(input!D8&lt;&gt;"",CONCATENATE("""Calculation Type"" ,","""",C5,"""",", ""Qual"" ,","""=""",", ""Units"" ,","""",D5,"""",", ""Sampling Date"" ,","sday",", ""Sampling time"",","stime)"),"")</f>
        <v>"Calculation Type" ,"Single", "Qual" ,"=", "Units" ,"mg/L", "Sampling Date" ,sday, "Sampling time",stime)</v>
      </c>
      <c r="K5" s="68" t="str">
        <f>IF(input!D8&lt;&gt;"",CONCATENATE("""Calculation Type"" ,","""",C5,"""",", ""Units"" ,","""",D5,"""",", ""Sampling Date"" ,","sday",", ""Sampling time"",","stime)"),"")</f>
        <v>"Calculation Type" ,"Single", "Units" ,"mg/L", "Sampling Date" ,sday, "Sampling time",stime)</v>
      </c>
      <c r="L5" s="7" t="str">
        <f>IF(input!D8&lt;&gt;"",CONCATENATE($L$1,P5,$L$2,A5," / ",B5," / ",C5," / ",D5," / ",E5," / ",F5," NOT found"),"")</f>
        <v>    Range(ilast).Offset(iOS, (1 - iCol)) = "EFF-001 / Ammonia, Total (as N) / Single / mg/L / 2.14 /  NOT found</v>
      </c>
      <c r="M5" s="7" t="str">
        <f>IF(input!D8&lt;&gt;"",CONCATENATE($M$1,P5,$M$2,".Font.Color = -16383844"),"")</f>
        <v>    Range(ilast).Offset(iOS, (1 - iCol)).Font.Color = -16383844</v>
      </c>
      <c r="N5" s="7" t="str">
        <f>IF(input!G8&lt;&gt;"",CONCATENATE(N$1,E5),"")</f>
        <v>    ActiveCell.Offset(iRow - 7, 0) =2.14</v>
      </c>
      <c r="O5" s="7">
        <f>IF(input!H8&lt;&gt;"",CONCATENATE(O$1,F5),"")</f>
      </c>
      <c r="P5" s="72" t="s">
        <v>1427</v>
      </c>
    </row>
    <row r="6" spans="1:16" ht="12.75">
      <c r="A6" s="37" t="str">
        <f>IF(input!C9&lt;&gt;"",input!C9,"")</f>
        <v>EFF-001</v>
      </c>
      <c r="B6" s="37" t="str">
        <f>IF(input!D9&lt;&gt;"",input!D9,"")</f>
        <v>Ammonia, Total (as N)</v>
      </c>
      <c r="C6" s="31" t="str">
        <f>IF(input!E9&lt;&gt;"",input!E9,"")</f>
        <v>Daily Discharge</v>
      </c>
      <c r="D6" s="31" t="str">
        <f>IF(input!F9&lt;&gt;"",input!F9,"")</f>
        <v>lb/day</v>
      </c>
      <c r="E6" s="31">
        <f>IF(input!G9&lt;&gt;"",input!G9,"")</f>
        <v>70.1</v>
      </c>
      <c r="F6" s="31">
        <f>IF(input!H9&lt;&gt;"",input!H9,"")</f>
      </c>
      <c r="H6" s="2">
        <v>2</v>
      </c>
      <c r="I6" s="68" t="str">
        <f>IF(input!D9&lt;&gt;"",CONCATENATE($I$1,A6,"""",", ""Parameter"" ,","""",B6,"""",",  _"),"")</f>
        <v>Set C = ActiveCell.PivotTable.GetPivotData("Result", "Location", "EFF-001", "Parameter" ,"Ammonia, Total (as N)",  _</v>
      </c>
      <c r="J6" s="68" t="str">
        <f>IF(input!D9&lt;&gt;"",CONCATENATE("""Calculation Type"" ,","""",C6,"""",", ""Qual"" ,","""=""",", ""Units"" ,","""",D6,"""",", ""Sampling Date"" ,","sday",", ""Sampling time"",","stime)"),"")</f>
        <v>"Calculation Type" ,"Daily Discharge", "Qual" ,"=", "Units" ,"lb/day", "Sampling Date" ,sday, "Sampling time",stime)</v>
      </c>
      <c r="K6" s="68" t="str">
        <f>IF(input!D9&lt;&gt;"",CONCATENATE("""Calculation Type"" ,","""",C6,"""",", ""Units"" ,","""",D6,"""",", ""Sampling Date"" ,","sday",", ""Sampling time"",","stime)"),"")</f>
        <v>"Calculation Type" ,"Daily Discharge", "Units" ,"lb/day", "Sampling Date" ,sday, "Sampling time",stime)</v>
      </c>
      <c r="L6" s="7" t="str">
        <f>IF(input!D9&lt;&gt;"",CONCATENATE($L$1,P6,$L$2,A6," / ",B6," / ",C6," / ",D6," / ",E6," / ",F6," NOT found"),"")</f>
        <v>    Range(ilast).Offset(iOS, (1 - iCol)) = "EFF-001 / Ammonia, Total (as N) / Daily Discharge / lb/day / 70.1 /  NOT found</v>
      </c>
      <c r="M6" s="7" t="str">
        <f>IF(input!D9&lt;&gt;"",CONCATENATE($M$1,P6,$M$2,".Font.Color = -16383844"),"")</f>
        <v>    Range(ilast).Offset(iOS, (1 - iCol)).Font.Color = -16383844</v>
      </c>
      <c r="N6" s="7" t="str">
        <f>IF(input!G9&lt;&gt;"",CONCATENATE(N$1,E6),"")</f>
        <v>    ActiveCell.Offset(iRow - 7, 0) =70.1</v>
      </c>
      <c r="O6" s="7">
        <f>IF(input!H9&lt;&gt;"",CONCATENATE(O$1,F6),"")</f>
      </c>
      <c r="P6" s="72" t="s">
        <v>1427</v>
      </c>
    </row>
    <row r="7" spans="1:16" ht="12.75">
      <c r="A7" s="37" t="str">
        <f>IF(input!C10&lt;&gt;"",input!C10,"")</f>
        <v>EFF-001</v>
      </c>
      <c r="B7" s="37" t="str">
        <f>IF(input!D10&lt;&gt;"",input!D10,"")</f>
        <v>Ammonia, Total (as N)</v>
      </c>
      <c r="C7" s="31" t="str">
        <f>IF(input!E10&lt;&gt;"",input!E10,"")</f>
        <v>Average Monthly (AMEL)</v>
      </c>
      <c r="D7" s="31" t="str">
        <f>IF(input!F10&lt;&gt;"",input!F10,"")</f>
        <v>mg/L</v>
      </c>
      <c r="E7" s="31">
        <f>IF(input!G10&lt;&gt;"",input!G10,"")</f>
        <v>1.1</v>
      </c>
      <c r="F7" s="31">
        <f>IF(input!H10&lt;&gt;"",input!H10,"")</f>
      </c>
      <c r="H7" s="2">
        <v>3</v>
      </c>
      <c r="I7" s="68" t="str">
        <f>IF(input!D10&lt;&gt;"",CONCATENATE($I$1,A7,"""",", ""Parameter"" ,","""",B7,"""",",  _"),"")</f>
        <v>Set C = ActiveCell.PivotTable.GetPivotData("Result", "Location", "EFF-001", "Parameter" ,"Ammonia, Total (as N)",  _</v>
      </c>
      <c r="J7" s="68" t="str">
        <f>IF(input!D10&lt;&gt;"",CONCATENATE("""Calculation Type"" ,","""",C7,"""",", ""Qual"" ,","""=""",", ""Units"" ,","""",D7,"""",", ""Sampling Date"" ,","sday",", ""Sampling time"",","stime)"),"")</f>
        <v>"Calculation Type" ,"Average Monthly (AMEL)", "Qual" ,"=", "Units" ,"mg/L", "Sampling Date" ,sday, "Sampling time",stime)</v>
      </c>
      <c r="K7" s="68" t="str">
        <f>IF(input!D10&lt;&gt;"",CONCATENATE("""Calculation Type"" ,","""",C7,"""",", ""Units"" ,","""",D7,"""",", ""Sampling Date"" ,","sday",", ""Sampling time"",","stime)"),"")</f>
        <v>"Calculation Type" ,"Average Monthly (AMEL)", "Units" ,"mg/L", "Sampling Date" ,sday, "Sampling time",stime)</v>
      </c>
      <c r="L7" s="7" t="str">
        <f>IF(input!D10&lt;&gt;"",CONCATENATE($L$1,P7,$L$2,A7," / ",B7," / ",C7," / ",D7," / ",E7," / ",F7," NOT found"),"")</f>
        <v>    Range(ilast).Offset(iOS, (1 - iCol)) = "EFF-001 / Ammonia, Total (as N) / Average Monthly (AMEL) / mg/L / 1.1 /  NOT found</v>
      </c>
      <c r="M7" s="7" t="str">
        <f>IF(input!D10&lt;&gt;"",CONCATENATE($M$1,P7,$M$2,".Font.Color = -16383844"),"")</f>
        <v>    Range(ilast).Offset(iOS, (1 - iCol)).Font.Color = -16383844</v>
      </c>
      <c r="N7" s="7" t="str">
        <f>IF(input!G10&lt;&gt;"",CONCATENATE(N$1,E7),"")</f>
        <v>    ActiveCell.Offset(iRow - 7, 0) =1.1</v>
      </c>
      <c r="O7" s="7">
        <f>IF(input!H10&lt;&gt;"",CONCATENATE(O$1,F7),"")</f>
      </c>
      <c r="P7" s="72" t="s">
        <v>1427</v>
      </c>
    </row>
    <row r="8" spans="1:16" ht="12.75">
      <c r="A8" s="37" t="str">
        <f>IF(input!C11&lt;&gt;"",input!C11,"")</f>
        <v>EFF-001</v>
      </c>
      <c r="B8" s="37" t="str">
        <f>IF(input!D11&lt;&gt;"",input!D11,"")</f>
        <v>Ammonia, Total (as N)</v>
      </c>
      <c r="C8" s="31" t="str">
        <f>IF(input!E11&lt;&gt;"",input!E11,"")</f>
        <v>Average Monthly (AMEL)</v>
      </c>
      <c r="D8" s="31" t="str">
        <f>IF(input!F11&lt;&gt;"",input!F11,"")</f>
        <v>lb/day</v>
      </c>
      <c r="E8" s="31">
        <f>IF(input!G11&lt;&gt;"",input!G11,"")</f>
        <v>36.7</v>
      </c>
      <c r="F8" s="31">
        <f>IF(input!H11&lt;&gt;"",input!H11,"")</f>
      </c>
      <c r="H8" s="2">
        <v>4</v>
      </c>
      <c r="I8" s="68" t="str">
        <f>IF(input!D11&lt;&gt;"",CONCATENATE($I$1,A8,"""",", ""Parameter"" ,","""",B8,"""",",  _"),"")</f>
        <v>Set C = ActiveCell.PivotTable.GetPivotData("Result", "Location", "EFF-001", "Parameter" ,"Ammonia, Total (as N)",  _</v>
      </c>
      <c r="J8" s="68" t="str">
        <f>IF(input!D11&lt;&gt;"",CONCATENATE("""Calculation Type"" ,","""",C8,"""",", ""Qual"" ,","""=""",", ""Units"" ,","""",D8,"""",", ""Sampling Date"" ,","sday",", ""Sampling time"",","stime)"),"")</f>
        <v>"Calculation Type" ,"Average Monthly (AMEL)", "Qual" ,"=", "Units" ,"lb/day", "Sampling Date" ,sday, "Sampling time",stime)</v>
      </c>
      <c r="K8" s="68" t="str">
        <f>IF(input!D11&lt;&gt;"",CONCATENATE("""Calculation Type"" ,","""",C8,"""",", ""Units"" ,","""",D8,"""",", ""Sampling Date"" ,","sday",", ""Sampling time"",","stime)"),"")</f>
        <v>"Calculation Type" ,"Average Monthly (AMEL)", "Units" ,"lb/day", "Sampling Date" ,sday, "Sampling time",stime)</v>
      </c>
      <c r="L8" s="7" t="str">
        <f>IF(input!D11&lt;&gt;"",CONCATENATE($L$1,P8,$L$2,A8," / ",B8," / ",C8," / ",D8," / ",E8," / ",F8," NOT found"),"")</f>
        <v>    Range(ilast).Offset(iOS, (1 - iCol)) = "EFF-001 / Ammonia, Total (as N) / Average Monthly (AMEL) / lb/day / 36.7 /  NOT found</v>
      </c>
      <c r="M8" s="7" t="str">
        <f>IF(input!D11&lt;&gt;"",CONCATENATE($M$1,P8,$M$2,".Font.Color = -16383844"),"")</f>
        <v>    Range(ilast).Offset(iOS, (1 - iCol)).Font.Color = -16383844</v>
      </c>
      <c r="N8" s="7" t="str">
        <f>IF(input!G11&lt;&gt;"",CONCATENATE(N$1,E8),"")</f>
        <v>    ActiveCell.Offset(iRow - 7, 0) =36.7</v>
      </c>
      <c r="O8" s="7">
        <f>IF(input!H11&lt;&gt;"",CONCATENATE(O$1,F8),"")</f>
      </c>
      <c r="P8" s="72" t="s">
        <v>1427</v>
      </c>
    </row>
    <row r="9" spans="1:16" ht="12.75">
      <c r="A9" s="37" t="str">
        <f>IF(input!C12&lt;&gt;"",input!C12,"")</f>
        <v>EFF-001</v>
      </c>
      <c r="B9" s="37" t="str">
        <f>IF(input!D12&lt;&gt;"",input!D12,"")</f>
        <v>Biochemical Oxygen Demand (BOD) (5-day @ 20 Deg. C)</v>
      </c>
      <c r="C9" s="31" t="str">
        <f>IF(input!E12&lt;&gt;"",input!E12,"")</f>
        <v>Single</v>
      </c>
      <c r="D9" s="31" t="str">
        <f>IF(input!F12&lt;&gt;"",input!F12,"")</f>
        <v>mg/L</v>
      </c>
      <c r="E9" s="31">
        <f>IF(input!G12&lt;&gt;"",input!G12,"")</f>
        <v>30</v>
      </c>
      <c r="F9" s="31">
        <f>IF(input!H12&lt;&gt;"",input!H12,"")</f>
      </c>
      <c r="H9" s="2">
        <v>5</v>
      </c>
      <c r="I9" s="68" t="str">
        <f>IF(input!D12&lt;&gt;"",CONCATENATE($I$1,A9,"""",", ""Parameter"" ,","""",B9,"""",",  _"),"")</f>
        <v>Set C = ActiveCell.PivotTable.GetPivotData("Result", "Location", "EFF-001", "Parameter" ,"Biochemical Oxygen Demand (BOD) (5-day @ 20 Deg. C)",  _</v>
      </c>
      <c r="J9" s="68" t="str">
        <f>IF(input!D12&lt;&gt;"",CONCATENATE("""Calculation Type"" ,","""",C9,"""",", ""Qual"" ,","""=""",", ""Units"" ,","""",D9,"""",", ""Sampling Date"" ,","sday",", ""Sampling time"",","stime)"),"")</f>
        <v>"Calculation Type" ,"Single", "Qual" ,"=", "Units" ,"mg/L", "Sampling Date" ,sday, "Sampling time",stime)</v>
      </c>
      <c r="K9" s="68" t="str">
        <f>IF(input!D12&lt;&gt;"",CONCATENATE("""Calculation Type"" ,","""",C9,"""",", ""Units"" ,","""",D9,"""",", ""Sampling Date"" ,","sday",", ""Sampling time"",","stime)"),"")</f>
        <v>"Calculation Type" ,"Single", "Units" ,"mg/L", "Sampling Date" ,sday, "Sampling time",stime)</v>
      </c>
      <c r="L9" s="7" t="str">
        <f>IF(input!D12&lt;&gt;"",CONCATENATE($L$1,P9,$L$2,A9," / ",B9," / ",C9," / ",D9," / ",E9," / ",F9," NOT found"),"")</f>
        <v>    Range(ilast).Offset(iOS, (1 - iCol)) = "EFF-001 / Biochemical Oxygen Demand (BOD) (5-day @ 20 Deg. C) / Single / mg/L / 30 /  NOT found</v>
      </c>
      <c r="M9" s="7" t="str">
        <f>IF(input!D12&lt;&gt;"",CONCATENATE($M$1,P9,$M$2,".Font.Color = -16383844"),"")</f>
        <v>    Range(ilast).Offset(iOS, (1 - iCol)).Font.Color = -16383844</v>
      </c>
      <c r="N9" s="7" t="str">
        <f>IF(input!G12&lt;&gt;"",CONCATENATE(N$1,E9),"")</f>
        <v>    ActiveCell.Offset(iRow - 7, 0) =30</v>
      </c>
      <c r="O9" s="7">
        <f>IF(input!H12&lt;&gt;"",CONCATENATE(O$1,F9),"")</f>
      </c>
      <c r="P9" s="72" t="s">
        <v>1427</v>
      </c>
    </row>
    <row r="10" spans="1:16" ht="12.75">
      <c r="A10" s="37" t="str">
        <f>IF(input!C13&lt;&gt;"",input!C13,"")</f>
        <v>EFF-001</v>
      </c>
      <c r="B10" s="37" t="str">
        <f>IF(input!D13&lt;&gt;"",input!D13,"")</f>
        <v>Biochemical Oxygen Demand (BOD) (5-day @ 20 Deg. C)</v>
      </c>
      <c r="C10" s="31" t="str">
        <f>IF(input!E13&lt;&gt;"",input!E13,"")</f>
        <v>Daily Discharge</v>
      </c>
      <c r="D10" s="31" t="str">
        <f>IF(input!F13&lt;&gt;"",input!F13,"")</f>
        <v>lb/day</v>
      </c>
      <c r="E10" s="31">
        <f>IF(input!G13&lt;&gt;"",input!G13,"")</f>
        <v>1000</v>
      </c>
      <c r="F10" s="31">
        <f>IF(input!H13&lt;&gt;"",input!H13,"")</f>
      </c>
      <c r="H10" s="2">
        <v>6</v>
      </c>
      <c r="I10" s="68" t="str">
        <f>IF(input!D13&lt;&gt;"",CONCATENATE($I$1,A10,"""",", ""Parameter"" ,","""",B10,"""",",  _"),"")</f>
        <v>Set C = ActiveCell.PivotTable.GetPivotData("Result", "Location", "EFF-001", "Parameter" ,"Biochemical Oxygen Demand (BOD) (5-day @ 20 Deg. C)",  _</v>
      </c>
      <c r="J10" s="68" t="str">
        <f>IF(input!D13&lt;&gt;"",CONCATENATE("""Calculation Type"" ,","""",C10,"""",", ""Qual"" ,","""=""",", ""Units"" ,","""",D10,"""",", ""Sampling Date"" ,","sday",", ""Sampling time"",","stime)"),"")</f>
        <v>"Calculation Type" ,"Daily Discharge", "Qual" ,"=", "Units" ,"lb/day", "Sampling Date" ,sday, "Sampling time",stime)</v>
      </c>
      <c r="K10" s="68" t="str">
        <f>IF(input!D13&lt;&gt;"",CONCATENATE("""Calculation Type"" ,","""",C10,"""",", ""Units"" ,","""",D10,"""",", ""Sampling Date"" ,","sday",", ""Sampling time"",","stime)"),"")</f>
        <v>"Calculation Type" ,"Daily Discharge", "Units" ,"lb/day", "Sampling Date" ,sday, "Sampling time",stime)</v>
      </c>
      <c r="L10" s="7" t="str">
        <f>IF(input!D13&lt;&gt;"",CONCATENATE($L$1,P10,$L$2,A10," / ",B10," / ",C10," / ",D10," / ",E10," / ",F10," NOT found"),"")</f>
        <v>    Range(ilast).Offset(iOS, (1 - iCol)) = "EFF-001 / Biochemical Oxygen Demand (BOD) (5-day @ 20 Deg. C) / Daily Discharge / lb/day / 1000 /  NOT found</v>
      </c>
      <c r="M10" s="7" t="str">
        <f>IF(input!D13&lt;&gt;"",CONCATENATE($M$1,P10,$M$2,".Font.Color = -16383844"),"")</f>
        <v>    Range(ilast).Offset(iOS, (1 - iCol)).Font.Color = -16383844</v>
      </c>
      <c r="N10" s="7" t="str">
        <f>IF(input!G13&lt;&gt;"",CONCATENATE(N$1,E10),"")</f>
        <v>    ActiveCell.Offset(iRow - 7, 0) =1000</v>
      </c>
      <c r="O10" s="7">
        <f>IF(input!H13&lt;&gt;"",CONCATENATE(O$1,F10),"")</f>
      </c>
      <c r="P10" s="72" t="s">
        <v>1427</v>
      </c>
    </row>
    <row r="11" spans="1:16" ht="12.75">
      <c r="A11" s="37" t="str">
        <f>IF(input!C14&lt;&gt;"",input!C14,"")</f>
        <v>EFF-001</v>
      </c>
      <c r="B11" s="37" t="str">
        <f>IF(input!D14&lt;&gt;"",input!D14,"")</f>
        <v>Biochemical Oxygen Demand (BOD) (5-day @ 20 Deg. C)</v>
      </c>
      <c r="C11" s="31" t="str">
        <f>IF(input!E14&lt;&gt;"",input!E14,"")</f>
        <v>Average Weekly (AWEL)</v>
      </c>
      <c r="D11" s="31" t="str">
        <f>IF(input!F14&lt;&gt;"",input!F14,"")</f>
        <v>mg/L</v>
      </c>
      <c r="E11" s="31">
        <f>IF(input!G14&lt;&gt;"",input!G14,"")</f>
        <v>15</v>
      </c>
      <c r="F11" s="31">
        <f>IF(input!H14&lt;&gt;"",input!H14,"")</f>
      </c>
      <c r="H11" s="2">
        <v>7</v>
      </c>
      <c r="I11" s="68" t="str">
        <f>IF(input!D14&lt;&gt;"",CONCATENATE($I$1,A11,"""",", ""Parameter"" ,","""",B11,"""",",  _"),"")</f>
        <v>Set C = ActiveCell.PivotTable.GetPivotData("Result", "Location", "EFF-001", "Parameter" ,"Biochemical Oxygen Demand (BOD) (5-day @ 20 Deg. C)",  _</v>
      </c>
      <c r="J11" s="68" t="str">
        <f>IF(input!D14&lt;&gt;"",CONCATENATE("""Calculation Type"" ,","""",C11,"""",", ""Qual"" ,","""=""",", ""Units"" ,","""",D11,"""",", ""Sampling Date"" ,","sday",", ""Sampling time"",","stime)"),"")</f>
        <v>"Calculation Type" ,"Average Weekly (AWEL)", "Qual" ,"=", "Units" ,"mg/L", "Sampling Date" ,sday, "Sampling time",stime)</v>
      </c>
      <c r="K11" s="68" t="str">
        <f>IF(input!D14&lt;&gt;"",CONCATENATE("""Calculation Type"" ,","""",C11,"""",", ""Units"" ,","""",D11,"""",", ""Sampling Date"" ,","sday",", ""Sampling time"",","stime)"),"")</f>
        <v>"Calculation Type" ,"Average Weekly (AWEL)", "Units" ,"mg/L", "Sampling Date" ,sday, "Sampling time",stime)</v>
      </c>
      <c r="L11" s="7" t="str">
        <f>IF(input!D14&lt;&gt;"",CONCATENATE($L$1,P11,$L$2,A11," / ",B11," / ",C11," / ",D11," / ",E11," / ",F11," NOT found"),"")</f>
        <v>    Range(ilast).Offset(iOS, (1 - iCol)) = "EFF-001 / Biochemical Oxygen Demand (BOD) (5-day @ 20 Deg. C) / Average Weekly (AWEL) / mg/L / 15 /  NOT found</v>
      </c>
      <c r="M11" s="7" t="str">
        <f>IF(input!D14&lt;&gt;"",CONCATENATE($M$1,P11,$M$2,".Font.Color = -16383844"),"")</f>
        <v>    Range(ilast).Offset(iOS, (1 - iCol)).Font.Color = -16383844</v>
      </c>
      <c r="N11" s="7" t="str">
        <f>IF(input!G14&lt;&gt;"",CONCATENATE(N$1,E11),"")</f>
        <v>    ActiveCell.Offset(iRow - 7, 0) =15</v>
      </c>
      <c r="O11" s="7">
        <f>IF(input!H14&lt;&gt;"",CONCATENATE(O$1,F11),"")</f>
      </c>
      <c r="P11" s="72" t="s">
        <v>1427</v>
      </c>
    </row>
    <row r="12" spans="1:16" ht="12.75">
      <c r="A12" s="37" t="str">
        <f>IF(input!C15&lt;&gt;"",input!C15,"")</f>
        <v>EFF-001</v>
      </c>
      <c r="B12" s="37" t="str">
        <f>IF(input!D15&lt;&gt;"",input!D15,"")</f>
        <v>Biochemical Oxygen Demand (BOD) (5-day @ 20 Deg. C)</v>
      </c>
      <c r="C12" s="31" t="str">
        <f>IF(input!E15&lt;&gt;"",input!E15,"")</f>
        <v>Average Weekly (AWEL)</v>
      </c>
      <c r="D12" s="31" t="str">
        <f>IF(input!F15&lt;&gt;"",input!F15,"")</f>
        <v>lb/day</v>
      </c>
      <c r="E12" s="31">
        <f>IF(input!G15&lt;&gt;"",input!G15,"")</f>
        <v>500</v>
      </c>
      <c r="F12" s="31">
        <f>IF(input!H15&lt;&gt;"",input!H15,"")</f>
      </c>
      <c r="H12" s="2">
        <v>8</v>
      </c>
      <c r="I12" s="68" t="str">
        <f>IF(input!D15&lt;&gt;"",CONCATENATE($I$1,A12,"""",", ""Parameter"" ,","""",B12,"""",",  _"),"")</f>
        <v>Set C = ActiveCell.PivotTable.GetPivotData("Result", "Location", "EFF-001", "Parameter" ,"Biochemical Oxygen Demand (BOD) (5-day @ 20 Deg. C)",  _</v>
      </c>
      <c r="J12" s="68" t="str">
        <f>IF(input!D15&lt;&gt;"",CONCATENATE("""Calculation Type"" ,","""",C12,"""",", ""Qual"" ,","""=""",", ""Units"" ,","""",D12,"""",", ""Sampling Date"" ,","sday",", ""Sampling time"",","stime)"),"")</f>
        <v>"Calculation Type" ,"Average Weekly (AWEL)", "Qual" ,"=", "Units" ,"lb/day", "Sampling Date" ,sday, "Sampling time",stime)</v>
      </c>
      <c r="K12" s="68" t="str">
        <f>IF(input!D15&lt;&gt;"",CONCATENATE("""Calculation Type"" ,","""",C12,"""",", ""Units"" ,","""",D12,"""",", ""Sampling Date"" ,","sday",", ""Sampling time"",","stime)"),"")</f>
        <v>"Calculation Type" ,"Average Weekly (AWEL)", "Units" ,"lb/day", "Sampling Date" ,sday, "Sampling time",stime)</v>
      </c>
      <c r="L12" s="7" t="str">
        <f>IF(input!D15&lt;&gt;"",CONCATENATE($L$1,P12,$L$2,A12," / ",B12," / ",C12," / ",D12," / ",E12," / ",F12," NOT found"),"")</f>
        <v>    Range(ilast).Offset(iOS, (1 - iCol)) = "EFF-001 / Biochemical Oxygen Demand (BOD) (5-day @ 20 Deg. C) / Average Weekly (AWEL) / lb/day / 500 /  NOT found</v>
      </c>
      <c r="M12" s="7" t="str">
        <f>IF(input!D15&lt;&gt;"",CONCATENATE($M$1,P12,$M$2,".Font.Color = -16383844"),"")</f>
        <v>    Range(ilast).Offset(iOS, (1 - iCol)).Font.Color = -16383844</v>
      </c>
      <c r="N12" s="7" t="str">
        <f>IF(input!G15&lt;&gt;"",CONCATENATE(N$1,E12),"")</f>
        <v>    ActiveCell.Offset(iRow - 7, 0) =500</v>
      </c>
      <c r="O12" s="7">
        <f>IF(input!H15&lt;&gt;"",CONCATENATE(O$1,F12),"")</f>
      </c>
      <c r="P12" s="72" t="s">
        <v>1427</v>
      </c>
    </row>
    <row r="13" spans="1:16" ht="12.75">
      <c r="A13" s="37" t="str">
        <f>IF(input!C16&lt;&gt;"",input!C16,"")</f>
        <v>EFF-001</v>
      </c>
      <c r="B13" s="37" t="str">
        <f>IF(input!D16&lt;&gt;"",input!D16,"")</f>
        <v>Biochemical Oxygen Demand (BOD) (5-day @ 20 Deg. C)</v>
      </c>
      <c r="C13" s="31" t="str">
        <f>IF(input!E16&lt;&gt;"",input!E16,"")</f>
        <v>Average Monthly (AMEL)</v>
      </c>
      <c r="D13" s="31" t="str">
        <f>IF(input!F16&lt;&gt;"",input!F16,"")</f>
        <v>mg/L</v>
      </c>
      <c r="E13" s="31">
        <f>IF(input!G16&lt;&gt;"",input!G16,"")</f>
        <v>10</v>
      </c>
      <c r="F13" s="31">
        <f>IF(input!H16&lt;&gt;"",input!H16,"")</f>
      </c>
      <c r="H13" s="2">
        <v>9</v>
      </c>
      <c r="I13" s="68" t="str">
        <f>IF(input!D16&lt;&gt;"",CONCATENATE($I$1,A13,"""",", ""Parameter"" ,","""",B13,"""",",  _"),"")</f>
        <v>Set C = ActiveCell.PivotTable.GetPivotData("Result", "Location", "EFF-001", "Parameter" ,"Biochemical Oxygen Demand (BOD) (5-day @ 20 Deg. C)",  _</v>
      </c>
      <c r="J13" s="68" t="str">
        <f>IF(input!D16&lt;&gt;"",CONCATENATE("""Calculation Type"" ,","""",C13,"""",", ""Qual"" ,","""=""",", ""Units"" ,","""",D13,"""",", ""Sampling Date"" ,","sday",", ""Sampling time"",","stime)"),"")</f>
        <v>"Calculation Type" ,"Average Monthly (AMEL)", "Qual" ,"=", "Units" ,"mg/L", "Sampling Date" ,sday, "Sampling time",stime)</v>
      </c>
      <c r="K13" s="68" t="str">
        <f>IF(input!D16&lt;&gt;"",CONCATENATE("""Calculation Type"" ,","""",C13,"""",", ""Units"" ,","""",D13,"""",", ""Sampling Date"" ,","sday",", ""Sampling time"",","stime)"),"")</f>
        <v>"Calculation Type" ,"Average Monthly (AMEL)", "Units" ,"mg/L", "Sampling Date" ,sday, "Sampling time",stime)</v>
      </c>
      <c r="L13" s="7" t="str">
        <f>IF(input!D16&lt;&gt;"",CONCATENATE($L$1,P13,$L$2,A13," / ",B13," / ",C13," / ",D13," / ",E13," / ",F13," NOT found"),"")</f>
        <v>    Range(ilast).Offset(iOS, (1 - iCol)) = "EFF-001 / Biochemical Oxygen Demand (BOD) (5-day @ 20 Deg. C) / Average Monthly (AMEL) / mg/L / 10 /  NOT found</v>
      </c>
      <c r="M13" s="7" t="str">
        <f>IF(input!D16&lt;&gt;"",CONCATENATE($M$1,P13,$M$2,".Font.Color = -16383844"),"")</f>
        <v>    Range(ilast).Offset(iOS, (1 - iCol)).Font.Color = -16383844</v>
      </c>
      <c r="N13" s="7" t="str">
        <f>IF(input!G16&lt;&gt;"",CONCATENATE(N$1,E13),"")</f>
        <v>    ActiveCell.Offset(iRow - 7, 0) =10</v>
      </c>
      <c r="O13" s="7">
        <f>IF(input!H16&lt;&gt;"",CONCATENATE(O$1,F13),"")</f>
      </c>
      <c r="P13" s="72" t="s">
        <v>1427</v>
      </c>
    </row>
    <row r="14" spans="1:16" ht="12.75">
      <c r="A14" s="37" t="str">
        <f>IF(input!C17&lt;&gt;"",input!C17,"")</f>
        <v>EFF-001</v>
      </c>
      <c r="B14" s="37" t="str">
        <f>IF(input!D17&lt;&gt;"",input!D17,"")</f>
        <v>Biochemical Oxygen Demand (BOD) (5-day @ 20 Deg. C)</v>
      </c>
      <c r="C14" s="31" t="str">
        <f>IF(input!E17&lt;&gt;"",input!E17,"")</f>
        <v>Average Monthly (AMEL)</v>
      </c>
      <c r="D14" s="31" t="str">
        <f>IF(input!F17&lt;&gt;"",input!F17,"")</f>
        <v>lb/day</v>
      </c>
      <c r="E14" s="31">
        <f>IF(input!G17&lt;&gt;"",input!G17,"")</f>
        <v>334</v>
      </c>
      <c r="F14" s="31">
        <f>IF(input!H17&lt;&gt;"",input!H17,"")</f>
      </c>
      <c r="H14" s="2">
        <v>10</v>
      </c>
      <c r="I14" s="68" t="str">
        <f>IF(input!D17&lt;&gt;"",CONCATENATE($I$1,A14,"""",", ""Parameter"" ,","""",B14,"""",",  _"),"")</f>
        <v>Set C = ActiveCell.PivotTable.GetPivotData("Result", "Location", "EFF-001", "Parameter" ,"Biochemical Oxygen Demand (BOD) (5-day @ 20 Deg. C)",  _</v>
      </c>
      <c r="J14" s="68" t="str">
        <f>IF(input!D17&lt;&gt;"",CONCATENATE("""Calculation Type"" ,","""",C14,"""",", ""Qual"" ,","""=""",", ""Units"" ,","""",D14,"""",", ""Sampling Date"" ,","sday",", ""Sampling time"",","stime)"),"")</f>
        <v>"Calculation Type" ,"Average Monthly (AMEL)", "Qual" ,"=", "Units" ,"lb/day", "Sampling Date" ,sday, "Sampling time",stime)</v>
      </c>
      <c r="K14" s="68" t="str">
        <f>IF(input!D17&lt;&gt;"",CONCATENATE("""Calculation Type"" ,","""",C14,"""",", ""Units"" ,","""",D14,"""",", ""Sampling Date"" ,","sday",", ""Sampling time"",","stime)"),"")</f>
        <v>"Calculation Type" ,"Average Monthly (AMEL)", "Units" ,"lb/day", "Sampling Date" ,sday, "Sampling time",stime)</v>
      </c>
      <c r="L14" s="7" t="str">
        <f>IF(input!D17&lt;&gt;"",CONCATENATE($L$1,P14,$L$2,A14," / ",B14," / ",C14," / ",D14," / ",E14," / ",F14," NOT found"),"")</f>
        <v>    Range(ilast).Offset(iOS, (1 - iCol)) = "EFF-001 / Biochemical Oxygen Demand (BOD) (5-day @ 20 Deg. C) / Average Monthly (AMEL) / lb/day / 334 /  NOT found</v>
      </c>
      <c r="M14" s="7" t="str">
        <f>IF(input!D17&lt;&gt;"",CONCATENATE($M$1,P14,$M$2,".Font.Color = -16383844"),"")</f>
        <v>    Range(ilast).Offset(iOS, (1 - iCol)).Font.Color = -16383844</v>
      </c>
      <c r="N14" s="7" t="str">
        <f>IF(input!G17&lt;&gt;"",CONCATENATE(N$1,E14),"")</f>
        <v>    ActiveCell.Offset(iRow - 7, 0) =334</v>
      </c>
      <c r="O14" s="7">
        <f>IF(input!H17&lt;&gt;"",CONCATENATE(O$1,F14),"")</f>
      </c>
      <c r="P14" s="72" t="s">
        <v>1427</v>
      </c>
    </row>
    <row r="15" spans="1:16" ht="12.75">
      <c r="A15" s="37" t="str">
        <f>IF(input!C18&lt;&gt;"",input!C18,"")</f>
        <v>EFF-001</v>
      </c>
      <c r="B15" s="37" t="str">
        <f>IF(input!D18&lt;&gt;"",input!D18,"")</f>
        <v>BOD5 @ 20 Deg. C, Percent Removal</v>
      </c>
      <c r="C15" s="31" t="str">
        <f>IF(input!E18&lt;&gt;"",input!E18,"")</f>
        <v>Average Monthly (AMEL)</v>
      </c>
      <c r="D15" s="31" t="str">
        <f>IF(input!F18&lt;&gt;"",input!F18,"")</f>
        <v>%</v>
      </c>
      <c r="E15" s="31">
        <f>IF(input!G18&lt;&gt;"",input!G18,"")</f>
      </c>
      <c r="F15" s="31">
        <f>IF(input!H18&lt;&gt;"",input!H18,"")</f>
        <v>85</v>
      </c>
      <c r="H15" s="2">
        <v>11</v>
      </c>
      <c r="I15" s="68" t="str">
        <f>IF(input!D18&lt;&gt;"",CONCATENATE($I$1,A15,"""",", ""Parameter"" ,","""",B15,"""",",  _"),"")</f>
        <v>Set C = ActiveCell.PivotTable.GetPivotData("Result", "Location", "EFF-001", "Parameter" ,"BOD5 @ 20 Deg. C, Percent Removal",  _</v>
      </c>
      <c r="J15" s="68" t="str">
        <f>IF(input!D18&lt;&gt;"",CONCATENATE("""Calculation Type"" ,","""",C15,"""",", ""Qual"" ,","""=""",", ""Units"" ,","""",D15,"""",", ""Sampling Date"" ,","sday",", ""Sampling time"",","stime)"),"")</f>
        <v>"Calculation Type" ,"Average Monthly (AMEL)", "Qual" ,"=", "Units" ,"%", "Sampling Date" ,sday, "Sampling time",stime)</v>
      </c>
      <c r="K15" s="68" t="str">
        <f>IF(input!D18&lt;&gt;"",CONCATENATE("""Calculation Type"" ,","""",C15,"""",", ""Units"" ,","""",D15,"""",", ""Sampling Date"" ,","sday",", ""Sampling time"",","stime)"),"")</f>
        <v>"Calculation Type" ,"Average Monthly (AMEL)", "Units" ,"%", "Sampling Date" ,sday, "Sampling time",stime)</v>
      </c>
      <c r="L15" s="7" t="str">
        <f>IF(input!D18&lt;&gt;"",CONCATENATE($L$1,P15,$L$2,A15," / ",B15," / ",C15," / ",D15," / ",E15," / ",F15," NOT found"),"")</f>
        <v>    Range(ilast).Offset(iOS, (1 - iCol)) = "EFF-001 / BOD5 @ 20 Deg. C, Percent Removal / Average Monthly (AMEL) / % /  / 85 NOT found</v>
      </c>
      <c r="M15" s="7" t="str">
        <f>IF(input!D18&lt;&gt;"",CONCATENATE($M$1,P15,$M$2,".Font.Color = -16383844"),"")</f>
        <v>    Range(ilast).Offset(iOS, (1 - iCol)).Font.Color = -16383844</v>
      </c>
      <c r="N15" s="7">
        <f>IF(input!G18&lt;&gt;"",CONCATENATE(N$1,E15),"")</f>
      </c>
      <c r="O15" s="7" t="str">
        <f>IF(input!H18&lt;&gt;"",CONCATENATE(O$1,F15),"")</f>
        <v>    ActiveCell.Offset(iRow - 6, 0) =85</v>
      </c>
      <c r="P15" s="72" t="s">
        <v>1427</v>
      </c>
    </row>
    <row r="16" spans="1:16" ht="12.75">
      <c r="A16" s="37" t="str">
        <f>IF(input!C19&lt;&gt;"",input!C19,"")</f>
        <v>EFF-001</v>
      </c>
      <c r="B16" s="37" t="str">
        <f>IF(input!D19&lt;&gt;"",input!D19,"")</f>
        <v>Nitrate, Total (as N)</v>
      </c>
      <c r="C16" s="31" t="str">
        <f>IF(input!E19&lt;&gt;"",input!E19,"")</f>
        <v>Average Monthly (AMEL)</v>
      </c>
      <c r="D16" s="31" t="str">
        <f>IF(input!F19&lt;&gt;"",input!F19,"")</f>
        <v>mg/L</v>
      </c>
      <c r="E16" s="31">
        <f>IF(input!G19&lt;&gt;"",input!G19,"")</f>
        <v>10</v>
      </c>
      <c r="F16" s="31">
        <f>IF(input!H19&lt;&gt;"",input!H19,"")</f>
      </c>
      <c r="H16" s="2">
        <v>12</v>
      </c>
      <c r="I16" s="68" t="str">
        <f>IF(input!D19&lt;&gt;"",CONCATENATE($I$1,A16,"""",", ""Parameter"" ,","""",B16,"""",",  _"),"")</f>
        <v>Set C = ActiveCell.PivotTable.GetPivotData("Result", "Location", "EFF-001", "Parameter" ,"Nitrate, Total (as N)",  _</v>
      </c>
      <c r="J16" s="68" t="str">
        <f>IF(input!D19&lt;&gt;"",CONCATENATE("""Calculation Type"" ,","""",C16,"""",", ""Qual"" ,","""=""",", ""Units"" ,","""",D16,"""",", ""Sampling Date"" ,","sday",", ""Sampling time"",","stime)"),"")</f>
        <v>"Calculation Type" ,"Average Monthly (AMEL)", "Qual" ,"=", "Units" ,"mg/L", "Sampling Date" ,sday, "Sampling time",stime)</v>
      </c>
      <c r="K16" s="68" t="str">
        <f>IF(input!D19&lt;&gt;"",CONCATENATE("""Calculation Type"" ,","""",C16,"""",", ""Units"" ,","""",D16,"""",", ""Sampling Date"" ,","sday",", ""Sampling time"",","stime)"),"")</f>
        <v>"Calculation Type" ,"Average Monthly (AMEL)", "Units" ,"mg/L", "Sampling Date" ,sday, "Sampling time",stime)</v>
      </c>
      <c r="L16" s="7" t="str">
        <f>IF(input!D19&lt;&gt;"",CONCATENATE($L$1,P16,$L$2,A16," / ",B16," / ",C16," / ",D16," / ",E16," / ",F16," NOT found"),"")</f>
        <v>    Range(ilast).Offset(iOS, (1 - iCol)) = "EFF-001 / Nitrate, Total (as N) / Average Monthly (AMEL) / mg/L / 10 /  NOT found</v>
      </c>
      <c r="M16" s="7" t="str">
        <f>IF(input!D19&lt;&gt;"",CONCATENATE($M$1,P16,$M$2,".Font.Color = -16383844"),"")</f>
        <v>    Range(ilast).Offset(iOS, (1 - iCol)).Font.Color = -16383844</v>
      </c>
      <c r="N16" s="7" t="str">
        <f>IF(input!G19&lt;&gt;"",CONCATENATE(N$1,E16),"")</f>
        <v>    ActiveCell.Offset(iRow - 7, 0) =10</v>
      </c>
      <c r="O16" s="7">
        <f>IF(input!H19&lt;&gt;"",CONCATENATE(O$1,F16),"")</f>
      </c>
      <c r="P16" s="72" t="s">
        <v>1427</v>
      </c>
    </row>
    <row r="17" spans="1:16" ht="12.75">
      <c r="A17" s="37" t="str">
        <f>IF(input!C20&lt;&gt;"",input!C20,"")</f>
        <v>EFF-001</v>
      </c>
      <c r="B17" s="37" t="str">
        <f>IF(input!D20&lt;&gt;"",input!D20,"")</f>
        <v>pH</v>
      </c>
      <c r="C17" s="31" t="str">
        <f>IF(input!E20&lt;&gt;"",input!E20,"")</f>
        <v>Single</v>
      </c>
      <c r="D17" s="31" t="str">
        <f>IF(input!F20&lt;&gt;"",input!F20,"")</f>
        <v>SU</v>
      </c>
      <c r="E17" s="31">
        <f>IF(input!G20&lt;&gt;"",input!G20,"")</f>
        <v>8.5</v>
      </c>
      <c r="F17" s="31">
        <f>IF(input!H20&lt;&gt;"",input!H20,"")</f>
        <v>6.5</v>
      </c>
      <c r="H17" s="2">
        <v>13</v>
      </c>
      <c r="I17" s="68" t="str">
        <f>IF(input!D20&lt;&gt;"",CONCATENATE($I$1,A17,"""",", ""Parameter"" ,","""",B17,"""",",  _"),"")</f>
        <v>Set C = ActiveCell.PivotTable.GetPivotData("Result", "Location", "EFF-001", "Parameter" ,"pH",  _</v>
      </c>
      <c r="J17" s="68" t="str">
        <f>IF(input!D20&lt;&gt;"",CONCATENATE("""Calculation Type"" ,","""",C17,"""",", ""Qual"" ,","""=""",", ""Units"" ,","""",D17,"""",", ""Sampling Date"" ,","sday",", ""Sampling time"",","stime)"),"")</f>
        <v>"Calculation Type" ,"Single", "Qual" ,"=", "Units" ,"SU", "Sampling Date" ,sday, "Sampling time",stime)</v>
      </c>
      <c r="K17" s="68" t="str">
        <f>IF(input!D20&lt;&gt;"",CONCATENATE("""Calculation Type"" ,","""",C17,"""",", ""Units"" ,","""",D17,"""",", ""Sampling Date"" ,","sday",", ""Sampling time"",","stime)"),"")</f>
        <v>"Calculation Type" ,"Single", "Units" ,"SU", "Sampling Date" ,sday, "Sampling time",stime)</v>
      </c>
      <c r="L17" s="7" t="str">
        <f>IF(input!D20&lt;&gt;"",CONCATENATE($L$1,P17,$L$2,A17," / ",B17," / ",C17," / ",D17," / ",E17," / ",F17," NOT found"),"")</f>
        <v>    Range(ilast).Offset(iOS, (1 - iCol)) = "EFF-001 / pH / Single / SU / 8.5 / 6.5 NOT found</v>
      </c>
      <c r="M17" s="7" t="str">
        <f>IF(input!D20&lt;&gt;"",CONCATENATE($M$1,P17,$M$2,".Font.Color = -16383844"),"")</f>
        <v>    Range(ilast).Offset(iOS, (1 - iCol)).Font.Color = -16383844</v>
      </c>
      <c r="N17" s="7" t="str">
        <f>IF(input!G20&lt;&gt;"",CONCATENATE(N$1,E17),"")</f>
        <v>    ActiveCell.Offset(iRow - 7, 0) =8.5</v>
      </c>
      <c r="O17" s="7" t="str">
        <f>IF(input!H20&lt;&gt;"",CONCATENATE(O$1,F17),"")</f>
        <v>    ActiveCell.Offset(iRow - 6, 0) =6.5</v>
      </c>
      <c r="P17" s="72" t="s">
        <v>1427</v>
      </c>
    </row>
    <row r="18" spans="1:16" ht="12.75">
      <c r="A18" s="37" t="str">
        <f>IF(input!C21&lt;&gt;"",input!C21,"")</f>
        <v>EFF-001</v>
      </c>
      <c r="B18" s="37" t="str">
        <f>IF(input!D21&lt;&gt;"",input!D21,"")</f>
        <v>Settleable Solids</v>
      </c>
      <c r="C18" s="31" t="str">
        <f>IF(input!E21&lt;&gt;"",input!E21,"")</f>
        <v>Single</v>
      </c>
      <c r="D18" s="31" t="str">
        <f>IF(input!F21&lt;&gt;"",input!F21,"")</f>
        <v>ml/L</v>
      </c>
      <c r="E18" s="31">
        <f>IF(input!G21&lt;&gt;"",input!G21,"")</f>
        <v>0.2</v>
      </c>
      <c r="F18" s="31">
        <f>IF(input!H21&lt;&gt;"",input!H21,"")</f>
      </c>
      <c r="H18" s="2">
        <v>14</v>
      </c>
      <c r="I18" s="68" t="str">
        <f>IF(input!D21&lt;&gt;"",CONCATENATE($I$1,A18,"""",", ""Parameter"" ,","""",B18,"""",",  _"),"")</f>
        <v>Set C = ActiveCell.PivotTable.GetPivotData("Result", "Location", "EFF-001", "Parameter" ,"Settleable Solids",  _</v>
      </c>
      <c r="J18" s="68" t="str">
        <f>IF(input!D21&lt;&gt;"",CONCATENATE("""Calculation Type"" ,","""",C18,"""",", ""Qual"" ,","""=""",", ""Units"" ,","""",D18,"""",", ""Sampling Date"" ,","sday",", ""Sampling time"",","stime)"),"")</f>
        <v>"Calculation Type" ,"Single", "Qual" ,"=", "Units" ,"ml/L", "Sampling Date" ,sday, "Sampling time",stime)</v>
      </c>
      <c r="K18" s="68" t="str">
        <f>IF(input!D21&lt;&gt;"",CONCATENATE("""Calculation Type"" ,","""",C18,"""",", ""Units"" ,","""",D18,"""",", ""Sampling Date"" ,","sday",", ""Sampling time"",","stime)"),"")</f>
        <v>"Calculation Type" ,"Single", "Units" ,"ml/L", "Sampling Date" ,sday, "Sampling time",stime)</v>
      </c>
      <c r="L18" s="7" t="str">
        <f>IF(input!D21&lt;&gt;"",CONCATENATE($L$1,P18,$L$2,A18," / ",B18," / ",C18," / ",D18," / ",E18," / ",F18," NOT found"),"")</f>
        <v>    Range(ilast).Offset(iOS, (1 - iCol)) = "EFF-001 / Settleable Solids / Single / ml/L / 0.2 /  NOT found</v>
      </c>
      <c r="M18" s="7" t="str">
        <f>IF(input!D21&lt;&gt;"",CONCATENATE($M$1,P18,$M$2,".Font.Color = -16383844"),"")</f>
        <v>    Range(ilast).Offset(iOS, (1 - iCol)).Font.Color = -16383844</v>
      </c>
      <c r="N18" s="7" t="str">
        <f>IF(input!G21&lt;&gt;"",CONCATENATE(N$1,E18),"")</f>
        <v>    ActiveCell.Offset(iRow - 7, 0) =0.2</v>
      </c>
      <c r="O18" s="7">
        <f>IF(input!H21&lt;&gt;"",CONCATENATE(O$1,F18),"")</f>
      </c>
      <c r="P18" s="72" t="s">
        <v>1427</v>
      </c>
    </row>
    <row r="19" spans="1:16" ht="12.75">
      <c r="A19" s="37" t="str">
        <f>IF(input!C22&lt;&gt;"",input!C22,"")</f>
        <v>EFF-001</v>
      </c>
      <c r="B19" s="37" t="str">
        <f>IF(input!D22&lt;&gt;"",input!D22,"")</f>
        <v>Settleable Solids</v>
      </c>
      <c r="C19" s="31" t="str">
        <f>IF(input!E22&lt;&gt;"",input!E22,"")</f>
        <v>Average Monthly (AMEL)</v>
      </c>
      <c r="D19" s="31" t="str">
        <f>IF(input!F22&lt;&gt;"",input!F22,"")</f>
        <v>ml/L</v>
      </c>
      <c r="E19" s="31">
        <f>IF(input!G22&lt;&gt;"",input!G22,"")</f>
        <v>0.1</v>
      </c>
      <c r="F19" s="31">
        <f>IF(input!H22&lt;&gt;"",input!H22,"")</f>
      </c>
      <c r="H19" s="2">
        <v>15</v>
      </c>
      <c r="I19" s="68" t="str">
        <f>IF(input!D22&lt;&gt;"",CONCATENATE($I$1,A19,"""",", ""Parameter"" ,","""",B19,"""",",  _"),"")</f>
        <v>Set C = ActiveCell.PivotTable.GetPivotData("Result", "Location", "EFF-001", "Parameter" ,"Settleable Solids",  _</v>
      </c>
      <c r="J19" s="68" t="str">
        <f>IF(input!D22&lt;&gt;"",CONCATENATE("""Calculation Type"" ,","""",C19,"""",", ""Qual"" ,","""=""",", ""Units"" ,","""",D19,"""",", ""Sampling Date"" ,","sday",", ""Sampling time"",","stime)"),"")</f>
        <v>"Calculation Type" ,"Average Monthly (AMEL)", "Qual" ,"=", "Units" ,"ml/L", "Sampling Date" ,sday, "Sampling time",stime)</v>
      </c>
      <c r="K19" s="68" t="str">
        <f>IF(input!D22&lt;&gt;"",CONCATENATE("""Calculation Type"" ,","""",C19,"""",", ""Units"" ,","""",D19,"""",", ""Sampling Date"" ,","sday",", ""Sampling time"",","stime)"),"")</f>
        <v>"Calculation Type" ,"Average Monthly (AMEL)", "Units" ,"ml/L", "Sampling Date" ,sday, "Sampling time",stime)</v>
      </c>
      <c r="L19" s="7" t="str">
        <f>IF(input!D22&lt;&gt;"",CONCATENATE($L$1,P19,$L$2,A19," / ",B19," / ",C19," / ",D19," / ",E19," / ",F19," NOT found"),"")</f>
        <v>    Range(ilast).Offset(iOS, (1 - iCol)) = "EFF-001 / Settleable Solids / Average Monthly (AMEL) / ml/L / 0.1 /  NOT found</v>
      </c>
      <c r="M19" s="7" t="str">
        <f>IF(input!D22&lt;&gt;"",CONCATENATE($M$1,P19,$M$2,".Font.Color = -16383844"),"")</f>
        <v>    Range(ilast).Offset(iOS, (1 - iCol)).Font.Color = -16383844</v>
      </c>
      <c r="N19" s="7" t="str">
        <f>IF(input!G22&lt;&gt;"",CONCATENATE(N$1,E19),"")</f>
        <v>    ActiveCell.Offset(iRow - 7, 0) =0.1</v>
      </c>
      <c r="O19" s="7">
        <f>IF(input!H22&lt;&gt;"",CONCATENATE(O$1,F19),"")</f>
      </c>
      <c r="P19" s="72" t="s">
        <v>1427</v>
      </c>
    </row>
    <row r="20" spans="1:16" ht="12.75">
      <c r="A20" s="37" t="str">
        <f>IF(input!C23&lt;&gt;"",input!C23,"")</f>
        <v>EFF-001</v>
      </c>
      <c r="B20" s="37" t="str">
        <f>IF(input!D23&lt;&gt;"",input!D23,"")</f>
        <v>Total Coliform</v>
      </c>
      <c r="C20" s="31" t="str">
        <f>IF(input!E23&lt;&gt;"",input!E23,"")</f>
        <v>Single</v>
      </c>
      <c r="D20" s="31" t="str">
        <f>IF(input!F23&lt;&gt;"",input!F23,"")</f>
        <v>MPN/100 mL</v>
      </c>
      <c r="E20" s="31">
        <f>IF(input!G23&lt;&gt;"",input!G23,"")</f>
        <v>240</v>
      </c>
      <c r="F20" s="31">
        <f>IF(input!H23&lt;&gt;"",input!H23,"")</f>
      </c>
      <c r="H20" s="2">
        <v>16</v>
      </c>
      <c r="I20" s="68" t="str">
        <f>IF(input!D23&lt;&gt;"",CONCATENATE($I$1,A20,"""",", ""Parameter"" ,","""",B20,"""",",  _"),"")</f>
        <v>Set C = ActiveCell.PivotTable.GetPivotData("Result", "Location", "EFF-001", "Parameter" ,"Total Coliform",  _</v>
      </c>
      <c r="J20" s="68" t="str">
        <f>IF(input!D23&lt;&gt;"",CONCATENATE("""Calculation Type"" ,","""",C20,"""",", ""Qual"" ,","""=""",", ""Units"" ,","""",D20,"""",", ""Sampling Date"" ,","sday",", ""Sampling time"",","stime)"),"")</f>
        <v>"Calculation Type" ,"Single", "Qual" ,"=", "Units" ,"MPN/100 mL", "Sampling Date" ,sday, "Sampling time",stime)</v>
      </c>
      <c r="K20" s="68" t="str">
        <f>IF(input!D23&lt;&gt;"",CONCATENATE("""Calculation Type"" ,","""",C20,"""",", ""Units"" ,","""",D20,"""",", ""Sampling Date"" ,","sday",", ""Sampling time"",","stime)"),"")</f>
        <v>"Calculation Type" ,"Single", "Units" ,"MPN/100 mL", "Sampling Date" ,sday, "Sampling time",stime)</v>
      </c>
      <c r="L20" s="7" t="str">
        <f>IF(input!D23&lt;&gt;"",CONCATENATE($L$1,P20,$L$2,A20," / ",B20," / ",C20," / ",D20," / ",E20," / ",F20," NOT found"),"")</f>
        <v>    Range(ilast).Offset(iOS, (1 - iCol)) = "EFF-001 / Total Coliform / Single / MPN/100 mL / 240 /  NOT found</v>
      </c>
      <c r="M20" s="7" t="str">
        <f>IF(input!D23&lt;&gt;"",CONCATENATE($M$1,P20,$M$2,".Font.Color = -16383844"),"")</f>
        <v>    Range(ilast).Offset(iOS, (1 - iCol)).Font.Color = -16383844</v>
      </c>
      <c r="N20" s="7" t="str">
        <f>IF(input!G23&lt;&gt;"",CONCATENATE(N$1,E20),"")</f>
        <v>    ActiveCell.Offset(iRow - 7, 0) =240</v>
      </c>
      <c r="O20" s="7">
        <f>IF(input!H23&lt;&gt;"",CONCATENATE(O$1,F20),"")</f>
      </c>
      <c r="P20" s="72" t="s">
        <v>1427</v>
      </c>
    </row>
    <row r="21" spans="1:16" ht="12.75">
      <c r="A21" s="37" t="str">
        <f>IF(input!C24&lt;&gt;"",input!C24,"")</f>
        <v>EFF-001</v>
      </c>
      <c r="B21" s="37" t="str">
        <f>IF(input!D24&lt;&gt;"",input!D24,"")</f>
        <v>Total Coliform</v>
      </c>
      <c r="C21" s="31" t="str">
        <f>IF(input!E24&lt;&gt;"",input!E24,"")</f>
        <v>7-Day Median</v>
      </c>
      <c r="D21" s="31" t="str">
        <f>IF(input!F24&lt;&gt;"",input!F24,"")</f>
        <v>MPN/100 mL</v>
      </c>
      <c r="E21" s="31">
        <f>IF(input!G24&lt;&gt;"",input!G24,"")</f>
        <v>2.2</v>
      </c>
      <c r="F21" s="31">
        <f>IF(input!H24&lt;&gt;"",input!H24,"")</f>
      </c>
      <c r="H21" s="2">
        <v>17</v>
      </c>
      <c r="I21" s="68" t="str">
        <f>IF(input!D24&lt;&gt;"",CONCATENATE($I$1,A21,"""",", ""Parameter"" ,","""",B21,"""",",  _"),"")</f>
        <v>Set C = ActiveCell.PivotTable.GetPivotData("Result", "Location", "EFF-001", "Parameter" ,"Total Coliform",  _</v>
      </c>
      <c r="J21" s="68" t="str">
        <f>IF(input!D24&lt;&gt;"",CONCATENATE("""Calculation Type"" ,","""",C21,"""",", ""Qual"" ,","""=""",", ""Units"" ,","""",D21,"""",", ""Sampling Date"" ,","sday",", ""Sampling time"",","stime)"),"")</f>
        <v>"Calculation Type" ,"7-Day Median", "Qual" ,"=", "Units" ,"MPN/100 mL", "Sampling Date" ,sday, "Sampling time",stime)</v>
      </c>
      <c r="K21" s="68" t="str">
        <f>IF(input!D24&lt;&gt;"",CONCATENATE("""Calculation Type"" ,","""",C21,"""",", ""Units"" ,","""",D21,"""",", ""Sampling Date"" ,","sday",", ""Sampling time"",","stime)"),"")</f>
        <v>"Calculation Type" ,"7-Day Median", "Units" ,"MPN/100 mL", "Sampling Date" ,sday, "Sampling time",stime)</v>
      </c>
      <c r="L21" s="7" t="str">
        <f>IF(input!D24&lt;&gt;"",CONCATENATE($L$1,P21,$L$2,A21," / ",B21," / ",C21," / ",D21," / ",E21," / ",F21," NOT found"),"")</f>
        <v>    Range(ilast).Offset(iOS, (1 - iCol)) = "EFF-001 / Total Coliform / 7-Day Median / MPN/100 mL / 2.2 /  NOT found</v>
      </c>
      <c r="M21" s="7" t="str">
        <f>IF(input!D24&lt;&gt;"",CONCATENATE($M$1,P21,$M$2,".Font.Color = -16383844"),"")</f>
        <v>    Range(ilast).Offset(iOS, (1 - iCol)).Font.Color = -16383844</v>
      </c>
      <c r="N21" s="7" t="str">
        <f>IF(input!G24&lt;&gt;"",CONCATENATE(N$1,E21),"")</f>
        <v>    ActiveCell.Offset(iRow - 7, 0) =2.2</v>
      </c>
      <c r="O21" s="7">
        <f>IF(input!H24&lt;&gt;"",CONCATENATE(O$1,F21),"")</f>
      </c>
      <c r="P21" s="72" t="s">
        <v>1427</v>
      </c>
    </row>
    <row r="22" spans="1:16" ht="12.75">
      <c r="A22" s="37" t="str">
        <f>IF(input!C25&lt;&gt;"",input!C25,"")</f>
        <v>EFF-001</v>
      </c>
      <c r="B22" s="37" t="str">
        <f>IF(input!D25&lt;&gt;"",input!D25,"")</f>
        <v>Total Suspended Solids (TSS)</v>
      </c>
      <c r="C22" s="31" t="str">
        <f>IF(input!E25&lt;&gt;"",input!E25,"")</f>
        <v>Single</v>
      </c>
      <c r="D22" s="31" t="str">
        <f>IF(input!F25&lt;&gt;"",input!F25,"")</f>
        <v>mg/L</v>
      </c>
      <c r="E22" s="31">
        <f>IF(input!G25&lt;&gt;"",input!G25,"")</f>
        <v>30</v>
      </c>
      <c r="F22" s="31">
        <f>IF(input!H25&lt;&gt;"",input!H25,"")</f>
      </c>
      <c r="H22" s="2">
        <v>18</v>
      </c>
      <c r="I22" s="68" t="str">
        <f>IF(input!D25&lt;&gt;"",CONCATENATE($I$1,A22,"""",", ""Parameter"" ,","""",B22,"""",",  _"),"")</f>
        <v>Set C = ActiveCell.PivotTable.GetPivotData("Result", "Location", "EFF-001", "Parameter" ,"Total Suspended Solids (TSS)",  _</v>
      </c>
      <c r="J22" s="68" t="str">
        <f>IF(input!D25&lt;&gt;"",CONCATENATE("""Calculation Type"" ,","""",C22,"""",", ""Qual"" ,","""=""",", ""Units"" ,","""",D22,"""",", ""Sampling Date"" ,","sday",", ""Sampling time"",","stime)"),"")</f>
        <v>"Calculation Type" ,"Single", "Qual" ,"=", "Units" ,"mg/L", "Sampling Date" ,sday, "Sampling time",stime)</v>
      </c>
      <c r="K22" s="68" t="str">
        <f>IF(input!D25&lt;&gt;"",CONCATENATE("""Calculation Type"" ,","""",C22,"""",", ""Units"" ,","""",D22,"""",", ""Sampling Date"" ,","sday",", ""Sampling time"",","stime)"),"")</f>
        <v>"Calculation Type" ,"Single", "Units" ,"mg/L", "Sampling Date" ,sday, "Sampling time",stime)</v>
      </c>
      <c r="L22" s="7" t="str">
        <f>IF(input!D25&lt;&gt;"",CONCATENATE($L$1,P22,$L$2,A22," / ",B22," / ",C22," / ",D22," / ",E22," / ",F22," NOT found"),"")</f>
        <v>    Range(ilast).Offset(iOS, (1 - iCol)) = "EFF-001 / Total Suspended Solids (TSS) / Single / mg/L / 30 /  NOT found</v>
      </c>
      <c r="M22" s="7" t="str">
        <f>IF(input!D25&lt;&gt;"",CONCATENATE($M$1,P22,$M$2,".Font.Color = -16383844"),"")</f>
        <v>    Range(ilast).Offset(iOS, (1 - iCol)).Font.Color = -16383844</v>
      </c>
      <c r="N22" s="7" t="str">
        <f>IF(input!G25&lt;&gt;"",CONCATENATE(N$1,E22),"")</f>
        <v>    ActiveCell.Offset(iRow - 7, 0) =30</v>
      </c>
      <c r="O22" s="7">
        <f>IF(input!H25&lt;&gt;"",CONCATENATE(O$1,F22),"")</f>
      </c>
      <c r="P22" s="72" t="s">
        <v>1427</v>
      </c>
    </row>
    <row r="23" spans="1:16" ht="12.75">
      <c r="A23" s="37" t="str">
        <f>IF(input!C26&lt;&gt;"",input!C26,"")</f>
        <v>EFF-001</v>
      </c>
      <c r="B23" s="37" t="str">
        <f>IF(input!D26&lt;&gt;"",input!D26,"")</f>
        <v>Total Suspended Solids (TSS)</v>
      </c>
      <c r="C23" s="31" t="str">
        <f>IF(input!E26&lt;&gt;"",input!E26,"")</f>
        <v>Daily Discharge</v>
      </c>
      <c r="D23" s="31" t="str">
        <f>IF(input!F26&lt;&gt;"",input!F26,"")</f>
        <v>lb/day</v>
      </c>
      <c r="E23" s="31">
        <f>IF(input!G26&lt;&gt;"",input!G26,"")</f>
        <v>1000</v>
      </c>
      <c r="F23" s="31">
        <f>IF(input!H26&lt;&gt;"",input!H26,"")</f>
      </c>
      <c r="H23" s="2">
        <v>19</v>
      </c>
      <c r="I23" s="68" t="str">
        <f>IF(input!D26&lt;&gt;"",CONCATENATE($I$1,A23,"""",", ""Parameter"" ,","""",B23,"""",",  _"),"")</f>
        <v>Set C = ActiveCell.PivotTable.GetPivotData("Result", "Location", "EFF-001", "Parameter" ,"Total Suspended Solids (TSS)",  _</v>
      </c>
      <c r="J23" s="68" t="str">
        <f>IF(input!D26&lt;&gt;"",CONCATENATE("""Calculation Type"" ,","""",C23,"""",", ""Qual"" ,","""=""",", ""Units"" ,","""",D23,"""",", ""Sampling Date"" ,","sday",", ""Sampling time"",","stime)"),"")</f>
        <v>"Calculation Type" ,"Daily Discharge", "Qual" ,"=", "Units" ,"lb/day", "Sampling Date" ,sday, "Sampling time",stime)</v>
      </c>
      <c r="K23" s="68" t="str">
        <f>IF(input!D26&lt;&gt;"",CONCATENATE("""Calculation Type"" ,","""",C23,"""",", ""Units"" ,","""",D23,"""",", ""Sampling Date"" ,","sday",", ""Sampling time"",","stime)"),"")</f>
        <v>"Calculation Type" ,"Daily Discharge", "Units" ,"lb/day", "Sampling Date" ,sday, "Sampling time",stime)</v>
      </c>
      <c r="L23" s="7" t="str">
        <f>IF(input!D26&lt;&gt;"",CONCATENATE($L$1,P23,$L$2,A23," / ",B23," / ",C23," / ",D23," / ",E23," / ",F23," NOT found"),"")</f>
        <v>    Range(ilast).Offset(iOS, (1 - iCol)) = "EFF-001 / Total Suspended Solids (TSS) / Daily Discharge / lb/day / 1000 /  NOT found</v>
      </c>
      <c r="M23" s="7" t="str">
        <f>IF(input!D26&lt;&gt;"",CONCATENATE($M$1,P23,$M$2,".Font.Color = -16383844"),"")</f>
        <v>    Range(ilast).Offset(iOS, (1 - iCol)).Font.Color = -16383844</v>
      </c>
      <c r="N23" s="7" t="str">
        <f>IF(input!G26&lt;&gt;"",CONCATENATE(N$1,E23),"")</f>
        <v>    ActiveCell.Offset(iRow - 7, 0) =1000</v>
      </c>
      <c r="O23" s="7">
        <f>IF(input!H26&lt;&gt;"",CONCATENATE(O$1,F23),"")</f>
      </c>
      <c r="P23" s="72" t="s">
        <v>1427</v>
      </c>
    </row>
    <row r="24" spans="1:16" ht="12.75">
      <c r="A24" s="37" t="str">
        <f>IF(input!C27&lt;&gt;"",input!C27,"")</f>
        <v>EFF-001</v>
      </c>
      <c r="B24" s="37" t="str">
        <f>IF(input!D27&lt;&gt;"",input!D27,"")</f>
        <v>Total Suspended Solids (TSS)</v>
      </c>
      <c r="C24" s="31" t="str">
        <f>IF(input!E27&lt;&gt;"",input!E27,"")</f>
        <v>Average Weekly (AWEL)</v>
      </c>
      <c r="D24" s="31" t="str">
        <f>IF(input!F27&lt;&gt;"",input!F27,"")</f>
        <v>mg/L</v>
      </c>
      <c r="E24" s="31">
        <f>IF(input!G27&lt;&gt;"",input!G27,"")</f>
        <v>15</v>
      </c>
      <c r="F24" s="31">
        <f>IF(input!H27&lt;&gt;"",input!H27,"")</f>
      </c>
      <c r="H24" s="2">
        <v>20</v>
      </c>
      <c r="I24" s="68" t="str">
        <f>IF(input!D27&lt;&gt;"",CONCATENATE($I$1,A24,"""",", ""Parameter"" ,","""",B24,"""",",  _"),"")</f>
        <v>Set C = ActiveCell.PivotTable.GetPivotData("Result", "Location", "EFF-001", "Parameter" ,"Total Suspended Solids (TSS)",  _</v>
      </c>
      <c r="J24" s="68" t="str">
        <f>IF(input!D27&lt;&gt;"",CONCATENATE("""Calculation Type"" ,","""",C24,"""",", ""Qual"" ,","""=""",", ""Units"" ,","""",D24,"""",", ""Sampling Date"" ,","sday",", ""Sampling time"",","stime)"),"")</f>
        <v>"Calculation Type" ,"Average Weekly (AWEL)", "Qual" ,"=", "Units" ,"mg/L", "Sampling Date" ,sday, "Sampling time",stime)</v>
      </c>
      <c r="K24" s="68" t="str">
        <f>IF(input!D27&lt;&gt;"",CONCATENATE("""Calculation Type"" ,","""",C24,"""",", ""Units"" ,","""",D24,"""",", ""Sampling Date"" ,","sday",", ""Sampling time"",","stime)"),"")</f>
        <v>"Calculation Type" ,"Average Weekly (AWEL)", "Units" ,"mg/L", "Sampling Date" ,sday, "Sampling time",stime)</v>
      </c>
      <c r="L24" s="7" t="str">
        <f>IF(input!D27&lt;&gt;"",CONCATENATE($L$1,P24,$L$2,A24," / ",B24," / ",C24," / ",D24," / ",E24," / ",F24," NOT found"),"")</f>
        <v>    Range(ilast).Offset(iOS, (1 - iCol)) = "EFF-001 / Total Suspended Solids (TSS) / Average Weekly (AWEL) / mg/L / 15 /  NOT found</v>
      </c>
      <c r="M24" s="7" t="str">
        <f>IF(input!D27&lt;&gt;"",CONCATENATE($M$1,P24,$M$2,".Font.Color = -16383844"),"")</f>
        <v>    Range(ilast).Offset(iOS, (1 - iCol)).Font.Color = -16383844</v>
      </c>
      <c r="N24" s="7" t="str">
        <f>IF(input!G27&lt;&gt;"",CONCATENATE(N$1,E24),"")</f>
        <v>    ActiveCell.Offset(iRow - 7, 0) =15</v>
      </c>
      <c r="O24" s="7">
        <f>IF(input!H27&lt;&gt;"",CONCATENATE(O$1,F24),"")</f>
      </c>
      <c r="P24" s="72" t="s">
        <v>1427</v>
      </c>
    </row>
    <row r="25" spans="1:16" ht="12.75">
      <c r="A25" s="37" t="str">
        <f>IF(input!C28&lt;&gt;"",input!C28,"")</f>
        <v>EFF-001</v>
      </c>
      <c r="B25" s="37" t="str">
        <f>IF(input!D28&lt;&gt;"",input!D28,"")</f>
        <v>Total Suspended Solids (TSS)</v>
      </c>
      <c r="C25" s="31" t="str">
        <f>IF(input!E28&lt;&gt;"",input!E28,"")</f>
        <v>Average Weekly (AWEL)</v>
      </c>
      <c r="D25" s="31" t="str">
        <f>IF(input!F28&lt;&gt;"",input!F28,"")</f>
        <v>lb/day</v>
      </c>
      <c r="E25" s="31">
        <f>IF(input!G28&lt;&gt;"",input!G28,"")</f>
        <v>500</v>
      </c>
      <c r="F25" s="31">
        <f>IF(input!H28&lt;&gt;"",input!H28,"")</f>
      </c>
      <c r="H25" s="2">
        <v>21</v>
      </c>
      <c r="I25" s="68" t="str">
        <f>IF(input!D28&lt;&gt;"",CONCATENATE($I$1,A25,"""",", ""Parameter"" ,","""",B25,"""",",  _"),"")</f>
        <v>Set C = ActiveCell.PivotTable.GetPivotData("Result", "Location", "EFF-001", "Parameter" ,"Total Suspended Solids (TSS)",  _</v>
      </c>
      <c r="J25" s="68" t="str">
        <f>IF(input!D28&lt;&gt;"",CONCATENATE("""Calculation Type"" ,","""",C25,"""",", ""Qual"" ,","""=""",", ""Units"" ,","""",D25,"""",", ""Sampling Date"" ,","sday",", ""Sampling time"",","stime)"),"")</f>
        <v>"Calculation Type" ,"Average Weekly (AWEL)", "Qual" ,"=", "Units" ,"lb/day", "Sampling Date" ,sday, "Sampling time",stime)</v>
      </c>
      <c r="K25" s="68" t="str">
        <f>IF(input!D28&lt;&gt;"",CONCATENATE("""Calculation Type"" ,","""",C25,"""",", ""Units"" ,","""",D25,"""",", ""Sampling Date"" ,","sday",", ""Sampling time"",","stime)"),"")</f>
        <v>"Calculation Type" ,"Average Weekly (AWEL)", "Units" ,"lb/day", "Sampling Date" ,sday, "Sampling time",stime)</v>
      </c>
      <c r="L25" s="7" t="str">
        <f>IF(input!D28&lt;&gt;"",CONCATENATE($L$1,P25,$L$2,A25," / ",B25," / ",C25," / ",D25," / ",E25," / ",F25," NOT found"),"")</f>
        <v>    Range(ilast).Offset(iOS, (1 - iCol)) = "EFF-001 / Total Suspended Solids (TSS) / Average Weekly (AWEL) / lb/day / 500 /  NOT found</v>
      </c>
      <c r="M25" s="7" t="str">
        <f>IF(input!D28&lt;&gt;"",CONCATENATE($M$1,P25,$M$2,".Font.Color = -16383844"),"")</f>
        <v>    Range(ilast).Offset(iOS, (1 - iCol)).Font.Color = -16383844</v>
      </c>
      <c r="N25" s="7" t="str">
        <f>IF(input!G28&lt;&gt;"",CONCATENATE(N$1,E25),"")</f>
        <v>    ActiveCell.Offset(iRow - 7, 0) =500</v>
      </c>
      <c r="O25" s="7">
        <f>IF(input!H28&lt;&gt;"",CONCATENATE(O$1,F25),"")</f>
      </c>
      <c r="P25" s="72" t="s">
        <v>1427</v>
      </c>
    </row>
    <row r="26" spans="1:16" ht="12.75">
      <c r="A26" s="37" t="str">
        <f>IF(input!C29&lt;&gt;"",input!C29,"")</f>
        <v>EFF-001</v>
      </c>
      <c r="B26" s="37" t="str">
        <f>IF(input!D29&lt;&gt;"",input!D29,"")</f>
        <v>Total Suspended Solids (TSS)</v>
      </c>
      <c r="C26" s="31" t="str">
        <f>IF(input!E29&lt;&gt;"",input!E29,"")</f>
        <v>Average Monthly (AMEL)</v>
      </c>
      <c r="D26" s="31" t="str">
        <f>IF(input!F29&lt;&gt;"",input!F29,"")</f>
        <v>mg/L</v>
      </c>
      <c r="E26" s="31">
        <f>IF(input!G29&lt;&gt;"",input!G29,"")</f>
        <v>10</v>
      </c>
      <c r="F26" s="31">
        <f>IF(input!H29&lt;&gt;"",input!H29,"")</f>
      </c>
      <c r="H26" s="2">
        <v>22</v>
      </c>
      <c r="I26" s="68" t="str">
        <f>IF(input!D29&lt;&gt;"",CONCATENATE($I$1,A26,"""",", ""Parameter"" ,","""",B26,"""",",  _"),"")</f>
        <v>Set C = ActiveCell.PivotTable.GetPivotData("Result", "Location", "EFF-001", "Parameter" ,"Total Suspended Solids (TSS)",  _</v>
      </c>
      <c r="J26" s="68" t="str">
        <f>IF(input!D29&lt;&gt;"",CONCATENATE("""Calculation Type"" ,","""",C26,"""",", ""Qual"" ,","""=""",", ""Units"" ,","""",D26,"""",", ""Sampling Date"" ,","sday",", ""Sampling time"",","stime)"),"")</f>
        <v>"Calculation Type" ,"Average Monthly (AMEL)", "Qual" ,"=", "Units" ,"mg/L", "Sampling Date" ,sday, "Sampling time",stime)</v>
      </c>
      <c r="K26" s="68" t="str">
        <f>IF(input!D29&lt;&gt;"",CONCATENATE("""Calculation Type"" ,","""",C26,"""",", ""Units"" ,","""",D26,"""",", ""Sampling Date"" ,","sday",", ""Sampling time"",","stime)"),"")</f>
        <v>"Calculation Type" ,"Average Monthly (AMEL)", "Units" ,"mg/L", "Sampling Date" ,sday, "Sampling time",stime)</v>
      </c>
      <c r="L26" s="7" t="str">
        <f>IF(input!D29&lt;&gt;"",CONCATENATE($L$1,P26,$L$2,A26," / ",B26," / ",C26," / ",D26," / ",E26," / ",F26," NOT found"),"")</f>
        <v>    Range(ilast).Offset(iOS, (1 - iCol)) = "EFF-001 / Total Suspended Solids (TSS) / Average Monthly (AMEL) / mg/L / 10 /  NOT found</v>
      </c>
      <c r="M26" s="7" t="str">
        <f>IF(input!D29&lt;&gt;"",CONCATENATE($M$1,P26,$M$2,".Font.Color = -16383844"),"")</f>
        <v>    Range(ilast).Offset(iOS, (1 - iCol)).Font.Color = -16383844</v>
      </c>
      <c r="N26" s="7" t="str">
        <f>IF(input!G29&lt;&gt;"",CONCATENATE(N$1,E26),"")</f>
        <v>    ActiveCell.Offset(iRow - 7, 0) =10</v>
      </c>
      <c r="O26" s="7">
        <f>IF(input!H29&lt;&gt;"",CONCATENATE(O$1,F26),"")</f>
      </c>
      <c r="P26" s="72" t="s">
        <v>1427</v>
      </c>
    </row>
    <row r="27" spans="1:16" ht="12.75">
      <c r="A27" s="37" t="str">
        <f>IF(input!C30&lt;&gt;"",input!C30,"")</f>
        <v>EFF-001</v>
      </c>
      <c r="B27" s="37" t="str">
        <f>IF(input!D30&lt;&gt;"",input!D30,"")</f>
        <v>Total Suspended Solids (TSS)</v>
      </c>
      <c r="C27" s="31" t="str">
        <f>IF(input!E30&lt;&gt;"",input!E30,"")</f>
        <v>Average Monthly (AMEL)</v>
      </c>
      <c r="D27" s="31" t="str">
        <f>IF(input!F30&lt;&gt;"",input!F30,"")</f>
        <v>lb/day</v>
      </c>
      <c r="E27" s="31">
        <f>IF(input!G30&lt;&gt;"",input!G30,"")</f>
        <v>334</v>
      </c>
      <c r="F27" s="31">
        <f>IF(input!H30&lt;&gt;"",input!H30,"")</f>
      </c>
      <c r="H27" s="2">
        <v>23</v>
      </c>
      <c r="I27" s="68" t="str">
        <f>IF(input!D30&lt;&gt;"",CONCATENATE($I$1,A27,"""",", ""Parameter"" ,","""",B27,"""",",  _"),"")</f>
        <v>Set C = ActiveCell.PivotTable.GetPivotData("Result", "Location", "EFF-001", "Parameter" ,"Total Suspended Solids (TSS)",  _</v>
      </c>
      <c r="J27" s="68" t="str">
        <f>IF(input!D30&lt;&gt;"",CONCATENATE("""Calculation Type"" ,","""",C27,"""",", ""Qual"" ,","""=""",", ""Units"" ,","""",D27,"""",", ""Sampling Date"" ,","sday",", ""Sampling time"",","stime)"),"")</f>
        <v>"Calculation Type" ,"Average Monthly (AMEL)", "Qual" ,"=", "Units" ,"lb/day", "Sampling Date" ,sday, "Sampling time",stime)</v>
      </c>
      <c r="K27" s="68" t="str">
        <f>IF(input!D30&lt;&gt;"",CONCATENATE("""Calculation Type"" ,","""",C27,"""",", ""Units"" ,","""",D27,"""",", ""Sampling Date"" ,","sday",", ""Sampling time"",","stime)"),"")</f>
        <v>"Calculation Type" ,"Average Monthly (AMEL)", "Units" ,"lb/day", "Sampling Date" ,sday, "Sampling time",stime)</v>
      </c>
      <c r="L27" s="7" t="str">
        <f>IF(input!D30&lt;&gt;"",CONCATENATE($L$1,P27,$L$2,A27," / ",B27," / ",C27," / ",D27," / ",E27," / ",F27," NOT found"),"")</f>
        <v>    Range(ilast).Offset(iOS, (1 - iCol)) = "EFF-001 / Total Suspended Solids (TSS) / Average Monthly (AMEL) / lb/day / 334 /  NOT found</v>
      </c>
      <c r="M27" s="7" t="str">
        <f>IF(input!D30&lt;&gt;"",CONCATENATE($M$1,P27,$M$2,".Font.Color = -16383844"),"")</f>
        <v>    Range(ilast).Offset(iOS, (1 - iCol)).Font.Color = -16383844</v>
      </c>
      <c r="N27" s="7" t="str">
        <f>IF(input!G30&lt;&gt;"",CONCATENATE(N$1,E27),"")</f>
        <v>    ActiveCell.Offset(iRow - 7, 0) =334</v>
      </c>
      <c r="O27" s="7">
        <f>IF(input!H30&lt;&gt;"",CONCATENATE(O$1,F27),"")</f>
      </c>
      <c r="P27" s="72" t="s">
        <v>1427</v>
      </c>
    </row>
    <row r="28" spans="1:16" ht="12.75">
      <c r="A28" s="37" t="str">
        <f>IF(input!C31&lt;&gt;"",input!C31,"")</f>
        <v>EFF-001</v>
      </c>
      <c r="B28" s="37" t="str">
        <f>IF(input!D31&lt;&gt;"",input!D31,"")</f>
        <v>Total Suspended Solids (TSS), Percent Removal</v>
      </c>
      <c r="C28" s="31" t="str">
        <f>IF(input!E31&lt;&gt;"",input!E31,"")</f>
        <v>Average Monthly (AMEL)</v>
      </c>
      <c r="D28" s="31" t="str">
        <f>IF(input!F31&lt;&gt;"",input!F31,"")</f>
        <v>%</v>
      </c>
      <c r="E28" s="31">
        <f>IF(input!G31&lt;&gt;"",input!G31,"")</f>
      </c>
      <c r="F28" s="31">
        <f>IF(input!H31&lt;&gt;"",input!H31,"")</f>
        <v>85</v>
      </c>
      <c r="H28" s="2">
        <v>24</v>
      </c>
      <c r="I28" s="68" t="str">
        <f>IF(input!D31&lt;&gt;"",CONCATENATE($I$1,A28,"""",", ""Parameter"" ,","""",B28,"""",",  _"),"")</f>
        <v>Set C = ActiveCell.PivotTable.GetPivotData("Result", "Location", "EFF-001", "Parameter" ,"Total Suspended Solids (TSS), Percent Removal",  _</v>
      </c>
      <c r="J28" s="68" t="str">
        <f>IF(input!D31&lt;&gt;"",CONCATENATE("""Calculation Type"" ,","""",C28,"""",", ""Qual"" ,","""=""",", ""Units"" ,","""",D28,"""",", ""Sampling Date"" ,","sday",", ""Sampling time"",","stime)"),"")</f>
        <v>"Calculation Type" ,"Average Monthly (AMEL)", "Qual" ,"=", "Units" ,"%", "Sampling Date" ,sday, "Sampling time",stime)</v>
      </c>
      <c r="K28" s="68" t="str">
        <f>IF(input!D31&lt;&gt;"",CONCATENATE("""Calculation Type"" ,","""",C28,"""",", ""Units"" ,","""",D28,"""",", ""Sampling Date"" ,","sday",", ""Sampling time"",","stime)"),"")</f>
        <v>"Calculation Type" ,"Average Monthly (AMEL)", "Units" ,"%", "Sampling Date" ,sday, "Sampling time",stime)</v>
      </c>
      <c r="L28" s="7" t="str">
        <f>IF(input!D31&lt;&gt;"",CONCATENATE($L$1,P28,$L$2,A28," / ",B28," / ",C28," / ",D28," / ",E28," / ",F28," NOT found"),"")</f>
        <v>    Range(ilast).Offset(iOS, (1 - iCol)) = "EFF-001 / Total Suspended Solids (TSS), Percent Removal / Average Monthly (AMEL) / % /  / 85 NOT found</v>
      </c>
      <c r="M28" s="7" t="str">
        <f>IF(input!D31&lt;&gt;"",CONCATENATE($M$1,P28,$M$2,".Font.Color = -16383844"),"")</f>
        <v>    Range(ilast).Offset(iOS, (1 - iCol)).Font.Color = -16383844</v>
      </c>
      <c r="N28" s="7">
        <f>IF(input!G31&lt;&gt;"",CONCATENATE(N$1,E28),"")</f>
      </c>
      <c r="O28" s="7" t="str">
        <f>IF(input!H31&lt;&gt;"",CONCATENATE(O$1,F28),"")</f>
        <v>    ActiveCell.Offset(iRow - 6, 0) =85</v>
      </c>
      <c r="P28" s="72" t="s">
        <v>1427</v>
      </c>
    </row>
    <row r="29" spans="1:16" ht="12.75">
      <c r="A29" s="37" t="str">
        <f>IF(input!C32&lt;&gt;"",input!C32,"")</f>
        <v>EFF-001</v>
      </c>
      <c r="B29" s="37" t="str">
        <f>IF(input!D32&lt;&gt;"",input!D32,"")</f>
        <v>Turbidity</v>
      </c>
      <c r="C29" s="31" t="str">
        <f>IF(input!E32&lt;&gt;"",input!E32,"")</f>
        <v>Daily Maximum</v>
      </c>
      <c r="D29" s="31" t="str">
        <f>IF(input!F32&lt;&gt;"",input!F32,"")</f>
        <v>NTU</v>
      </c>
      <c r="E29" s="31">
        <f>IF(input!G32&lt;&gt;"",input!G32,"")</f>
        <v>10</v>
      </c>
      <c r="F29" s="31">
        <f>IF(input!H32&lt;&gt;"",input!H32,"")</f>
      </c>
      <c r="H29" s="2">
        <v>25</v>
      </c>
      <c r="I29" s="68" t="str">
        <f>IF(input!D32&lt;&gt;"",CONCATENATE($I$1,A29,"""",", ""Parameter"" ,","""",B29,"""",",  _"),"")</f>
        <v>Set C = ActiveCell.PivotTable.GetPivotData("Result", "Location", "EFF-001", "Parameter" ,"Turbidity",  _</v>
      </c>
      <c r="J29" s="68" t="str">
        <f>IF(input!D32&lt;&gt;"",CONCATENATE("""Calculation Type"" ,","""",C29,"""",", ""Qual"" ,","""=""",", ""Units"" ,","""",D29,"""",", ""Sampling Date"" ,","sday",", ""Sampling time"",","stime)"),"")</f>
        <v>"Calculation Type" ,"Daily Maximum", "Qual" ,"=", "Units" ,"NTU", "Sampling Date" ,sday, "Sampling time",stime)</v>
      </c>
      <c r="K29" s="68" t="str">
        <f>IF(input!D32&lt;&gt;"",CONCATENATE("""Calculation Type"" ,","""",C29,"""",", ""Units"" ,","""",D29,"""",", ""Sampling Date"" ,","sday",", ""Sampling time"",","stime)"),"")</f>
        <v>"Calculation Type" ,"Daily Maximum", "Units" ,"NTU", "Sampling Date" ,sday, "Sampling time",stime)</v>
      </c>
      <c r="L29" s="7" t="str">
        <f>IF(input!D32&lt;&gt;"",CONCATENATE($L$1,P29,$L$2,A29," / ",B29," / ",C29," / ",D29," / ",E29," / ",F29," NOT found"),"")</f>
        <v>    Range(ilast).Offset(iOS, (1 - iCol)) = "EFF-001 / Turbidity / Daily Maximum / NTU / 10 /  NOT found</v>
      </c>
      <c r="M29" s="7" t="str">
        <f>IF(input!D32&lt;&gt;"",CONCATENATE($M$1,P29,$M$2,".Font.Color = -16383844"),"")</f>
        <v>    Range(ilast).Offset(iOS, (1 - iCol)).Font.Color = -16383844</v>
      </c>
      <c r="N29" s="7" t="str">
        <f>IF(input!G32&lt;&gt;"",CONCATENATE(N$1,E29),"")</f>
        <v>    ActiveCell.Offset(iRow - 7, 0) =10</v>
      </c>
      <c r="O29" s="7">
        <f>IF(input!H32&lt;&gt;"",CONCATENATE(O$1,F29),"")</f>
      </c>
      <c r="P29" s="72" t="s">
        <v>1427</v>
      </c>
    </row>
    <row r="30" spans="1:16" ht="12.75">
      <c r="A30" s="37" t="str">
        <f>IF(input!C33&lt;&gt;"",input!C33,"")</f>
        <v>EFF-001</v>
      </c>
      <c r="B30" s="37" t="str">
        <f>IF(input!D33&lt;&gt;"",input!D33,"")</f>
        <v>Turbidity</v>
      </c>
      <c r="C30" s="31" t="str">
        <f>IF(input!E33&lt;&gt;"",input!E33,"")</f>
        <v>Daily Average (Mean)</v>
      </c>
      <c r="D30" s="31" t="str">
        <f>IF(input!F33&lt;&gt;"",input!F33,"")</f>
        <v>NTU</v>
      </c>
      <c r="E30" s="31">
        <f>IF(input!G33&lt;&gt;"",input!G33,"")</f>
        <v>2</v>
      </c>
      <c r="F30" s="31">
        <f>IF(input!H33&lt;&gt;"",input!H33,"")</f>
      </c>
      <c r="H30" s="2">
        <v>26</v>
      </c>
      <c r="I30" s="68" t="str">
        <f>IF(input!D33&lt;&gt;"",CONCATENATE($I$1,A30,"""",", ""Parameter"" ,","""",B30,"""",",  _"),"")</f>
        <v>Set C = ActiveCell.PivotTable.GetPivotData("Result", "Location", "EFF-001", "Parameter" ,"Turbidity",  _</v>
      </c>
      <c r="J30" s="68" t="str">
        <f>IF(input!D33&lt;&gt;"",CONCATENATE("""Calculation Type"" ,","""",C30,"""",", ""Qual"" ,","""=""",", ""Units"" ,","""",D30,"""",", ""Sampling Date"" ,","sday",", ""Sampling time"",","stime)"),"")</f>
        <v>"Calculation Type" ,"Daily Average (Mean)", "Qual" ,"=", "Units" ,"NTU", "Sampling Date" ,sday, "Sampling time",stime)</v>
      </c>
      <c r="K30" s="68" t="str">
        <f>IF(input!D33&lt;&gt;"",CONCATENATE("""Calculation Type"" ,","""",C30,"""",", ""Units"" ,","""",D30,"""",", ""Sampling Date"" ,","sday",", ""Sampling time"",","stime)"),"")</f>
        <v>"Calculation Type" ,"Daily Average (Mean)", "Units" ,"NTU", "Sampling Date" ,sday, "Sampling time",stime)</v>
      </c>
      <c r="L30" s="7" t="str">
        <f>IF(input!D33&lt;&gt;"",CONCATENATE($L$1,P30,$L$2,A30," / ",B30," / ",C30," / ",D30," / ",E30," / ",F30," NOT found"),"")</f>
        <v>    Range(ilast).Offset(iOS, (1 - iCol)) = "EFF-001 / Turbidity / Daily Average (Mean) / NTU / 2 /  NOT found</v>
      </c>
      <c r="M30" s="7" t="str">
        <f>IF(input!D33&lt;&gt;"",CONCATENATE($M$1,P30,$M$2,".Font.Color = -16383844"),"")</f>
        <v>    Range(ilast).Offset(iOS, (1 - iCol)).Font.Color = -16383844</v>
      </c>
      <c r="N30" s="7" t="str">
        <f>IF(input!G33&lt;&gt;"",CONCATENATE(N$1,E30),"")</f>
        <v>    ActiveCell.Offset(iRow - 7, 0) =2</v>
      </c>
      <c r="O30" s="7">
        <f>IF(input!H33&lt;&gt;"",CONCATENATE(O$1,F30),"")</f>
      </c>
      <c r="P30" s="72" t="s">
        <v>1427</v>
      </c>
    </row>
    <row r="31" spans="1:16" ht="12.75">
      <c r="A31" s="37">
        <f>IF(input!C34&lt;&gt;"",input!C34,"")</f>
      </c>
      <c r="B31" s="37">
        <f>IF(input!D34&lt;&gt;"",input!D34,"")</f>
      </c>
      <c r="C31" s="31">
        <f>IF(input!E34&lt;&gt;"",input!E34,"")</f>
      </c>
      <c r="D31" s="31">
        <f>IF(input!F34&lt;&gt;"",input!F34,"")</f>
      </c>
      <c r="E31" s="31">
        <f>IF(input!G34&lt;&gt;"",input!G34,"")</f>
      </c>
      <c r="F31" s="31">
        <f>IF(input!H34&lt;&gt;"",input!H34,"")</f>
      </c>
      <c r="H31" s="2">
        <v>27</v>
      </c>
      <c r="I31" s="68">
        <f>IF(input!D34&lt;&gt;"",CONCATENATE($I$1,A31,"""",", ""Parameter"" ,","""",B31,"""",",  _"),"")</f>
      </c>
      <c r="J31" s="68">
        <f>IF(input!D34&lt;&gt;"",CONCATENATE("""Calculation Type"" ,","""",C31,"""",", ""Qual"" ,","""=""",", ""Units"" ,","""",D31,"""",", ""Sampling Date"" ,","sday",", ""Sampling time"",","stime)"),"")</f>
      </c>
      <c r="K31" s="68">
        <f>IF(input!D34&lt;&gt;"",CONCATENATE("""Calculation Type"" ,","""",C31,"""",", ""Units"" ,","""",D31,"""",", ""Sampling Date"" ,","sday",", ""Sampling time"",","stime)"),"")</f>
      </c>
      <c r="L31" s="7">
        <f>IF(input!D34&lt;&gt;"",CONCATENATE($L$1,P31,$L$2,A31," / ",B31," / ",C31," / ",D31," / ",E31," / ",F31," NOT found"),"")</f>
      </c>
      <c r="M31" s="7">
        <f>IF(input!D34&lt;&gt;"",CONCATENATE($M$1,P31,$M$2,".Font.Color = -16383844"),"")</f>
      </c>
      <c r="N31" s="7">
        <f>IF(input!G34&lt;&gt;"",CONCATENATE(N$1,E31),"")</f>
      </c>
      <c r="O31" s="7">
        <f>IF(input!H34&lt;&gt;"",CONCATENATE(O$1,F31),"")</f>
      </c>
      <c r="P31" s="72" t="s">
        <v>1427</v>
      </c>
    </row>
    <row r="32" spans="1:16" ht="12.75">
      <c r="A32" s="37">
        <f>IF(input!C35&lt;&gt;"",input!C35,"")</f>
      </c>
      <c r="B32" s="37">
        <f>IF(input!D35&lt;&gt;"",input!D35,"")</f>
      </c>
      <c r="C32" s="31">
        <f>IF(input!E35&lt;&gt;"",input!E35,"")</f>
      </c>
      <c r="D32" s="31">
        <f>IF(input!F35&lt;&gt;"",input!F35,"")</f>
      </c>
      <c r="E32" s="31">
        <f>IF(input!G35&lt;&gt;"",input!G35,"")</f>
      </c>
      <c r="F32" s="31">
        <f>IF(input!H35&lt;&gt;"",input!H35,"")</f>
      </c>
      <c r="H32" s="2">
        <v>28</v>
      </c>
      <c r="I32" s="68">
        <f>IF(input!D35&lt;&gt;"",CONCATENATE($I$1,A32,"""",", ""Parameter"" ,","""",B32,"""",",  _"),"")</f>
      </c>
      <c r="J32" s="68">
        <f>IF(input!D35&lt;&gt;"",CONCATENATE("""Calculation Type"" ,","""",C32,"""",", ""Qual"" ,","""=""",", ""Units"" ,","""",D32,"""",", ""Sampling Date"" ,","sday",", ""Sampling time"",","stime)"),"")</f>
      </c>
      <c r="K32" s="68">
        <f>IF(input!D35&lt;&gt;"",CONCATENATE("""Calculation Type"" ,","""",C32,"""",", ""Units"" ,","""",D32,"""",", ""Sampling Date"" ,","sday",", ""Sampling time"",","stime)"),"")</f>
      </c>
      <c r="L32" s="7">
        <f>IF(input!D35&lt;&gt;"",CONCATENATE($L$1,P32,$L$2,A32," / ",B32," / ",C32," / ",D32," / ",E32," / ",F32," NOT found"),"")</f>
      </c>
      <c r="M32" s="7">
        <f>IF(input!D35&lt;&gt;"",CONCATENATE($M$1,P32,$M$2,".Font.Color = -16383844"),"")</f>
      </c>
      <c r="N32" s="7">
        <f>IF(input!G35&lt;&gt;"",CONCATENATE(N$1,E32),"")</f>
      </c>
      <c r="O32" s="7">
        <f>IF(input!H35&lt;&gt;"",CONCATENATE(O$1,F32),"")</f>
      </c>
      <c r="P32" s="72" t="s">
        <v>1427</v>
      </c>
    </row>
    <row r="33" spans="1:16" ht="12.75">
      <c r="A33" s="37">
        <f>IF(input!C36&lt;&gt;"",input!C36,"")</f>
      </c>
      <c r="B33" s="37">
        <f>IF(input!D36&lt;&gt;"",input!D36,"")</f>
      </c>
      <c r="C33" s="31">
        <f>IF(input!E36&lt;&gt;"",input!E36,"")</f>
      </c>
      <c r="D33" s="31">
        <f>IF(input!F36&lt;&gt;"",input!F36,"")</f>
      </c>
      <c r="E33" s="31">
        <f>IF(input!G36&lt;&gt;"",input!G36,"")</f>
      </c>
      <c r="F33" s="31">
        <f>IF(input!H36&lt;&gt;"",input!H36,"")</f>
      </c>
      <c r="H33" s="2">
        <v>29</v>
      </c>
      <c r="I33" s="68">
        <f>IF(input!D36&lt;&gt;"",CONCATENATE($I$1,A33,"""",", ""Parameter"" ,","""",B33,"""",",  _"),"")</f>
      </c>
      <c r="J33" s="68">
        <f>IF(input!D36&lt;&gt;"",CONCATENATE("""Calculation Type"" ,","""",C33,"""",", ""Qual"" ,","""=""",", ""Units"" ,","""",D33,"""",", ""Sampling Date"" ,","sday",", ""Sampling time"",","stime)"),"")</f>
      </c>
      <c r="K33" s="68">
        <f>IF(input!D36&lt;&gt;"",CONCATENATE("""Calculation Type"" ,","""",C33,"""",", ""Units"" ,","""",D33,"""",", ""Sampling Date"" ,","sday",", ""Sampling time"",","stime)"),"")</f>
      </c>
      <c r="L33" s="7">
        <f>IF(input!D36&lt;&gt;"",CONCATENATE($L$1,P33,$L$2,A33," / ",B33," / ",C33," / ",D33," / ",E33," / ",F33," NOT found"),"")</f>
      </c>
      <c r="M33" s="7">
        <f>IF(input!D36&lt;&gt;"",CONCATENATE($M$1,P33,$M$2,".Font.Color = -16383844"),"")</f>
      </c>
      <c r="N33" s="7">
        <f>IF(input!G36&lt;&gt;"",CONCATENATE(N$1,E33),"")</f>
      </c>
      <c r="O33" s="7">
        <f>IF(input!H36&lt;&gt;"",CONCATENATE(O$1,F33),"")</f>
      </c>
      <c r="P33" s="72" t="s">
        <v>1427</v>
      </c>
    </row>
    <row r="34" spans="1:16" ht="12.75">
      <c r="A34" s="37">
        <f>IF(input!C37&lt;&gt;"",input!C37,"")</f>
      </c>
      <c r="B34" s="37">
        <f>IF(input!D37&lt;&gt;"",input!D37,"")</f>
      </c>
      <c r="C34" s="31">
        <f>IF(input!E37&lt;&gt;"",input!E37,"")</f>
      </c>
      <c r="D34" s="31">
        <f>IF(input!F37&lt;&gt;"",input!F37,"")</f>
      </c>
      <c r="E34" s="31">
        <f>IF(input!G37&lt;&gt;"",input!G37,"")</f>
      </c>
      <c r="F34" s="31">
        <f>IF(input!H37&lt;&gt;"",input!H37,"")</f>
      </c>
      <c r="H34" s="2">
        <v>30</v>
      </c>
      <c r="I34" s="68">
        <f>IF(input!D37&lt;&gt;"",CONCATENATE($I$1,A34,"""",", ""Parameter"" ,","""",B34,"""",",  _"),"")</f>
      </c>
      <c r="J34" s="68">
        <f>IF(input!D37&lt;&gt;"",CONCATENATE("""Calculation Type"" ,","""",C34,"""",", ""Qual"" ,","""=""",", ""Units"" ,","""",D34,"""",", ""Sampling Date"" ,","sday",", ""Sampling time"",","stime)"),"")</f>
      </c>
      <c r="K34" s="68">
        <f>IF(input!D37&lt;&gt;"",CONCATENATE("""Calculation Type"" ,","""",C34,"""",", ""Units"" ,","""",D34,"""",", ""Sampling Date"" ,","sday",", ""Sampling time"",","stime)"),"")</f>
      </c>
      <c r="L34" s="7">
        <f>IF(input!D37&lt;&gt;"",CONCATENATE($L$1,P34,$L$2,A34," / ",B34," / ",C34," / ",D34," / ",E34," / ",F34," NOT found"),"")</f>
      </c>
      <c r="M34" s="7">
        <f>IF(input!D37&lt;&gt;"",CONCATENATE($M$1,P34,$M$2,".Font.Color = -16383844"),"")</f>
      </c>
      <c r="N34" s="7">
        <f>IF(input!G37&lt;&gt;"",CONCATENATE(N$1,E34),"")</f>
      </c>
      <c r="O34" s="7">
        <f>IF(input!H37&lt;&gt;"",CONCATENATE(O$1,F34),"")</f>
      </c>
      <c r="P34" s="72" t="s">
        <v>1427</v>
      </c>
    </row>
    <row r="35" spans="1:16" ht="12.75">
      <c r="A35" s="37">
        <f>IF(input!C38&lt;&gt;"",input!C38,"")</f>
      </c>
      <c r="B35" s="37">
        <f>IF(input!D38&lt;&gt;"",input!D38,"")</f>
      </c>
      <c r="C35" s="31">
        <f>IF(input!E38&lt;&gt;"",input!E38,"")</f>
      </c>
      <c r="D35" s="31">
        <f>IF(input!F38&lt;&gt;"",input!F38,"")</f>
      </c>
      <c r="E35" s="31">
        <f>IF(input!G38&lt;&gt;"",input!G38,"")</f>
      </c>
      <c r="F35" s="31">
        <f>IF(input!H38&lt;&gt;"",input!H38,"")</f>
      </c>
      <c r="H35" s="2">
        <v>31</v>
      </c>
      <c r="I35" s="68">
        <f>IF(input!D38&lt;&gt;"",CONCATENATE($I$1,A35,"""",", ""Parameter"" ,","""",B35,"""",",  _"),"")</f>
      </c>
      <c r="J35" s="68">
        <f>IF(input!D38&lt;&gt;"",CONCATENATE("""Calculation Type"" ,","""",C35,"""",", ""Qual"" ,","""=""",", ""Units"" ,","""",D35,"""",", ""Sampling Date"" ,","sday",", ""Sampling time"",","stime)"),"")</f>
      </c>
      <c r="K35" s="68">
        <f>IF(input!D38&lt;&gt;"",CONCATENATE("""Calculation Type"" ,","""",C35,"""",", ""Units"" ,","""",D35,"""",", ""Sampling Date"" ,","sday",", ""Sampling time"",","stime)"),"")</f>
      </c>
      <c r="L35" s="7">
        <f>IF(input!D38&lt;&gt;"",CONCATENATE($L$1,P35,$L$2,A35," / ",B35," / ",C35," / ",D35," / ",E35," / ",F35," NOT found"),"")</f>
      </c>
      <c r="M35" s="7">
        <f>IF(input!D38&lt;&gt;"",CONCATENATE($M$1,P35,$M$2,".Font.Color = -16383844"),"")</f>
      </c>
      <c r="N35" s="7">
        <f>IF(input!G38&lt;&gt;"",CONCATENATE(N$1,E35),"")</f>
      </c>
      <c r="O35" s="7">
        <f>IF(input!H38&lt;&gt;"",CONCATENATE(O$1,F35),"")</f>
      </c>
      <c r="P35" s="72" t="s">
        <v>1427</v>
      </c>
    </row>
    <row r="36" spans="1:16" ht="12.75">
      <c r="A36" s="37">
        <f>IF(input!C39&lt;&gt;"",input!C39,"")</f>
      </c>
      <c r="B36" s="37">
        <f>IF(input!D39&lt;&gt;"",input!D39,"")</f>
      </c>
      <c r="C36" s="31">
        <f>IF(input!E39&lt;&gt;"",input!E39,"")</f>
      </c>
      <c r="D36" s="31">
        <f>IF(input!F39&lt;&gt;"",input!F39,"")</f>
      </c>
      <c r="E36" s="31">
        <f>IF(input!G39&lt;&gt;"",input!G39,"")</f>
      </c>
      <c r="F36" s="31">
        <f>IF(input!H39&lt;&gt;"",input!H39,"")</f>
      </c>
      <c r="H36" s="2">
        <v>32</v>
      </c>
      <c r="I36" s="68">
        <f>IF(input!D39&lt;&gt;"",CONCATENATE($I$1,A36,"""",", ""Parameter"" ,","""",B36,"""",",  _"),"")</f>
      </c>
      <c r="J36" s="68">
        <f>IF(input!D39&lt;&gt;"",CONCATENATE("""Calculation Type"" ,","""",C36,"""",", ""Qual"" ,","""=""",", ""Units"" ,","""",D36,"""",", ""Sampling Date"" ,","sday",", ""Sampling time"",","stime)"),"")</f>
      </c>
      <c r="K36" s="68">
        <f>IF(input!D39&lt;&gt;"",CONCATENATE("""Calculation Type"" ,","""",C36,"""",", ""Units"" ,","""",D36,"""",", ""Sampling Date"" ,","sday",", ""Sampling time"",","stime)"),"")</f>
      </c>
      <c r="L36" s="7">
        <f>IF(input!D39&lt;&gt;"",CONCATENATE($L$1,P36,$L$2,A36," / ",B36," / ",C36," / ",D36," / ",E36," / ",F36," NOT found"),"")</f>
      </c>
      <c r="M36" s="7">
        <f>IF(input!D39&lt;&gt;"",CONCATENATE($M$1,P36,$M$2,".Font.Color = -16383844"),"")</f>
      </c>
      <c r="N36" s="7">
        <f>IF(input!G39&lt;&gt;"",CONCATENATE(N$1,E36),"")</f>
      </c>
      <c r="O36" s="7">
        <f>IF(input!H39&lt;&gt;"",CONCATENATE(O$1,F36),"")</f>
      </c>
      <c r="P36" s="72" t="s">
        <v>1427</v>
      </c>
    </row>
    <row r="37" spans="1:16" ht="12.75">
      <c r="A37" s="37">
        <f>IF(input!C40&lt;&gt;"",input!C40,"")</f>
      </c>
      <c r="B37" s="37">
        <f>IF(input!D40&lt;&gt;"",input!D40,"")</f>
      </c>
      <c r="C37" s="31">
        <f>IF(input!E40&lt;&gt;"",input!E40,"")</f>
      </c>
      <c r="D37" s="31">
        <f>IF(input!F40&lt;&gt;"",input!F40,"")</f>
      </c>
      <c r="E37" s="31">
        <f>IF(input!G40&lt;&gt;"",input!G40,"")</f>
      </c>
      <c r="F37" s="31">
        <f>IF(input!H40&lt;&gt;"",input!H40,"")</f>
      </c>
      <c r="H37" s="2">
        <v>33</v>
      </c>
      <c r="I37" s="68">
        <f>IF(input!D40&lt;&gt;"",CONCATENATE($I$1,A37,"""",", ""Parameter"" ,","""",B37,"""",",  _"),"")</f>
      </c>
      <c r="J37" s="68">
        <f>IF(input!D40&lt;&gt;"",CONCATENATE("""Calculation Type"" ,","""",C37,"""",", ""Qual"" ,","""=""",", ""Units"" ,","""",D37,"""",", ""Sampling Date"" ,","sday",", ""Sampling time"",","stime)"),"")</f>
      </c>
      <c r="K37" s="68">
        <f>IF(input!D40&lt;&gt;"",CONCATENATE("""Calculation Type"" ,","""",C37,"""",", ""Units"" ,","""",D37,"""",", ""Sampling Date"" ,","sday",", ""Sampling time"",","stime)"),"")</f>
      </c>
      <c r="L37" s="7">
        <f>IF(input!D40&lt;&gt;"",CONCATENATE($L$1,P37,$L$2,A37," / ",B37," / ",C37," / ",D37," / ",E37," / ",F37," NOT found"),"")</f>
      </c>
      <c r="M37" s="7">
        <f>IF(input!D40&lt;&gt;"",CONCATENATE($M$1,P37,$M$2,".Font.Color = -16383844"),"")</f>
      </c>
      <c r="N37" s="7">
        <f>IF(input!G40&lt;&gt;"",CONCATENATE(N$1,E37),"")</f>
      </c>
      <c r="O37" s="7">
        <f>IF(input!H40&lt;&gt;"",CONCATENATE(O$1,F37),"")</f>
      </c>
      <c r="P37" s="72" t="s">
        <v>1427</v>
      </c>
    </row>
    <row r="38" spans="1:16" ht="12.75">
      <c r="A38" s="37">
        <f>IF(input!C41&lt;&gt;"",input!C41,"")</f>
      </c>
      <c r="B38" s="37">
        <f>IF(input!D41&lt;&gt;"",input!D41,"")</f>
      </c>
      <c r="C38" s="31">
        <f>IF(input!E41&lt;&gt;"",input!E41,"")</f>
      </c>
      <c r="D38" s="31">
        <f>IF(input!F41&lt;&gt;"",input!F41,"")</f>
      </c>
      <c r="E38" s="31">
        <f>IF(input!G41&lt;&gt;"",input!G41,"")</f>
      </c>
      <c r="F38" s="31">
        <f>IF(input!H41&lt;&gt;"",input!H41,"")</f>
      </c>
      <c r="H38" s="2">
        <v>34</v>
      </c>
      <c r="I38" s="68">
        <f>IF(input!D41&lt;&gt;"",CONCATENATE($I$1,A38,"""",", ""Parameter"" ,","""",B38,"""",",  _"),"")</f>
      </c>
      <c r="J38" s="68">
        <f>IF(input!D41&lt;&gt;"",CONCATENATE("""Calculation Type"" ,","""",C38,"""",", ""Qual"" ,","""=""",", ""Units"" ,","""",D38,"""",", ""Sampling Date"" ,","sday",", ""Sampling time"",","stime)"),"")</f>
      </c>
      <c r="K38" s="68">
        <f>IF(input!D41&lt;&gt;"",CONCATENATE("""Calculation Type"" ,","""",C38,"""",", ""Units"" ,","""",D38,"""",", ""Sampling Date"" ,","sday",", ""Sampling time"",","stime)"),"")</f>
      </c>
      <c r="L38" s="7">
        <f>IF(input!D41&lt;&gt;"",CONCATENATE($L$1,P38,$L$2,A38," / ",B38," / ",C38," / ",D38," / ",E38," / ",F38," NOT found"),"")</f>
      </c>
      <c r="M38" s="7">
        <f>IF(input!D41&lt;&gt;"",CONCATENATE($M$1,P38,$M$2,".Font.Color = -16383844"),"")</f>
      </c>
      <c r="N38" s="7">
        <f>IF(input!G41&lt;&gt;"",CONCATENATE(N$1,E38),"")</f>
      </c>
      <c r="O38" s="7">
        <f>IF(input!H41&lt;&gt;"",CONCATENATE(O$1,F38),"")</f>
      </c>
      <c r="P38" s="72" t="s">
        <v>1427</v>
      </c>
    </row>
    <row r="39" spans="1:16" ht="12.75">
      <c r="A39" s="37">
        <f>IF(input!C42&lt;&gt;"",input!C42,"")</f>
      </c>
      <c r="B39" s="37">
        <f>IF(input!D42&lt;&gt;"",input!D42,"")</f>
      </c>
      <c r="C39" s="31">
        <f>IF(input!E42&lt;&gt;"",input!E42,"")</f>
      </c>
      <c r="D39" s="31">
        <f>IF(input!F42&lt;&gt;"",input!F42,"")</f>
      </c>
      <c r="E39" s="31">
        <f>IF(input!G42&lt;&gt;"",input!G42,"")</f>
      </c>
      <c r="F39" s="31">
        <f>IF(input!H42&lt;&gt;"",input!H42,"")</f>
      </c>
      <c r="H39" s="2">
        <v>35</v>
      </c>
      <c r="I39" s="68">
        <f>IF(input!D42&lt;&gt;"",CONCATENATE($I$1,A39,"""",", ""Parameter"" ,","""",B39,"""",",  _"),"")</f>
      </c>
      <c r="J39" s="68">
        <f>IF(input!D42&lt;&gt;"",CONCATENATE("""Calculation Type"" ,","""",C39,"""",", ""Qual"" ,","""=""",", ""Units"" ,","""",D39,"""",", ""Sampling Date"" ,","sday",", ""Sampling time"",","stime)"),"")</f>
      </c>
      <c r="K39" s="68">
        <f>IF(input!D42&lt;&gt;"",CONCATENATE("""Calculation Type"" ,","""",C39,"""",", ""Units"" ,","""",D39,"""",", ""Sampling Date"" ,","sday",", ""Sampling time"",","stime)"),"")</f>
      </c>
      <c r="L39" s="7">
        <f>IF(input!D42&lt;&gt;"",CONCATENATE($L$1,P39,$L$2,A39," / ",B39," / ",C39," / ",D39," / ",E39," / ",F39," NOT found"),"")</f>
      </c>
      <c r="M39" s="7">
        <f>IF(input!D42&lt;&gt;"",CONCATENATE($M$1,P39,$M$2,".Font.Color = -16383844"),"")</f>
      </c>
      <c r="N39" s="7">
        <f>IF(input!G42&lt;&gt;"",CONCATENATE(N$1,E39),"")</f>
      </c>
      <c r="O39" s="7">
        <f>IF(input!H42&lt;&gt;"",CONCATENATE(O$1,F39),"")</f>
      </c>
      <c r="P39" s="72" t="s">
        <v>1427</v>
      </c>
    </row>
    <row r="40" spans="1:16" ht="12.75">
      <c r="A40" s="37">
        <f>IF(input!C43&lt;&gt;"",input!C43,"")</f>
      </c>
      <c r="B40" s="37">
        <f>IF(input!D43&lt;&gt;"",input!D43,"")</f>
      </c>
      <c r="C40" s="31">
        <f>IF(input!E43&lt;&gt;"",input!E43,"")</f>
      </c>
      <c r="D40" s="31">
        <f>IF(input!F43&lt;&gt;"",input!F43,"")</f>
      </c>
      <c r="E40" s="31">
        <f>IF(input!G43&lt;&gt;"",input!G43,"")</f>
      </c>
      <c r="F40" s="31">
        <f>IF(input!H43&lt;&gt;"",input!H43,"")</f>
      </c>
      <c r="H40" s="2">
        <v>36</v>
      </c>
      <c r="I40" s="68">
        <f>IF(input!D43&lt;&gt;"",CONCATENATE($I$1,A40,"""",", ""Parameter"" ,","""",B40,"""",",  _"),"")</f>
      </c>
      <c r="J40" s="68">
        <f>IF(input!D43&lt;&gt;"",CONCATENATE("""Calculation Type"" ,","""",C40,"""",", ""Qual"" ,","""=""",", ""Units"" ,","""",D40,"""",", ""Sampling Date"" ,","sday",", ""Sampling time"",","stime)"),"")</f>
      </c>
      <c r="K40" s="68">
        <f>IF(input!D43&lt;&gt;"",CONCATENATE("""Calculation Type"" ,","""",C40,"""",", ""Units"" ,","""",D40,"""",", ""Sampling Date"" ,","sday",", ""Sampling time"",","stime)"),"")</f>
      </c>
      <c r="L40" s="7">
        <f>IF(input!D43&lt;&gt;"",CONCATENATE($L$1,P40,$L$2,A40," / ",B40," / ",C40," / ",D40," / ",E40," / ",F40," NOT found"),"")</f>
      </c>
      <c r="M40" s="7">
        <f>IF(input!D43&lt;&gt;"",CONCATENATE($M$1,P40,$M$2,".Font.Color = -16383844"),"")</f>
      </c>
      <c r="N40" s="7">
        <f>IF(input!G43&lt;&gt;"",CONCATENATE(N$1,E40),"")</f>
      </c>
      <c r="O40" s="7">
        <f>IF(input!H43&lt;&gt;"",CONCATENATE(O$1,F40),"")</f>
      </c>
      <c r="P40" s="72" t="s">
        <v>1427</v>
      </c>
    </row>
    <row r="41" spans="1:16" ht="12.75">
      <c r="A41" s="37">
        <f>IF(input!C44&lt;&gt;"",input!C44,"")</f>
      </c>
      <c r="B41" s="37">
        <f>IF(input!D44&lt;&gt;"",input!D44,"")</f>
      </c>
      <c r="C41" s="31">
        <f>IF(input!E44&lt;&gt;"",input!E44,"")</f>
      </c>
      <c r="D41" s="31">
        <f>IF(input!F44&lt;&gt;"",input!F44,"")</f>
      </c>
      <c r="E41" s="31">
        <f>IF(input!G44&lt;&gt;"",input!G44,"")</f>
      </c>
      <c r="F41" s="31">
        <f>IF(input!H44&lt;&gt;"",input!H44,"")</f>
      </c>
      <c r="H41" s="2">
        <v>37</v>
      </c>
      <c r="I41" s="68">
        <f>IF(input!D44&lt;&gt;"",CONCATENATE($I$1,A41,"""",", ""Parameter"" ,","""",B41,"""",",  _"),"")</f>
      </c>
      <c r="J41" s="68">
        <f>IF(input!D44&lt;&gt;"",CONCATENATE("""Calculation Type"" ,","""",C41,"""",", ""Qual"" ,","""=""",", ""Units"" ,","""",D41,"""",", ""Sampling Date"" ,","sday",", ""Sampling time"",","stime)"),"")</f>
      </c>
      <c r="K41" s="68">
        <f>IF(input!D44&lt;&gt;"",CONCATENATE("""Calculation Type"" ,","""",C41,"""",", ""Units"" ,","""",D41,"""",", ""Sampling Date"" ,","sday",", ""Sampling time"",","stime)"),"")</f>
      </c>
      <c r="L41" s="7">
        <f>IF(input!D44&lt;&gt;"",CONCATENATE($L$1,P41,$L$2,A41," / ",B41," / ",C41," / ",D41," / ",E41," / ",F41," NOT found"),"")</f>
      </c>
      <c r="M41" s="7">
        <f>IF(input!D44&lt;&gt;"",CONCATENATE($M$1,P41,$M$2,".Font.Color = -16383844"),"")</f>
      </c>
      <c r="N41" s="7">
        <f>IF(input!G44&lt;&gt;"",CONCATENATE(N$1,E41),"")</f>
      </c>
      <c r="O41" s="7">
        <f>IF(input!H44&lt;&gt;"",CONCATENATE(O$1,F41),"")</f>
      </c>
      <c r="P41" s="72" t="s">
        <v>1427</v>
      </c>
    </row>
    <row r="42" spans="1:16" ht="12.75">
      <c r="A42" s="37">
        <f>IF(input!C45&lt;&gt;"",input!C45,"")</f>
      </c>
      <c r="B42" s="37">
        <f>IF(input!D45&lt;&gt;"",input!D45,"")</f>
      </c>
      <c r="C42" s="31">
        <f>IF(input!E45&lt;&gt;"",input!E45,"")</f>
      </c>
      <c r="D42" s="31">
        <f>IF(input!F45&lt;&gt;"",input!F45,"")</f>
      </c>
      <c r="E42" s="31">
        <f>IF(input!G45&lt;&gt;"",input!G45,"")</f>
      </c>
      <c r="F42" s="31">
        <f>IF(input!H45&lt;&gt;"",input!H45,"")</f>
      </c>
      <c r="H42" s="2">
        <v>38</v>
      </c>
      <c r="I42" s="68">
        <f>IF(input!D45&lt;&gt;"",CONCATENATE($I$1,A42,"""",", ""Parameter"" ,","""",B42,"""",",  _"),"")</f>
      </c>
      <c r="J42" s="68">
        <f>IF(input!D45&lt;&gt;"",CONCATENATE("""Calculation Type"" ,","""",C42,"""",", ""Qual"" ,","""=""",", ""Units"" ,","""",D42,"""",", ""Sampling Date"" ,","sday",", ""Sampling time"",","stime)"),"")</f>
      </c>
      <c r="K42" s="68">
        <f>IF(input!D45&lt;&gt;"",CONCATENATE("""Calculation Type"" ,","""",C42,"""",", ""Units"" ,","""",D42,"""",", ""Sampling Date"" ,","sday",", ""Sampling time"",","stime)"),"")</f>
      </c>
      <c r="L42" s="7">
        <f>IF(input!D45&lt;&gt;"",CONCATENATE($L$1,P42,$L$2,A42," / ",B42," / ",C42," / ",D42," / ",E42," / ",F42," NOT found"),"")</f>
      </c>
      <c r="M42" s="7">
        <f>IF(input!D45&lt;&gt;"",CONCATENATE($M$1,P42,$M$2,".Font.Color = -16383844"),"")</f>
      </c>
      <c r="N42" s="7">
        <f>IF(input!G45&lt;&gt;"",CONCATENATE(N$1,E42),"")</f>
      </c>
      <c r="O42" s="7">
        <f>IF(input!H45&lt;&gt;"",CONCATENATE(O$1,F42),"")</f>
      </c>
      <c r="P42" s="72" t="s">
        <v>1427</v>
      </c>
    </row>
    <row r="43" spans="1:16" ht="12.75">
      <c r="A43" s="37">
        <f>IF(input!C46&lt;&gt;"",input!C46,"")</f>
      </c>
      <c r="B43" s="37">
        <f>IF(input!D46&lt;&gt;"",input!D46,"")</f>
      </c>
      <c r="C43" s="31">
        <f>IF(input!E46&lt;&gt;"",input!E46,"")</f>
      </c>
      <c r="D43" s="31">
        <f>IF(input!F46&lt;&gt;"",input!F46,"")</f>
      </c>
      <c r="E43" s="31">
        <f>IF(input!G46&lt;&gt;"",input!G46,"")</f>
      </c>
      <c r="F43" s="31">
        <f>IF(input!H46&lt;&gt;"",input!H46,"")</f>
      </c>
      <c r="H43" s="2">
        <v>39</v>
      </c>
      <c r="I43" s="68">
        <f>IF(input!D46&lt;&gt;"",CONCATENATE($I$1,A43,"""",", ""Parameter"" ,","""",B43,"""",",  _"),"")</f>
      </c>
      <c r="J43" s="68">
        <f>IF(input!D46&lt;&gt;"",CONCATENATE("""Calculation Type"" ,","""",C43,"""",", ""Qual"" ,","""=""",", ""Units"" ,","""",D43,"""",", ""Sampling Date"" ,","sday",", ""Sampling time"",","stime)"),"")</f>
      </c>
      <c r="K43" s="68">
        <f>IF(input!D46&lt;&gt;"",CONCATENATE("""Calculation Type"" ,","""",C43,"""",", ""Units"" ,","""",D43,"""",", ""Sampling Date"" ,","sday",", ""Sampling time"",","stime)"),"")</f>
      </c>
      <c r="L43" s="7">
        <f>IF(input!D46&lt;&gt;"",CONCATENATE($L$1,P43,$L$2,A43," / ",B43," / ",C43," / ",D43," / ",E43," / ",F43," NOT found"),"")</f>
      </c>
      <c r="M43" s="7">
        <f>IF(input!D46&lt;&gt;"",CONCATENATE($M$1,P43,$M$2,".Font.Color = -16383844"),"")</f>
      </c>
      <c r="N43" s="7">
        <f>IF(input!G46&lt;&gt;"",CONCATENATE(N$1,E43),"")</f>
      </c>
      <c r="O43" s="7">
        <f>IF(input!H46&lt;&gt;"",CONCATENATE(O$1,F43),"")</f>
      </c>
      <c r="P43" s="72" t="s">
        <v>1427</v>
      </c>
    </row>
    <row r="44" spans="1:16" ht="12.75">
      <c r="A44" s="37">
        <f>IF(input!C47&lt;&gt;"",input!C47,"")</f>
      </c>
      <c r="B44" s="37">
        <f>IF(input!D47&lt;&gt;"",input!D47,"")</f>
      </c>
      <c r="C44" s="31">
        <f>IF(input!E47&lt;&gt;"",input!E47,"")</f>
      </c>
      <c r="D44" s="31">
        <f>IF(input!F47&lt;&gt;"",input!F47,"")</f>
      </c>
      <c r="E44" s="31">
        <f>IF(input!G47&lt;&gt;"",input!G47,"")</f>
      </c>
      <c r="F44" s="31">
        <f>IF(input!H47&lt;&gt;"",input!H47,"")</f>
      </c>
      <c r="H44" s="2">
        <v>40</v>
      </c>
      <c r="I44" s="68">
        <f>IF(input!D47&lt;&gt;"",CONCATENATE($I$1,A44,"""",", ""Parameter"" ,","""",B44,"""",",  _"),"")</f>
      </c>
      <c r="J44" s="68">
        <f>IF(input!D47&lt;&gt;"",CONCATENATE("""Calculation Type"" ,","""",C44,"""",", ""Qual"" ,","""=""",", ""Units"" ,","""",D44,"""",", ""Sampling Date"" ,","sday",", ""Sampling time"",","stime)"),"")</f>
      </c>
      <c r="K44" s="68">
        <f>IF(input!D47&lt;&gt;"",CONCATENATE("""Calculation Type"" ,","""",C44,"""",", ""Units"" ,","""",D44,"""",", ""Sampling Date"" ,","sday",", ""Sampling time"",","stime)"),"")</f>
      </c>
      <c r="L44" s="7">
        <f>IF(input!D47&lt;&gt;"",CONCATENATE($L$1,P44,$L$2,A44," / ",B44," / ",C44," / ",D44," / ",E44," / ",F44," NOT found"),"")</f>
      </c>
      <c r="M44" s="7">
        <f>IF(input!D47&lt;&gt;"",CONCATENATE($M$1,P44,$M$2,".Font.Color = -16383844"),"")</f>
      </c>
      <c r="N44" s="7">
        <f>IF(input!G47&lt;&gt;"",CONCATENATE(N$1,E44),"")</f>
      </c>
      <c r="O44" s="7">
        <f>IF(input!H47&lt;&gt;"",CONCATENATE(O$1,F44),"")</f>
      </c>
      <c r="P44" s="72" t="s">
        <v>1427</v>
      </c>
    </row>
    <row r="45" spans="1:16" ht="12.75">
      <c r="A45" s="37">
        <f>IF(input!C48&lt;&gt;"",input!C48,"")</f>
      </c>
      <c r="B45" s="37">
        <f>IF(input!D48&lt;&gt;"",input!D48,"")</f>
      </c>
      <c r="C45" s="31">
        <f>IF(input!E48&lt;&gt;"",input!E48,"")</f>
      </c>
      <c r="D45" s="31">
        <f>IF(input!F48&lt;&gt;"",input!F48,"")</f>
      </c>
      <c r="E45" s="31">
        <f>IF(input!G48&lt;&gt;"",input!G48,"")</f>
      </c>
      <c r="F45" s="31">
        <f>IF(input!H48&lt;&gt;"",input!H48,"")</f>
      </c>
      <c r="H45" s="2">
        <v>41</v>
      </c>
      <c r="I45" s="68">
        <f>IF(input!D48&lt;&gt;"",CONCATENATE($I$1,A45,"""",", ""Parameter"" ,","""",B45,"""",",  _"),"")</f>
      </c>
      <c r="J45" s="68">
        <f>IF(input!D48&lt;&gt;"",CONCATENATE("""Calculation Type"" ,","""",C45,"""",", ""Qual"" ,","""=""",", ""Units"" ,","""",D45,"""",", ""Sampling Date"" ,","sday",", ""Sampling time"",","stime)"),"")</f>
      </c>
      <c r="K45" s="68">
        <f>IF(input!D48&lt;&gt;"",CONCATENATE("""Calculation Type"" ,","""",C45,"""",", ""Units"" ,","""",D45,"""",", ""Sampling Date"" ,","sday",", ""Sampling time"",","stime)"),"")</f>
      </c>
      <c r="L45" s="7">
        <f>IF(input!D48&lt;&gt;"",CONCATENATE($L$1,P45,$L$2,A45," / ",B45," / ",C45," / ",D45," / ",E45," / ",F45," NOT found"),"")</f>
      </c>
      <c r="M45" s="7">
        <f>IF(input!D48&lt;&gt;"",CONCATENATE($M$1,P45,$M$2,".Font.Color = -16383844"),"")</f>
      </c>
      <c r="N45" s="7">
        <f>IF(input!G48&lt;&gt;"",CONCATENATE(N$1,E45),"")</f>
      </c>
      <c r="O45" s="7">
        <f>IF(input!H48&lt;&gt;"",CONCATENATE(O$1,F45),"")</f>
      </c>
      <c r="P45" s="72" t="s">
        <v>1427</v>
      </c>
    </row>
    <row r="46" spans="1:16" ht="12.75">
      <c r="A46" s="37">
        <f>IF(input!C49&lt;&gt;"",input!C49,"")</f>
      </c>
      <c r="B46" s="37">
        <f>IF(input!D49&lt;&gt;"",input!D49,"")</f>
      </c>
      <c r="C46" s="31">
        <f>IF(input!E49&lt;&gt;"",input!E49,"")</f>
      </c>
      <c r="D46" s="31">
        <f>IF(input!F49&lt;&gt;"",input!F49,"")</f>
      </c>
      <c r="E46" s="31">
        <f>IF(input!G49&lt;&gt;"",input!G49,"")</f>
      </c>
      <c r="F46" s="31">
        <f>IF(input!H49&lt;&gt;"",input!H49,"")</f>
      </c>
      <c r="H46" s="2">
        <v>42</v>
      </c>
      <c r="I46" s="68">
        <f>IF(input!D49&lt;&gt;"",CONCATENATE($I$1,A46,"""",", ""Parameter"" ,","""",B46,"""",",  _"),"")</f>
      </c>
      <c r="J46" s="68">
        <f>IF(input!D49&lt;&gt;"",CONCATENATE("""Calculation Type"" ,","""",C46,"""",", ""Qual"" ,","""=""",", ""Units"" ,","""",D46,"""",", ""Sampling Date"" ,","sday",", ""Sampling time"",","stime)"),"")</f>
      </c>
      <c r="K46" s="68">
        <f>IF(input!D49&lt;&gt;"",CONCATENATE("""Calculation Type"" ,","""",C46,"""",", ""Units"" ,","""",D46,"""",", ""Sampling Date"" ,","sday",", ""Sampling time"",","stime)"),"")</f>
      </c>
      <c r="L46" s="7">
        <f>IF(input!D49&lt;&gt;"",CONCATENATE($L$1,P46,$L$2,A46," / ",B46," / ",C46," / ",D46," / ",E46," / ",F46," NOT found"),"")</f>
      </c>
      <c r="M46" s="7">
        <f>IF(input!D49&lt;&gt;"",CONCATENATE($M$1,P46,$M$2,".Font.Color = -16383844"),"")</f>
      </c>
      <c r="N46" s="7">
        <f>IF(input!G49&lt;&gt;"",CONCATENATE(N$1,E46),"")</f>
      </c>
      <c r="O46" s="7">
        <f>IF(input!H49&lt;&gt;"",CONCATENATE(O$1,F46),"")</f>
      </c>
      <c r="P46" s="72" t="s">
        <v>1427</v>
      </c>
    </row>
    <row r="47" spans="1:16" ht="12.75">
      <c r="A47" s="37">
        <f>IF(input!C50&lt;&gt;"",input!C50,"")</f>
      </c>
      <c r="B47" s="37">
        <f>IF(input!D50&lt;&gt;"",input!D50,"")</f>
      </c>
      <c r="C47" s="31">
        <f>IF(input!E50&lt;&gt;"",input!E50,"")</f>
      </c>
      <c r="D47" s="31">
        <f>IF(input!F50&lt;&gt;"",input!F50,"")</f>
      </c>
      <c r="E47" s="31">
        <f>IF(input!G50&lt;&gt;"",input!G50,"")</f>
      </c>
      <c r="F47" s="31">
        <f>IF(input!H50&lt;&gt;"",input!H50,"")</f>
      </c>
      <c r="H47" s="2">
        <v>43</v>
      </c>
      <c r="I47" s="68">
        <f>IF(input!D50&lt;&gt;"",CONCATENATE($I$1,A47,"""",", ""Parameter"" ,","""",B47,"""",",  _"),"")</f>
      </c>
      <c r="J47" s="68">
        <f>IF(input!D50&lt;&gt;"",CONCATENATE("""Calculation Type"" ,","""",C47,"""",", ""Qual"" ,","""=""",", ""Units"" ,","""",D47,"""",", ""Sampling Date"" ,","sday",", ""Sampling time"",","stime)"),"")</f>
      </c>
      <c r="K47" s="68">
        <f>IF(input!D50&lt;&gt;"",CONCATENATE("""Calculation Type"" ,","""",C47,"""",", ""Units"" ,","""",D47,"""",", ""Sampling Date"" ,","sday",", ""Sampling time"",","stime)"),"")</f>
      </c>
      <c r="L47" s="7">
        <f>IF(input!D50&lt;&gt;"",CONCATENATE($L$1,P47,$L$2,A47," / ",B47," / ",C47," / ",D47," / ",E47," / ",F47," NOT found"),"")</f>
      </c>
      <c r="M47" s="7">
        <f>IF(input!D50&lt;&gt;"",CONCATENATE($M$1,P47,$M$2,".Font.Color = -16383844"),"")</f>
      </c>
      <c r="N47" s="7">
        <f>IF(input!G50&lt;&gt;"",CONCATENATE(N$1,E47),"")</f>
      </c>
      <c r="O47" s="7">
        <f>IF(input!H50&lt;&gt;"",CONCATENATE(O$1,F47),"")</f>
      </c>
      <c r="P47" s="72" t="s">
        <v>1427</v>
      </c>
    </row>
    <row r="48" spans="1:16" ht="12.75">
      <c r="A48" s="37">
        <f>IF(input!C51&lt;&gt;"",input!C51,"")</f>
      </c>
      <c r="B48" s="37">
        <f>IF(input!D51&lt;&gt;"",input!D51,"")</f>
      </c>
      <c r="C48" s="31">
        <f>IF(input!E51&lt;&gt;"",input!E51,"")</f>
      </c>
      <c r="D48" s="31">
        <f>IF(input!F51&lt;&gt;"",input!F51,"")</f>
      </c>
      <c r="E48" s="31">
        <f>IF(input!G51&lt;&gt;"",input!G51,"")</f>
      </c>
      <c r="F48" s="31">
        <f>IF(input!H51&lt;&gt;"",input!H51,"")</f>
      </c>
      <c r="H48" s="2">
        <v>44</v>
      </c>
      <c r="I48" s="68">
        <f>IF(input!D51&lt;&gt;"",CONCATENATE($I$1,A48,"""",", ""Parameter"" ,","""",B48,"""",",  _"),"")</f>
      </c>
      <c r="J48" s="68">
        <f>IF(input!D51&lt;&gt;"",CONCATENATE("""Calculation Type"" ,","""",C48,"""",", ""Qual"" ,","""=""",", ""Units"" ,","""",D48,"""",", ""Sampling Date"" ,","sday",", ""Sampling time"",","stime)"),"")</f>
      </c>
      <c r="K48" s="68">
        <f>IF(input!D51&lt;&gt;"",CONCATENATE("""Calculation Type"" ,","""",C48,"""",", ""Units"" ,","""",D48,"""",", ""Sampling Date"" ,","sday",", ""Sampling time"",","stime)"),"")</f>
      </c>
      <c r="L48" s="7">
        <f>IF(input!D51&lt;&gt;"",CONCATENATE($L$1,P48,$L$2,A48," / ",B48," / ",C48," / ",D48," / ",E48," / ",F48," NOT found"),"")</f>
      </c>
      <c r="M48" s="7">
        <f>IF(input!D51&lt;&gt;"",CONCATENATE($M$1,P48,$M$2,".Font.Color = -16383844"),"")</f>
      </c>
      <c r="N48" s="7">
        <f>IF(input!G51&lt;&gt;"",CONCATENATE(N$1,E48),"")</f>
      </c>
      <c r="O48" s="7">
        <f>IF(input!H51&lt;&gt;"",CONCATENATE(O$1,F48),"")</f>
      </c>
      <c r="P48" s="72" t="s">
        <v>1427</v>
      </c>
    </row>
    <row r="49" spans="1:16" ht="12.75">
      <c r="A49" s="37">
        <f>IF(input!C52&lt;&gt;"",input!C52,"")</f>
      </c>
      <c r="B49" s="37">
        <f>IF(input!D52&lt;&gt;"",input!D52,"")</f>
      </c>
      <c r="C49" s="31">
        <f>IF(input!E52&lt;&gt;"",input!E52,"")</f>
      </c>
      <c r="D49" s="31">
        <f>IF(input!F52&lt;&gt;"",input!F52,"")</f>
      </c>
      <c r="E49" s="31">
        <f>IF(input!G52&lt;&gt;"",input!G52,"")</f>
      </c>
      <c r="F49" s="31">
        <f>IF(input!H52&lt;&gt;"",input!H52,"")</f>
      </c>
      <c r="H49" s="2">
        <v>45</v>
      </c>
      <c r="I49" s="68">
        <f>IF(input!D52&lt;&gt;"",CONCATENATE($I$1,A49,"""",", ""Parameter"" ,","""",B49,"""",",  _"),"")</f>
      </c>
      <c r="J49" s="68">
        <f>IF(input!D52&lt;&gt;"",CONCATENATE("""Calculation Type"" ,","""",C49,"""",", ""Qual"" ,","""=""",", ""Units"" ,","""",D49,"""",", ""Sampling Date"" ,","sday",", ""Sampling time"",","stime)"),"")</f>
      </c>
      <c r="K49" s="68">
        <f>IF(input!D52&lt;&gt;"",CONCATENATE("""Calculation Type"" ,","""",C49,"""",", ""Units"" ,","""",D49,"""",", ""Sampling Date"" ,","sday",", ""Sampling time"",","stime)"),"")</f>
      </c>
      <c r="L49" s="7">
        <f>IF(input!D52&lt;&gt;"",CONCATENATE($L$1,P49,$L$2,A49," / ",B49," / ",C49," / ",D49," / ",E49," / ",F49," NOT found"),"")</f>
      </c>
      <c r="M49" s="7">
        <f>IF(input!D52&lt;&gt;"",CONCATENATE($M$1,P49,$M$2,".Font.Color = -16383844"),"")</f>
      </c>
      <c r="N49" s="7">
        <f>IF(input!G52&lt;&gt;"",CONCATENATE(N$1,E49),"")</f>
      </c>
      <c r="O49" s="7">
        <f>IF(input!H52&lt;&gt;"",CONCATENATE(O$1,F49),"")</f>
      </c>
      <c r="P49" s="72" t="s">
        <v>1427</v>
      </c>
    </row>
    <row r="50" spans="1:16" ht="12.75">
      <c r="A50" s="37">
        <f>IF(input!C53&lt;&gt;"",input!C53,"")</f>
      </c>
      <c r="B50" s="37">
        <f>IF(input!D53&lt;&gt;"",input!D53,"")</f>
      </c>
      <c r="C50" s="31">
        <f>IF(input!E53&lt;&gt;"",input!E53,"")</f>
      </c>
      <c r="D50" s="31">
        <f>IF(input!F53&lt;&gt;"",input!F53,"")</f>
      </c>
      <c r="E50" s="31">
        <f>IF(input!G53&lt;&gt;"",input!G53,"")</f>
      </c>
      <c r="F50" s="31">
        <f>IF(input!H53&lt;&gt;"",input!H53,"")</f>
      </c>
      <c r="H50" s="2">
        <v>46</v>
      </c>
      <c r="I50" s="68">
        <f>IF(input!D53&lt;&gt;"",CONCATENATE($I$1,A50,"""",", ""Parameter"" ,","""",B50,"""",",  _"),"")</f>
      </c>
      <c r="J50" s="68">
        <f>IF(input!D53&lt;&gt;"",CONCATENATE("""Calculation Type"" ,","""",C50,"""",", ""Qual"" ,","""=""",", ""Units"" ,","""",D50,"""",", ""Sampling Date"" ,","sday",", ""Sampling time"",","stime)"),"")</f>
      </c>
      <c r="K50" s="68">
        <f>IF(input!D53&lt;&gt;"",CONCATENATE("""Calculation Type"" ,","""",C50,"""",", ""Units"" ,","""",D50,"""",", ""Sampling Date"" ,","sday",", ""Sampling time"",","stime)"),"")</f>
      </c>
      <c r="L50" s="7">
        <f>IF(input!D53&lt;&gt;"",CONCATENATE($L$1,P50,$L$2,A50," / ",B50," / ",C50," / ",D50," / ",E50," / ",F50," NOT found"),"")</f>
      </c>
      <c r="M50" s="7">
        <f>IF(input!D53&lt;&gt;"",CONCATENATE($M$1,P50,$M$2,".Font.Color = -16383844"),"")</f>
      </c>
      <c r="N50" s="7">
        <f>IF(input!G53&lt;&gt;"",CONCATENATE(N$1,E50),"")</f>
      </c>
      <c r="O50" s="7">
        <f>IF(input!H53&lt;&gt;"",CONCATENATE(O$1,F50),"")</f>
      </c>
      <c r="P50" s="72" t="s">
        <v>1427</v>
      </c>
    </row>
    <row r="51" spans="1:16" ht="12.75">
      <c r="A51" s="37">
        <f>IF(input!C54&lt;&gt;"",input!C54,"")</f>
      </c>
      <c r="B51" s="37">
        <f>IF(input!D54&lt;&gt;"",input!D54,"")</f>
      </c>
      <c r="C51" s="31">
        <f>IF(input!E54&lt;&gt;"",input!E54,"")</f>
      </c>
      <c r="D51" s="31">
        <f>IF(input!F54&lt;&gt;"",input!F54,"")</f>
      </c>
      <c r="E51" s="31">
        <f>IF(input!G54&lt;&gt;"",input!G54,"")</f>
      </c>
      <c r="F51" s="31">
        <f>IF(input!H54&lt;&gt;"",input!H54,"")</f>
      </c>
      <c r="H51" s="2">
        <v>47</v>
      </c>
      <c r="I51" s="68">
        <f>IF(input!D54&lt;&gt;"",CONCATENATE($I$1,A51,"""",", ""Parameter"" ,","""",B51,"""",",  _"),"")</f>
      </c>
      <c r="J51" s="68">
        <f>IF(input!D54&lt;&gt;"",CONCATENATE("""Calculation Type"" ,","""",C51,"""",", ""Qual"" ,","""=""",", ""Units"" ,","""",D51,"""",", ""Sampling Date"" ,","sday",", ""Sampling time"",","stime)"),"")</f>
      </c>
      <c r="K51" s="68">
        <f>IF(input!D54&lt;&gt;"",CONCATENATE("""Calculation Type"" ,","""",C51,"""",", ""Units"" ,","""",D51,"""",", ""Sampling Date"" ,","sday",", ""Sampling time"",","stime)"),"")</f>
      </c>
      <c r="L51" s="7">
        <f>IF(input!D54&lt;&gt;"",CONCATENATE($L$1,P51,$L$2,A51," / ",B51," / ",C51," / ",D51," / ",E51," / ",F51," NOT found"),"")</f>
      </c>
      <c r="M51" s="7">
        <f>IF(input!D54&lt;&gt;"",CONCATENATE($M$1,P51,$M$2,".Font.Color = -16383844"),"")</f>
      </c>
      <c r="N51" s="7">
        <f>IF(input!G54&lt;&gt;"",CONCATENATE(N$1,E51),"")</f>
      </c>
      <c r="O51" s="7">
        <f>IF(input!H54&lt;&gt;"",CONCATENATE(O$1,F51),"")</f>
      </c>
      <c r="P51" s="72" t="s">
        <v>1427</v>
      </c>
    </row>
    <row r="52" spans="1:16" ht="12.75">
      <c r="A52" s="37">
        <f>IF(input!C55&lt;&gt;"",input!C55,"")</f>
      </c>
      <c r="B52" s="37">
        <f>IF(input!D55&lt;&gt;"",input!D55,"")</f>
      </c>
      <c r="C52" s="31">
        <f>IF(input!E55&lt;&gt;"",input!E55,"")</f>
      </c>
      <c r="D52" s="31">
        <f>IF(input!F55&lt;&gt;"",input!F55,"")</f>
      </c>
      <c r="E52" s="31">
        <f>IF(input!G55&lt;&gt;"",input!G55,"")</f>
      </c>
      <c r="F52" s="31">
        <f>IF(input!H55&lt;&gt;"",input!H55,"")</f>
      </c>
      <c r="H52" s="2">
        <v>48</v>
      </c>
      <c r="I52" s="68">
        <f>IF(input!D55&lt;&gt;"",CONCATENATE($I$1,A52,"""",", ""Parameter"" ,","""",B52,"""",",  _"),"")</f>
      </c>
      <c r="J52" s="68">
        <f>IF(input!D55&lt;&gt;"",CONCATENATE("""Calculation Type"" ,","""",C52,"""",", ""Qual"" ,","""=""",", ""Units"" ,","""",D52,"""",", ""Sampling Date"" ,","sday",", ""Sampling time"",","stime)"),"")</f>
      </c>
      <c r="K52" s="68">
        <f>IF(input!D55&lt;&gt;"",CONCATENATE("""Calculation Type"" ,","""",C52,"""",", ""Units"" ,","""",D52,"""",", ""Sampling Date"" ,","sday",", ""Sampling time"",","stime)"),"")</f>
      </c>
      <c r="L52" s="7">
        <f>IF(input!D55&lt;&gt;"",CONCATENATE($L$1,P52,$L$2,A52," / ",B52," / ",C52," / ",D52," / ",E52," / ",F52," NOT found"),"")</f>
      </c>
      <c r="M52" s="7">
        <f>IF(input!D55&lt;&gt;"",CONCATENATE($M$1,P52,$M$2,".Font.Color = -16383844"),"")</f>
      </c>
      <c r="N52" s="7">
        <f>IF(input!G55&lt;&gt;"",CONCATENATE(N$1,E52),"")</f>
      </c>
      <c r="O52" s="7">
        <f>IF(input!H55&lt;&gt;"",CONCATENATE(O$1,F52),"")</f>
      </c>
      <c r="P52" s="72" t="s">
        <v>1427</v>
      </c>
    </row>
    <row r="53" spans="1:16" ht="12.75">
      <c r="A53" s="37">
        <f>IF(input!C56&lt;&gt;"",input!C56,"")</f>
      </c>
      <c r="B53" s="37">
        <f>IF(input!D56&lt;&gt;"",input!D56,"")</f>
      </c>
      <c r="C53" s="31">
        <f>IF(input!E56&lt;&gt;"",input!E56,"")</f>
      </c>
      <c r="D53" s="31">
        <f>IF(input!F56&lt;&gt;"",input!F56,"")</f>
      </c>
      <c r="E53" s="31">
        <f>IF(input!G56&lt;&gt;"",input!G56,"")</f>
      </c>
      <c r="F53" s="31">
        <f>IF(input!H56&lt;&gt;"",input!H56,"")</f>
      </c>
      <c r="H53" s="2">
        <v>49</v>
      </c>
      <c r="I53" s="68">
        <f>IF(input!D56&lt;&gt;"",CONCATENATE($I$1,A53,"""",", ""Parameter"" ,","""",B53,"""",",  _"),"")</f>
      </c>
      <c r="J53" s="68">
        <f>IF(input!D56&lt;&gt;"",CONCATENATE("""Calculation Type"" ,","""",C53,"""",", ""Qual"" ,","""=""",", ""Units"" ,","""",D53,"""",", ""Sampling Date"" ,","sday",", ""Sampling time"",","stime)"),"")</f>
      </c>
      <c r="K53" s="68">
        <f>IF(input!D56&lt;&gt;"",CONCATENATE("""Calculation Type"" ,","""",C53,"""",", ""Units"" ,","""",D53,"""",", ""Sampling Date"" ,","sday",", ""Sampling time"",","stime)"),"")</f>
      </c>
      <c r="L53" s="7">
        <f>IF(input!D56&lt;&gt;"",CONCATENATE($L$1,P53,$L$2,A53," / ",B53," / ",C53," / ",D53," / ",E53," / ",F53," NOT found"),"")</f>
      </c>
      <c r="M53" s="7">
        <f>IF(input!D56&lt;&gt;"",CONCATENATE($M$1,P53,$M$2,".Font.Color = -16383844"),"")</f>
      </c>
      <c r="N53" s="7">
        <f>IF(input!G56&lt;&gt;"",CONCATENATE(N$1,E53),"")</f>
      </c>
      <c r="O53" s="7">
        <f>IF(input!H56&lt;&gt;"",CONCATENATE(O$1,F53),"")</f>
      </c>
      <c r="P53" s="72" t="s">
        <v>1427</v>
      </c>
    </row>
    <row r="54" spans="1:16" ht="12.75">
      <c r="A54" s="37">
        <f>IF(input!C57&lt;&gt;"",input!C57,"")</f>
      </c>
      <c r="B54" s="37">
        <f>IF(input!D57&lt;&gt;"",input!D57,"")</f>
      </c>
      <c r="C54" s="31">
        <f>IF(input!E57&lt;&gt;"",input!E57,"")</f>
      </c>
      <c r="D54" s="31">
        <f>IF(input!F57&lt;&gt;"",input!F57,"")</f>
      </c>
      <c r="E54" s="31">
        <f>IF(input!G57&lt;&gt;"",input!G57,"")</f>
      </c>
      <c r="F54" s="31">
        <f>IF(input!H57&lt;&gt;"",input!H57,"")</f>
      </c>
      <c r="H54" s="2">
        <v>50</v>
      </c>
      <c r="I54" s="68">
        <f>IF(input!D57&lt;&gt;"",CONCATENATE($I$1,A54,"""",", ""Parameter"" ,","""",B54,"""",",  _"),"")</f>
      </c>
      <c r="J54" s="68">
        <f>IF(input!D57&lt;&gt;"",CONCATENATE("""Calculation Type"" ,","""",C54,"""",", ""Qual"" ,","""=""",", ""Units"" ,","""",D54,"""",", ""Sampling Date"" ,","sday",", ""Sampling time"",","stime)"),"")</f>
      </c>
      <c r="K54" s="68">
        <f>IF(input!D57&lt;&gt;"",CONCATENATE("""Calculation Type"" ,","""",C54,"""",", ""Units"" ,","""",D54,"""",", ""Sampling Date"" ,","sday",", ""Sampling time"",","stime)"),"")</f>
      </c>
      <c r="L54" s="7">
        <f>IF(input!D57&lt;&gt;"",CONCATENATE($L$1,P54,$L$2,A54," / ",B54," / ",C54," / ",D54," / ",E54," / ",F54," NOT found"),"")</f>
      </c>
      <c r="M54" s="7">
        <f>IF(input!D57&lt;&gt;"",CONCATENATE($M$1,P54,$M$2,".Font.Color = -16383844"),"")</f>
      </c>
      <c r="N54" s="7">
        <f>IF(input!G57&lt;&gt;"",CONCATENATE(N$1,E54),"")</f>
      </c>
      <c r="O54" s="7">
        <f>IF(input!H57&lt;&gt;"",CONCATENATE(O$1,F54),"")</f>
      </c>
      <c r="P54" s="72" t="s">
        <v>1427</v>
      </c>
    </row>
    <row r="55" spans="1:16" ht="12.75">
      <c r="A55" s="37">
        <f>IF(input!C58&lt;&gt;"",input!C58,"")</f>
      </c>
      <c r="B55" s="37">
        <f>IF(input!D58&lt;&gt;"",input!D58,"")</f>
      </c>
      <c r="C55" s="31">
        <f>IF(input!E58&lt;&gt;"",input!E58,"")</f>
      </c>
      <c r="D55" s="31">
        <f>IF(input!F58&lt;&gt;"",input!F58,"")</f>
      </c>
      <c r="E55" s="31">
        <f>IF(input!G58&lt;&gt;"",input!G58,"")</f>
      </c>
      <c r="F55" s="31">
        <f>IF(input!H58&lt;&gt;"",input!H58,"")</f>
      </c>
      <c r="H55" s="2">
        <v>51</v>
      </c>
      <c r="I55" s="68">
        <f>IF(input!D58&lt;&gt;"",CONCATENATE($I$1,A55,"""",", ""Parameter"" ,","""",B55,"""",",  _"),"")</f>
      </c>
      <c r="J55" s="68">
        <f>IF(input!D58&lt;&gt;"",CONCATENATE("""Calculation Type"" ,","""",C55,"""",", ""Qual"" ,","""=""",", ""Units"" ,","""",D55,"""",", ""Sampling Date"" ,","sday",", ""Sampling time"",","stime)"),"")</f>
      </c>
      <c r="K55" s="68">
        <f>IF(input!D58&lt;&gt;"",CONCATENATE("""Calculation Type"" ,","""",C55,"""",", ""Units"" ,","""",D55,"""",", ""Sampling Date"" ,","sday",", ""Sampling time"",","stime)"),"")</f>
      </c>
      <c r="L55" s="7">
        <f>IF(input!D58&lt;&gt;"",CONCATENATE($L$1,P55,$L$2,A55," / ",B55," / ",C55," / ",D55," / ",E55," / ",F55," NOT found"),"")</f>
      </c>
      <c r="M55" s="7">
        <f>IF(input!D58&lt;&gt;"",CONCATENATE($M$1,P55,$M$2,".Font.Color = -16383844"),"")</f>
      </c>
      <c r="N55" s="7">
        <f>IF(input!G58&lt;&gt;"",CONCATENATE(N$1,E55),"")</f>
      </c>
      <c r="O55" s="7">
        <f>IF(input!H58&lt;&gt;"",CONCATENATE(O$1,F55),"")</f>
      </c>
      <c r="P55" s="72" t="s">
        <v>1427</v>
      </c>
    </row>
    <row r="56" spans="1:16" ht="12.75">
      <c r="A56" s="37">
        <f>IF(input!C59&lt;&gt;"",input!C59,"")</f>
      </c>
      <c r="B56" s="37">
        <f>IF(input!D59&lt;&gt;"",input!D59,"")</f>
      </c>
      <c r="C56" s="31">
        <f>IF(input!E59&lt;&gt;"",input!E59,"")</f>
      </c>
      <c r="D56" s="31">
        <f>IF(input!F59&lt;&gt;"",input!F59,"")</f>
      </c>
      <c r="E56" s="31">
        <f>IF(input!G59&lt;&gt;"",input!G59,"")</f>
      </c>
      <c r="F56" s="31">
        <f>IF(input!H59&lt;&gt;"",input!H59,"")</f>
      </c>
      <c r="H56" s="2">
        <v>52</v>
      </c>
      <c r="I56" s="68">
        <f>IF(input!D59&lt;&gt;"",CONCATENATE($I$1,A56,"""",", ""Parameter"" ,","""",B56,"""",",  _"),"")</f>
      </c>
      <c r="J56" s="68">
        <f>IF(input!D59&lt;&gt;"",CONCATENATE("""Calculation Type"" ,","""",C56,"""",", ""Qual"" ,","""=""",", ""Units"" ,","""",D56,"""",", ""Sampling Date"" ,","sday",", ""Sampling time"",","stime)"),"")</f>
      </c>
      <c r="K56" s="68">
        <f>IF(input!D59&lt;&gt;"",CONCATENATE("""Calculation Type"" ,","""",C56,"""",", ""Units"" ,","""",D56,"""",", ""Sampling Date"" ,","sday",", ""Sampling time"",","stime)"),"")</f>
      </c>
      <c r="L56" s="7">
        <f>IF(input!D59&lt;&gt;"",CONCATENATE($L$1,P56,$L$2,A56," / ",B56," / ",C56," / ",D56," / ",E56," / ",F56," NOT found"),"")</f>
      </c>
      <c r="M56" s="7">
        <f>IF(input!D59&lt;&gt;"",CONCATENATE($M$1,P56,$M$2,".Font.Color = -16383844"),"")</f>
      </c>
      <c r="N56" s="7">
        <f>IF(input!G59&lt;&gt;"",CONCATENATE(N$1,E56),"")</f>
      </c>
      <c r="O56" s="7">
        <f>IF(input!H59&lt;&gt;"",CONCATENATE(O$1,F56),"")</f>
      </c>
      <c r="P56" s="72" t="s">
        <v>1427</v>
      </c>
    </row>
    <row r="57" spans="1:16" ht="12.75">
      <c r="A57" s="37">
        <f>IF(input!C60&lt;&gt;"",input!C60,"")</f>
      </c>
      <c r="B57" s="37">
        <f>IF(input!D60&lt;&gt;"",input!D60,"")</f>
      </c>
      <c r="C57" s="31">
        <f>IF(input!E60&lt;&gt;"",input!E60,"")</f>
      </c>
      <c r="D57" s="31">
        <f>IF(input!F60&lt;&gt;"",input!F60,"")</f>
      </c>
      <c r="E57" s="31">
        <f>IF(input!G60&lt;&gt;"",input!G60,"")</f>
      </c>
      <c r="F57" s="31">
        <f>IF(input!H60&lt;&gt;"",input!H60,"")</f>
      </c>
      <c r="H57" s="2">
        <v>53</v>
      </c>
      <c r="I57" s="68">
        <f>IF(input!D60&lt;&gt;"",CONCATENATE($I$1,A57,"""",", ""Parameter"" ,","""",B57,"""",",  _"),"")</f>
      </c>
      <c r="J57" s="68">
        <f>IF(input!D60&lt;&gt;"",CONCATENATE("""Calculation Type"" ,","""",C57,"""",", ""Qual"" ,","""=""",", ""Units"" ,","""",D57,"""",", ""Sampling Date"" ,","sday",", ""Sampling time"",","stime)"),"")</f>
      </c>
      <c r="K57" s="68">
        <f>IF(input!D60&lt;&gt;"",CONCATENATE("""Calculation Type"" ,","""",C57,"""",", ""Units"" ,","""",D57,"""",", ""Sampling Date"" ,","sday",", ""Sampling time"",","stime)"),"")</f>
      </c>
      <c r="L57" s="7">
        <f>IF(input!D60&lt;&gt;"",CONCATENATE($L$1,P57,$L$2,A57," / ",B57," / ",C57," / ",D57," / ",E57," / ",F57," NOT found"),"")</f>
      </c>
      <c r="M57" s="7">
        <f>IF(input!D60&lt;&gt;"",CONCATENATE($M$1,P57,$M$2,".Font.Color = -16383844"),"")</f>
      </c>
      <c r="N57" s="7">
        <f>IF(input!G60&lt;&gt;"",CONCATENATE(N$1,E57),"")</f>
      </c>
      <c r="O57" s="7">
        <f>IF(input!H60&lt;&gt;"",CONCATENATE(O$1,F57),"")</f>
      </c>
      <c r="P57" s="72" t="s">
        <v>1427</v>
      </c>
    </row>
    <row r="58" spans="1:16" ht="12.75">
      <c r="A58" s="37">
        <f>IF(input!C61&lt;&gt;"",input!C61,"")</f>
      </c>
      <c r="B58" s="37">
        <f>IF(input!D61&lt;&gt;"",input!D61,"")</f>
      </c>
      <c r="C58" s="31">
        <f>IF(input!E61&lt;&gt;"",input!E61,"")</f>
      </c>
      <c r="D58" s="31">
        <f>IF(input!F61&lt;&gt;"",input!F61,"")</f>
      </c>
      <c r="E58" s="31">
        <f>IF(input!G61&lt;&gt;"",input!G61,"")</f>
      </c>
      <c r="F58" s="31">
        <f>IF(input!H61&lt;&gt;"",input!H61,"")</f>
      </c>
      <c r="H58" s="2">
        <v>54</v>
      </c>
      <c r="I58" s="68">
        <f>IF(input!D61&lt;&gt;"",CONCATENATE($I$1,A58,"""",", ""Parameter"" ,","""",B58,"""",",  _"),"")</f>
      </c>
      <c r="J58" s="68">
        <f>IF(input!D61&lt;&gt;"",CONCATENATE("""Calculation Type"" ,","""",C58,"""",", ""Qual"" ,","""=""",", ""Units"" ,","""",D58,"""",", ""Sampling Date"" ,","sday",", ""Sampling time"",","stime)"),"")</f>
      </c>
      <c r="K58" s="68">
        <f>IF(input!D61&lt;&gt;"",CONCATENATE("""Calculation Type"" ,","""",C58,"""",", ""Units"" ,","""",D58,"""",", ""Sampling Date"" ,","sday",", ""Sampling time"",","stime)"),"")</f>
      </c>
      <c r="L58" s="7">
        <f>IF(input!D61&lt;&gt;"",CONCATENATE($L$1,P58,$L$2,A58," / ",B58," / ",C58," / ",D58," / ",E58," / ",F58," NOT found"),"")</f>
      </c>
      <c r="M58" s="7">
        <f>IF(input!D61&lt;&gt;"",CONCATENATE($M$1,P58,$M$2,".Font.Color = -16383844"),"")</f>
      </c>
      <c r="N58" s="7">
        <f>IF(input!G61&lt;&gt;"",CONCATENATE(N$1,E58),"")</f>
      </c>
      <c r="O58" s="7">
        <f>IF(input!H61&lt;&gt;"",CONCATENATE(O$1,F58),"")</f>
      </c>
      <c r="P58" s="72" t="s">
        <v>1427</v>
      </c>
    </row>
    <row r="59" spans="1:16" ht="12.75">
      <c r="A59" s="37">
        <f>IF(input!C62&lt;&gt;"",input!C62,"")</f>
      </c>
      <c r="B59" s="37">
        <f>IF(input!D62&lt;&gt;"",input!D62,"")</f>
      </c>
      <c r="C59" s="31">
        <f>IF(input!E62&lt;&gt;"",input!E62,"")</f>
      </c>
      <c r="D59" s="31">
        <f>IF(input!F62&lt;&gt;"",input!F62,"")</f>
      </c>
      <c r="E59" s="31">
        <f>IF(input!G62&lt;&gt;"",input!G62,"")</f>
      </c>
      <c r="F59" s="31">
        <f>IF(input!H62&lt;&gt;"",input!H62,"")</f>
      </c>
      <c r="H59" s="2">
        <v>55</v>
      </c>
      <c r="I59" s="68">
        <f>IF(input!D62&lt;&gt;"",CONCATENATE($I$1,A59,"""",", ""Parameter"" ,","""",B59,"""",",  _"),"")</f>
      </c>
      <c r="J59" s="68">
        <f>IF(input!D62&lt;&gt;"",CONCATENATE("""Calculation Type"" ,","""",C59,"""",", ""Qual"" ,","""=""",", ""Units"" ,","""",D59,"""",", ""Sampling Date"" ,","sday",", ""Sampling time"",","stime)"),"")</f>
      </c>
      <c r="K59" s="68">
        <f>IF(input!D62&lt;&gt;"",CONCATENATE("""Calculation Type"" ,","""",C59,"""",", ""Units"" ,","""",D59,"""",", ""Sampling Date"" ,","sday",", ""Sampling time"",","stime)"),"")</f>
      </c>
      <c r="L59" s="7">
        <f>IF(input!D62&lt;&gt;"",CONCATENATE($L$1,P59,$L$2,A59," / ",B59," / ",C59," / ",D59," / ",E59," / ",F59," NOT found"),"")</f>
      </c>
      <c r="M59" s="7">
        <f>IF(input!D62&lt;&gt;"",CONCATENATE($M$1,P59,$M$2,".Font.Color = -16383844"),"")</f>
      </c>
      <c r="N59" s="7">
        <f>IF(input!G62&lt;&gt;"",CONCATENATE(N$1,E59),"")</f>
      </c>
      <c r="O59" s="7">
        <f>IF(input!H62&lt;&gt;"",CONCATENATE(O$1,F59),"")</f>
      </c>
      <c r="P59" s="72" t="s">
        <v>1427</v>
      </c>
    </row>
    <row r="60" spans="1:16" ht="12.75">
      <c r="A60" s="37">
        <f>IF(input!C63&lt;&gt;"",input!C63,"")</f>
      </c>
      <c r="B60" s="37">
        <f>IF(input!D63&lt;&gt;"",input!D63,"")</f>
      </c>
      <c r="C60" s="31">
        <f>IF(input!E63&lt;&gt;"",input!E63,"")</f>
      </c>
      <c r="D60" s="31">
        <f>IF(input!F63&lt;&gt;"",input!F63,"")</f>
      </c>
      <c r="E60" s="31">
        <f>IF(input!G63&lt;&gt;"",input!G63,"")</f>
      </c>
      <c r="F60" s="31">
        <f>IF(input!H63&lt;&gt;"",input!H63,"")</f>
      </c>
      <c r="H60" s="2">
        <v>56</v>
      </c>
      <c r="I60" s="68">
        <f>IF(input!D63&lt;&gt;"",CONCATENATE($I$1,A60,"""",", ""Parameter"" ,","""",B60,"""",",  _"),"")</f>
      </c>
      <c r="J60" s="68">
        <f>IF(input!D63&lt;&gt;"",CONCATENATE("""Calculation Type"" ,","""",C60,"""",", ""Qual"" ,","""=""",", ""Units"" ,","""",D60,"""",", ""Sampling Date"" ,","sday",", ""Sampling time"",","stime)"),"")</f>
      </c>
      <c r="K60" s="68">
        <f>IF(input!D63&lt;&gt;"",CONCATENATE("""Calculation Type"" ,","""",C60,"""",", ""Units"" ,","""",D60,"""",", ""Sampling Date"" ,","sday",", ""Sampling time"",","stime)"),"")</f>
      </c>
      <c r="L60" s="7">
        <f>IF(input!D63&lt;&gt;"",CONCATENATE($L$1,P60,$L$2,A60," / ",B60," / ",C60," / ",D60," / ",E60," / ",F60," NOT found"),"")</f>
      </c>
      <c r="M60" s="7">
        <f>IF(input!D63&lt;&gt;"",CONCATENATE($M$1,P60,$M$2,".Font.Color = -16383844"),"")</f>
      </c>
      <c r="N60" s="7">
        <f>IF(input!G63&lt;&gt;"",CONCATENATE(N$1,E60),"")</f>
      </c>
      <c r="O60" s="7">
        <f>IF(input!H63&lt;&gt;"",CONCATENATE(O$1,F60),"")</f>
      </c>
      <c r="P60" s="72" t="s">
        <v>1427</v>
      </c>
    </row>
    <row r="61" spans="1:16" ht="12.75">
      <c r="A61" s="37">
        <f>IF(input!C64&lt;&gt;"",input!C64,"")</f>
      </c>
      <c r="B61" s="37">
        <f>IF(input!D64&lt;&gt;"",input!D64,"")</f>
      </c>
      <c r="C61" s="31">
        <f>IF(input!E64&lt;&gt;"",input!E64,"")</f>
      </c>
      <c r="D61" s="31">
        <f>IF(input!F64&lt;&gt;"",input!F64,"")</f>
      </c>
      <c r="E61" s="31">
        <f>IF(input!G64&lt;&gt;"",input!G64,"")</f>
      </c>
      <c r="F61" s="31">
        <f>IF(input!H64&lt;&gt;"",input!H64,"")</f>
      </c>
      <c r="H61" s="2">
        <v>57</v>
      </c>
      <c r="I61" s="68">
        <f>IF(input!D64&lt;&gt;"",CONCATENATE($I$1,A61,"""",", ""Parameter"" ,","""",B61,"""",",  _"),"")</f>
      </c>
      <c r="J61" s="68">
        <f>IF(input!D64&lt;&gt;"",CONCATENATE("""Calculation Type"" ,","""",C61,"""",", ""Qual"" ,","""=""",", ""Units"" ,","""",D61,"""",", ""Sampling Date"" ,","sday",", ""Sampling time"",","stime)"),"")</f>
      </c>
      <c r="K61" s="68">
        <f>IF(input!D64&lt;&gt;"",CONCATENATE("""Calculation Type"" ,","""",C61,"""",", ""Units"" ,","""",D61,"""",", ""Sampling Date"" ,","sday",", ""Sampling time"",","stime)"),"")</f>
      </c>
      <c r="L61" s="7">
        <f>IF(input!D64&lt;&gt;"",CONCATENATE($L$1,P61,$L$2,A61," / ",B61," / ",C61," / ",D61," / ",E61," / ",F61," NOT found"),"")</f>
      </c>
      <c r="M61" s="7">
        <f>IF(input!D64&lt;&gt;"",CONCATENATE($M$1,P61,$M$2,".Font.Color = -16383844"),"")</f>
      </c>
      <c r="N61" s="7">
        <f>IF(input!G64&lt;&gt;"",CONCATENATE(N$1,E61),"")</f>
      </c>
      <c r="O61" s="7">
        <f>IF(input!H64&lt;&gt;"",CONCATENATE(O$1,F61),"")</f>
      </c>
      <c r="P61" s="72" t="s">
        <v>1427</v>
      </c>
    </row>
    <row r="62" spans="1:16" ht="12.75">
      <c r="A62" s="37">
        <f>IF(input!C65&lt;&gt;"",input!C65,"")</f>
      </c>
      <c r="B62" s="37">
        <f>IF(input!D65&lt;&gt;"",input!D65,"")</f>
      </c>
      <c r="C62" s="31">
        <f>IF(input!E65&lt;&gt;"",input!E65,"")</f>
      </c>
      <c r="D62" s="31">
        <f>IF(input!F65&lt;&gt;"",input!F65,"")</f>
      </c>
      <c r="E62" s="31">
        <f>IF(input!G65&lt;&gt;"",input!G65,"")</f>
      </c>
      <c r="F62" s="31">
        <f>IF(input!H65&lt;&gt;"",input!H65,"")</f>
      </c>
      <c r="H62" s="2">
        <v>58</v>
      </c>
      <c r="I62" s="68">
        <f>IF(input!D65&lt;&gt;"",CONCATENATE($I$1,A62,"""",", ""Parameter"" ,","""",B62,"""",",  _"),"")</f>
      </c>
      <c r="J62" s="68">
        <f>IF(input!D65&lt;&gt;"",CONCATENATE("""Calculation Type"" ,","""",C62,"""",", ""Qual"" ,","""=""",", ""Units"" ,","""",D62,"""",", ""Sampling Date"" ,","sday",", ""Sampling time"",","stime)"),"")</f>
      </c>
      <c r="K62" s="68">
        <f>IF(input!D65&lt;&gt;"",CONCATENATE("""Calculation Type"" ,","""",C62,"""",", ""Units"" ,","""",D62,"""",", ""Sampling Date"" ,","sday",", ""Sampling time"",","stime)"),"")</f>
      </c>
      <c r="L62" s="7">
        <f>IF(input!D65&lt;&gt;"",CONCATENATE($L$1,P62,$L$2,A62," / ",B62," / ",C62," / ",D62," / ",E62," / ",F62," NOT found"),"")</f>
      </c>
      <c r="M62" s="7">
        <f>IF(input!D65&lt;&gt;"",CONCATENATE($M$1,P62,$M$2,".Font.Color = -16383844"),"")</f>
      </c>
      <c r="N62" s="7">
        <f>IF(input!G65&lt;&gt;"",CONCATENATE(N$1,E62),"")</f>
      </c>
      <c r="O62" s="7">
        <f>IF(input!H65&lt;&gt;"",CONCATENATE(O$1,F62),"")</f>
      </c>
      <c r="P62" s="72" t="s">
        <v>1427</v>
      </c>
    </row>
    <row r="63" spans="1:16" ht="12.75">
      <c r="A63" s="37">
        <f>IF(input!C66&lt;&gt;"",input!C66,"")</f>
      </c>
      <c r="B63" s="37">
        <f>IF(input!D66&lt;&gt;"",input!D66,"")</f>
      </c>
      <c r="C63" s="31">
        <f>IF(input!E66&lt;&gt;"",input!E66,"")</f>
      </c>
      <c r="D63" s="31">
        <f>IF(input!F66&lt;&gt;"",input!F66,"")</f>
      </c>
      <c r="E63" s="31">
        <f>IF(input!G66&lt;&gt;"",input!G66,"")</f>
      </c>
      <c r="F63" s="31">
        <f>IF(input!H66&lt;&gt;"",input!H66,"")</f>
      </c>
      <c r="H63" s="2">
        <v>59</v>
      </c>
      <c r="I63" s="68">
        <f>IF(input!D66&lt;&gt;"",CONCATENATE($I$1,A63,"""",", ""Parameter"" ,","""",B63,"""",",  _"),"")</f>
      </c>
      <c r="J63" s="68">
        <f>IF(input!D66&lt;&gt;"",CONCATENATE("""Calculation Type"" ,","""",C63,"""",", ""Qual"" ,","""=""",", ""Units"" ,","""",D63,"""",", ""Sampling Date"" ,","sday",", ""Sampling time"",","stime)"),"")</f>
      </c>
      <c r="K63" s="68">
        <f>IF(input!D66&lt;&gt;"",CONCATENATE("""Calculation Type"" ,","""",C63,"""",", ""Units"" ,","""",D63,"""",", ""Sampling Date"" ,","sday",", ""Sampling time"",","stime)"),"")</f>
      </c>
      <c r="L63" s="7">
        <f>IF(input!D66&lt;&gt;"",CONCATENATE($L$1,P63,$L$2,A63," / ",B63," / ",C63," / ",D63," / ",E63," / ",F63," NOT found"),"")</f>
      </c>
      <c r="M63" s="7">
        <f>IF(input!D66&lt;&gt;"",CONCATENATE($M$1,P63,$M$2,".Font.Color = -16383844"),"")</f>
      </c>
      <c r="N63" s="7">
        <f>IF(input!G66&lt;&gt;"",CONCATENATE(N$1,E63),"")</f>
      </c>
      <c r="O63" s="7">
        <f>IF(input!H66&lt;&gt;"",CONCATENATE(O$1,F63),"")</f>
      </c>
      <c r="P63" s="72" t="s">
        <v>1427</v>
      </c>
    </row>
    <row r="64" spans="1:16" ht="12.75">
      <c r="A64" s="37">
        <f>IF(input!C67&lt;&gt;"",input!C67,"")</f>
      </c>
      <c r="B64" s="37">
        <f>IF(input!D67&lt;&gt;"",input!D67,"")</f>
      </c>
      <c r="C64" s="31">
        <f>IF(input!E67&lt;&gt;"",input!E67,"")</f>
      </c>
      <c r="D64" s="31">
        <f>IF(input!F67&lt;&gt;"",input!F67,"")</f>
      </c>
      <c r="E64" s="31">
        <f>IF(input!G67&lt;&gt;"",input!G67,"")</f>
      </c>
      <c r="F64" s="31">
        <f>IF(input!H67&lt;&gt;"",input!H67,"")</f>
      </c>
      <c r="H64" s="2">
        <v>60</v>
      </c>
      <c r="I64" s="68">
        <f>IF(input!D67&lt;&gt;"",CONCATENATE($I$1,A64,"""",", ""Parameter"" ,","""",B64,"""",",  _"),"")</f>
      </c>
      <c r="J64" s="68">
        <f>IF(input!D67&lt;&gt;"",CONCATENATE("""Calculation Type"" ,","""",C64,"""",", ""Qual"" ,","""=""",", ""Units"" ,","""",D64,"""",", ""Sampling Date"" ,","sday",", ""Sampling time"",","stime)"),"")</f>
      </c>
      <c r="K64" s="68">
        <f>IF(input!D67&lt;&gt;"",CONCATENATE("""Calculation Type"" ,","""",C64,"""",", ""Units"" ,","""",D64,"""",", ""Sampling Date"" ,","sday",", ""Sampling time"",","stime)"),"")</f>
      </c>
      <c r="L64" s="7">
        <f>IF(input!D67&lt;&gt;"",CONCATENATE($L$1,P64,$L$2,A64," / ",B64," / ",C64," / ",D64," / ",E64," / ",F64," NOT found"),"")</f>
      </c>
      <c r="M64" s="7">
        <f>IF(input!D67&lt;&gt;"",CONCATENATE($M$1,P64,$M$2,".Font.Color = -16383844"),"")</f>
      </c>
      <c r="N64" s="7">
        <f>IF(input!G67&lt;&gt;"",CONCATENATE(N$1,E64),"")</f>
      </c>
      <c r="O64" s="7">
        <f>IF(input!H67&lt;&gt;"",CONCATENATE(O$1,F64),"")</f>
      </c>
      <c r="P64" s="72" t="s">
        <v>1427</v>
      </c>
    </row>
    <row r="65" spans="1:16" ht="12.75">
      <c r="A65" s="37">
        <f>IF(input!C68&lt;&gt;"",input!C68,"")</f>
      </c>
      <c r="B65" s="37">
        <f>IF(input!D68&lt;&gt;"",input!D68,"")</f>
      </c>
      <c r="C65" s="31">
        <f>IF(input!E68&lt;&gt;"",input!E68,"")</f>
      </c>
      <c r="D65" s="31">
        <f>IF(input!F68&lt;&gt;"",input!F68,"")</f>
      </c>
      <c r="E65" s="31">
        <f>IF(input!G68&lt;&gt;"",input!G68,"")</f>
      </c>
      <c r="F65" s="31">
        <f>IF(input!H68&lt;&gt;"",input!H68,"")</f>
      </c>
      <c r="H65" s="2">
        <v>61</v>
      </c>
      <c r="I65" s="68">
        <f>IF(input!D68&lt;&gt;"",CONCATENATE($I$1,A65,"""",", ""Parameter"" ,","""",B65,"""",",  _"),"")</f>
      </c>
      <c r="J65" s="68">
        <f>IF(input!D68&lt;&gt;"",CONCATENATE("""Calculation Type"" ,","""",C65,"""",", ""Qual"" ,","""=""",", ""Units"" ,","""",D65,"""",", ""Sampling Date"" ,","sday",", ""Sampling time"",","stime)"),"")</f>
      </c>
      <c r="K65" s="68">
        <f>IF(input!D68&lt;&gt;"",CONCATENATE("""Calculation Type"" ,","""",C65,"""",", ""Units"" ,","""",D65,"""",", ""Sampling Date"" ,","sday",", ""Sampling time"",","stime)"),"")</f>
      </c>
      <c r="L65" s="7">
        <f>IF(input!D68&lt;&gt;"",CONCATENATE($L$1,P65,$L$2,A65," / ",B65," / ",C65," / ",D65," / ",E65," / ",F65," NOT found"),"")</f>
      </c>
      <c r="M65" s="7">
        <f>IF(input!D68&lt;&gt;"",CONCATENATE($M$1,P65,$M$2,".Font.Color = -16383844"),"")</f>
      </c>
      <c r="N65" s="7">
        <f>IF(input!G68&lt;&gt;"",CONCATENATE(N$1,E65),"")</f>
      </c>
      <c r="O65" s="7">
        <f>IF(input!H68&lt;&gt;"",CONCATENATE(O$1,F65),"")</f>
      </c>
      <c r="P65" s="72" t="s">
        <v>1427</v>
      </c>
    </row>
    <row r="66" spans="1:16" ht="12.75">
      <c r="A66" s="37">
        <f>IF(input!C69&lt;&gt;"",input!C69,"")</f>
      </c>
      <c r="B66" s="37">
        <f>IF(input!D69&lt;&gt;"",input!D69,"")</f>
      </c>
      <c r="C66" s="31">
        <f>IF(input!E69&lt;&gt;"",input!E69,"")</f>
      </c>
      <c r="D66" s="31">
        <f>IF(input!F69&lt;&gt;"",input!F69,"")</f>
      </c>
      <c r="E66" s="31">
        <f>IF(input!G69&lt;&gt;"",input!G69,"")</f>
      </c>
      <c r="F66" s="31">
        <f>IF(input!H69&lt;&gt;"",input!H69,"")</f>
      </c>
      <c r="H66" s="2">
        <v>62</v>
      </c>
      <c r="I66" s="68">
        <f>IF(input!D69&lt;&gt;"",CONCATENATE($I$1,A66,"""",", ""Parameter"" ,","""",B66,"""",",  _"),"")</f>
      </c>
      <c r="J66" s="68">
        <f>IF(input!D69&lt;&gt;"",CONCATENATE("""Calculation Type"" ,","""",C66,"""",", ""Qual"" ,","""=""",", ""Units"" ,","""",D66,"""",", ""Sampling Date"" ,","sday",", ""Sampling time"",","stime)"),"")</f>
      </c>
      <c r="K66" s="68">
        <f>IF(input!D69&lt;&gt;"",CONCATENATE("""Calculation Type"" ,","""",C66,"""",", ""Units"" ,","""",D66,"""",", ""Sampling Date"" ,","sday",", ""Sampling time"",","stime)"),"")</f>
      </c>
      <c r="L66" s="7">
        <f>IF(input!D69&lt;&gt;"",CONCATENATE($L$1,P66,$L$2,A66," / ",B66," / ",C66," / ",D66," / ",E66," / ",F66," NOT found"),"")</f>
      </c>
      <c r="M66" s="7">
        <f>IF(input!D69&lt;&gt;"",CONCATENATE($M$1,P66,$M$2,".Font.Color = -16383844"),"")</f>
      </c>
      <c r="N66" s="7">
        <f>IF(input!G69&lt;&gt;"",CONCATENATE(N$1,E66),"")</f>
      </c>
      <c r="O66" s="7">
        <f>IF(input!H69&lt;&gt;"",CONCATENATE(O$1,F66),"")</f>
      </c>
      <c r="P66" s="72" t="s">
        <v>1427</v>
      </c>
    </row>
    <row r="67" spans="1:16" ht="12.75">
      <c r="A67" s="37">
        <f>IF(input!C70&lt;&gt;"",input!C70,"")</f>
      </c>
      <c r="B67" s="37">
        <f>IF(input!D70&lt;&gt;"",input!D70,"")</f>
      </c>
      <c r="C67" s="31">
        <f>IF(input!E70&lt;&gt;"",input!E70,"")</f>
      </c>
      <c r="D67" s="31">
        <f>IF(input!F70&lt;&gt;"",input!F70,"")</f>
      </c>
      <c r="E67" s="31">
        <f>IF(input!G70&lt;&gt;"",input!G70,"")</f>
      </c>
      <c r="F67" s="31">
        <f>IF(input!H70&lt;&gt;"",input!H70,"")</f>
      </c>
      <c r="H67" s="2">
        <v>63</v>
      </c>
      <c r="I67" s="68">
        <f>IF(input!D70&lt;&gt;"",CONCATENATE($I$1,A67,"""",", ""Parameter"" ,","""",B67,"""",",  _"),"")</f>
      </c>
      <c r="J67" s="68">
        <f>IF(input!D70&lt;&gt;"",CONCATENATE("""Calculation Type"" ,","""",C67,"""",", ""Qual"" ,","""=""",", ""Units"" ,","""",D67,"""",", ""Sampling Date"" ,","sday",", ""Sampling time"",","stime)"),"")</f>
      </c>
      <c r="K67" s="68">
        <f>IF(input!D70&lt;&gt;"",CONCATENATE("""Calculation Type"" ,","""",C67,"""",", ""Units"" ,","""",D67,"""",", ""Sampling Date"" ,","sday",", ""Sampling time"",","stime)"),"")</f>
      </c>
      <c r="L67" s="7">
        <f>IF(input!D70&lt;&gt;"",CONCATENATE($L$1,P67,$L$2,A67," / ",B67," / ",C67," / ",D67," / ",E67," / ",F67," NOT found"),"")</f>
      </c>
      <c r="M67" s="7">
        <f>IF(input!D70&lt;&gt;"",CONCATENATE($M$1,P67,$M$2,".Font.Color = -16383844"),"")</f>
      </c>
      <c r="N67" s="7">
        <f>IF(input!G70&lt;&gt;"",CONCATENATE(N$1,E67),"")</f>
      </c>
      <c r="O67" s="7">
        <f>IF(input!H70&lt;&gt;"",CONCATENATE(O$1,F67),"")</f>
      </c>
      <c r="P67" s="72" t="s">
        <v>1427</v>
      </c>
    </row>
    <row r="68" spans="1:16" ht="12.75">
      <c r="A68" s="37">
        <f>IF(input!C71&lt;&gt;"",input!C71,"")</f>
      </c>
      <c r="B68" s="37">
        <f>IF(input!D71&lt;&gt;"",input!D71,"")</f>
      </c>
      <c r="C68" s="31">
        <f>IF(input!E71&lt;&gt;"",input!E71,"")</f>
      </c>
      <c r="D68" s="31">
        <f>IF(input!F71&lt;&gt;"",input!F71,"")</f>
      </c>
      <c r="E68" s="31">
        <f>IF(input!G71&lt;&gt;"",input!G71,"")</f>
      </c>
      <c r="F68" s="31">
        <f>IF(input!H71&lt;&gt;"",input!H71,"")</f>
      </c>
      <c r="H68" s="2">
        <v>64</v>
      </c>
      <c r="I68" s="68">
        <f>IF(input!D71&lt;&gt;"",CONCATENATE($I$1,A68,"""",", ""Parameter"" ,","""",B68,"""",",  _"),"")</f>
      </c>
      <c r="J68" s="68">
        <f>IF(input!D71&lt;&gt;"",CONCATENATE("""Calculation Type"" ,","""",C68,"""",", ""Qual"" ,","""=""",", ""Units"" ,","""",D68,"""",", ""Sampling Date"" ,","sday",", ""Sampling time"",","stime)"),"")</f>
      </c>
      <c r="K68" s="68">
        <f>IF(input!D71&lt;&gt;"",CONCATENATE("""Calculation Type"" ,","""",C68,"""",", ""Units"" ,","""",D68,"""",", ""Sampling Date"" ,","sday",", ""Sampling time"",","stime)"),"")</f>
      </c>
      <c r="L68" s="7">
        <f>IF(input!D71&lt;&gt;"",CONCATENATE($L$1,P68,$L$2,A68," / ",B68," / ",C68," / ",D68," / ",E68," / ",F68," NOT found"),"")</f>
      </c>
      <c r="M68" s="7">
        <f>IF(input!D71&lt;&gt;"",CONCATENATE($M$1,P68,$M$2,".Font.Color = -16383844"),"")</f>
      </c>
      <c r="N68" s="7">
        <f>IF(input!G71&lt;&gt;"",CONCATENATE(N$1,E68),"")</f>
      </c>
      <c r="O68" s="7">
        <f>IF(input!H71&lt;&gt;"",CONCATENATE(O$1,F68),"")</f>
      </c>
      <c r="P68" s="72" t="s">
        <v>1427</v>
      </c>
    </row>
    <row r="69" spans="1:16" ht="12.75">
      <c r="A69" s="37">
        <f>IF(input!C72&lt;&gt;"",input!C72,"")</f>
      </c>
      <c r="B69" s="37">
        <f>IF(input!D72&lt;&gt;"",input!D72,"")</f>
      </c>
      <c r="C69" s="31">
        <f>IF(input!E72&lt;&gt;"",input!E72,"")</f>
      </c>
      <c r="D69" s="31">
        <f>IF(input!F72&lt;&gt;"",input!F72,"")</f>
      </c>
      <c r="E69" s="31">
        <f>IF(input!G72&lt;&gt;"",input!G72,"")</f>
      </c>
      <c r="F69" s="31">
        <f>IF(input!H72&lt;&gt;"",input!H72,"")</f>
      </c>
      <c r="H69" s="2">
        <v>65</v>
      </c>
      <c r="I69" s="68">
        <f>IF(input!D72&lt;&gt;"",CONCATENATE($I$1,A69,"""",", ""Parameter"" ,","""",B69,"""",",  _"),"")</f>
      </c>
      <c r="J69" s="68">
        <f>IF(input!D72&lt;&gt;"",CONCATENATE("""Calculation Type"" ,","""",C69,"""",", ""Qual"" ,","""=""",", ""Units"" ,","""",D69,"""",", ""Sampling Date"" ,","sday",", ""Sampling time"",","stime)"),"")</f>
      </c>
      <c r="K69" s="68">
        <f>IF(input!D72&lt;&gt;"",CONCATENATE("""Calculation Type"" ,","""",C69,"""",", ""Units"" ,","""",D69,"""",", ""Sampling Date"" ,","sday",", ""Sampling time"",","stime)"),"")</f>
      </c>
      <c r="L69" s="7">
        <f>IF(input!D72&lt;&gt;"",CONCATENATE($L$1,P69,$L$2,A69," / ",B69," / ",C69," / ",D69," / ",E69," / ",F69," NOT found"),"")</f>
      </c>
      <c r="M69" s="7">
        <f>IF(input!D72&lt;&gt;"",CONCATENATE($M$1,P69,$M$2,".Font.Color = -16383844"),"")</f>
      </c>
      <c r="N69" s="7">
        <f>IF(input!G72&lt;&gt;"",CONCATENATE(N$1,E69),"")</f>
      </c>
      <c r="O69" s="7">
        <f>IF(input!H72&lt;&gt;"",CONCATENATE(O$1,F69),"")</f>
      </c>
      <c r="P69" s="72" t="s">
        <v>1427</v>
      </c>
    </row>
    <row r="70" spans="1:16" ht="12.75">
      <c r="A70" s="37">
        <f>IF(input!C73&lt;&gt;"",input!C73,"")</f>
      </c>
      <c r="B70" s="37">
        <f>IF(input!D73&lt;&gt;"",input!D73,"")</f>
      </c>
      <c r="C70" s="31">
        <f>IF(input!E73&lt;&gt;"",input!E73,"")</f>
      </c>
      <c r="D70" s="31">
        <f>IF(input!F73&lt;&gt;"",input!F73,"")</f>
      </c>
      <c r="E70" s="31">
        <f>IF(input!G73&lt;&gt;"",input!G73,"")</f>
      </c>
      <c r="F70" s="31">
        <f>IF(input!H73&lt;&gt;"",input!H73,"")</f>
      </c>
      <c r="H70" s="2">
        <v>66</v>
      </c>
      <c r="I70" s="68">
        <f>IF(input!D73&lt;&gt;"",CONCATENATE($I$1,A70,"""",", ""Parameter"" ,","""",B70,"""",",  _"),"")</f>
      </c>
      <c r="J70" s="68">
        <f>IF(input!D73&lt;&gt;"",CONCATENATE("""Calculation Type"" ,","""",C70,"""",", ""Qual"" ,","""=""",", ""Units"" ,","""",D70,"""",", ""Sampling Date"" ,","sday",", ""Sampling time"",","stime)"),"")</f>
      </c>
      <c r="K70" s="68">
        <f>IF(input!D73&lt;&gt;"",CONCATENATE("""Calculation Type"" ,","""",C70,"""",", ""Units"" ,","""",D70,"""",", ""Sampling Date"" ,","sday",", ""Sampling time"",","stime)"),"")</f>
      </c>
      <c r="L70" s="7">
        <f>IF(input!D73&lt;&gt;"",CONCATENATE($L$1,P70,$L$2,A70," / ",B70," / ",C70," / ",D70," / ",E70," / ",F70," NOT found"),"")</f>
      </c>
      <c r="M70" s="7">
        <f>IF(input!D73&lt;&gt;"",CONCATENATE($M$1,P70,$M$2,".Font.Color = -16383844"),"")</f>
      </c>
      <c r="N70" s="7">
        <f>IF(input!G73&lt;&gt;"",CONCATENATE(N$1,E70),"")</f>
      </c>
      <c r="O70" s="7">
        <f>IF(input!H73&lt;&gt;"",CONCATENATE(O$1,F70),"")</f>
      </c>
      <c r="P70" s="72" t="s">
        <v>1427</v>
      </c>
    </row>
    <row r="71" spans="1:16" ht="12.75">
      <c r="A71" s="37">
        <f>IF(input!C74&lt;&gt;"",input!C74,"")</f>
      </c>
      <c r="B71" s="37">
        <f>IF(input!D74&lt;&gt;"",input!D74,"")</f>
      </c>
      <c r="C71" s="31">
        <f>IF(input!E74&lt;&gt;"",input!E74,"")</f>
      </c>
      <c r="D71" s="31">
        <f>IF(input!F74&lt;&gt;"",input!F74,"")</f>
      </c>
      <c r="E71" s="31">
        <f>IF(input!G74&lt;&gt;"",input!G74,"")</f>
      </c>
      <c r="F71" s="31">
        <f>IF(input!H74&lt;&gt;"",input!H74,"")</f>
      </c>
      <c r="H71" s="2">
        <v>67</v>
      </c>
      <c r="I71" s="68">
        <f>IF(input!D74&lt;&gt;"",CONCATENATE($I$1,A71,"""",", ""Parameter"" ,","""",B71,"""",",  _"),"")</f>
      </c>
      <c r="J71" s="68">
        <f>IF(input!D74&lt;&gt;"",CONCATENATE("""Calculation Type"" ,","""",C71,"""",", ""Qual"" ,","""=""",", ""Units"" ,","""",D71,"""",", ""Sampling Date"" ,","sday",", ""Sampling time"",","stime)"),"")</f>
      </c>
      <c r="K71" s="68">
        <f>IF(input!D74&lt;&gt;"",CONCATENATE("""Calculation Type"" ,","""",C71,"""",", ""Units"" ,","""",D71,"""",", ""Sampling Date"" ,","sday",", ""Sampling time"",","stime)"),"")</f>
      </c>
      <c r="L71" s="7">
        <f>IF(input!D74&lt;&gt;"",CONCATENATE($L$1,P71,$L$2,A71," / ",B71," / ",C71," / ",D71," / ",E71," / ",F71," NOT found"),"")</f>
      </c>
      <c r="M71" s="7">
        <f>IF(input!D74&lt;&gt;"",CONCATENATE($M$1,P71,$M$2,".Font.Color = -16383844"),"")</f>
      </c>
      <c r="N71" s="7">
        <f>IF(input!G74&lt;&gt;"",CONCATENATE(N$1,E71),"")</f>
      </c>
      <c r="O71" s="7">
        <f>IF(input!H74&lt;&gt;"",CONCATENATE(O$1,F71),"")</f>
      </c>
      <c r="P71" s="72" t="s">
        <v>1427</v>
      </c>
    </row>
    <row r="72" spans="1:16" ht="12.75">
      <c r="A72" s="37">
        <f>IF(input!C75&lt;&gt;"",input!C75,"")</f>
      </c>
      <c r="B72" s="37">
        <f>IF(input!D75&lt;&gt;"",input!D75,"")</f>
      </c>
      <c r="C72" s="31">
        <f>IF(input!E75&lt;&gt;"",input!E75,"")</f>
      </c>
      <c r="D72" s="31">
        <f>IF(input!F75&lt;&gt;"",input!F75,"")</f>
      </c>
      <c r="E72" s="31">
        <f>IF(input!G75&lt;&gt;"",input!G75,"")</f>
      </c>
      <c r="F72" s="31">
        <f>IF(input!H75&lt;&gt;"",input!H75,"")</f>
      </c>
      <c r="H72" s="2">
        <v>68</v>
      </c>
      <c r="I72" s="68">
        <f>IF(input!D75&lt;&gt;"",CONCATENATE($I$1,A72,"""",", ""Parameter"" ,","""",B72,"""",",  _"),"")</f>
      </c>
      <c r="J72" s="68">
        <f>IF(input!D75&lt;&gt;"",CONCATENATE("""Calculation Type"" ,","""",C72,"""",", ""Qual"" ,","""=""",", ""Units"" ,","""",D72,"""",", ""Sampling Date"" ,","sday",", ""Sampling time"",","stime)"),"")</f>
      </c>
      <c r="K72" s="68">
        <f>IF(input!D75&lt;&gt;"",CONCATENATE("""Calculation Type"" ,","""",C72,"""",", ""Units"" ,","""",D72,"""",", ""Sampling Date"" ,","sday",", ""Sampling time"",","stime)"),"")</f>
      </c>
      <c r="L72" s="7">
        <f>IF(input!D75&lt;&gt;"",CONCATENATE($L$1,P72,$L$2,A72," / ",B72," / ",C72," / ",D72," / ",E72," / ",F72," NOT found"),"")</f>
      </c>
      <c r="M72" s="7">
        <f>IF(input!D75&lt;&gt;"",CONCATENATE($M$1,P72,$M$2,".Font.Color = -16383844"),"")</f>
      </c>
      <c r="N72" s="7">
        <f>IF(input!G75&lt;&gt;"",CONCATENATE(N$1,E72),"")</f>
      </c>
      <c r="O72" s="7">
        <f>IF(input!H75&lt;&gt;"",CONCATENATE(O$1,F72),"")</f>
      </c>
      <c r="P72" s="72" t="s">
        <v>1427</v>
      </c>
    </row>
    <row r="73" spans="1:16" ht="12.75">
      <c r="A73" s="37">
        <f>IF(input!C76&lt;&gt;"",input!C76,"")</f>
      </c>
      <c r="B73" s="37">
        <f>IF(input!D76&lt;&gt;"",input!D76,"")</f>
      </c>
      <c r="C73" s="31">
        <f>IF(input!E76&lt;&gt;"",input!E76,"")</f>
      </c>
      <c r="D73" s="31">
        <f>IF(input!F76&lt;&gt;"",input!F76,"")</f>
      </c>
      <c r="E73" s="31">
        <f>IF(input!G76&lt;&gt;"",input!G76,"")</f>
      </c>
      <c r="F73" s="31">
        <f>IF(input!H76&lt;&gt;"",input!H76,"")</f>
      </c>
      <c r="H73" s="2">
        <v>69</v>
      </c>
      <c r="I73" s="68">
        <f>IF(input!D76&lt;&gt;"",CONCATENATE($I$1,A73,"""",", ""Parameter"" ,","""",B73,"""",",  _"),"")</f>
      </c>
      <c r="J73" s="68">
        <f>IF(input!D76&lt;&gt;"",CONCATENATE("""Calculation Type"" ,","""",C73,"""",", ""Qual"" ,","""=""",", ""Units"" ,","""",D73,"""",", ""Sampling Date"" ,","sday",", ""Sampling time"",","stime)"),"")</f>
      </c>
      <c r="K73" s="68">
        <f>IF(input!D76&lt;&gt;"",CONCATENATE("""Calculation Type"" ,","""",C73,"""",", ""Units"" ,","""",D73,"""",", ""Sampling Date"" ,","sday",", ""Sampling time"",","stime)"),"")</f>
      </c>
      <c r="L73" s="7">
        <f>IF(input!D76&lt;&gt;"",CONCATENATE($L$1,P73,$L$2,A73," / ",B73," / ",C73," / ",D73," / ",E73," / ",F73," NOT found"),"")</f>
      </c>
      <c r="M73" s="7">
        <f>IF(input!D76&lt;&gt;"",CONCATENATE($M$1,P73,$M$2,".Font.Color = -16383844"),"")</f>
      </c>
      <c r="N73" s="7">
        <f>IF(input!G76&lt;&gt;"",CONCATENATE(N$1,E73),"")</f>
      </c>
      <c r="O73" s="7">
        <f>IF(input!H76&lt;&gt;"",CONCATENATE(O$1,F73),"")</f>
      </c>
      <c r="P73" s="72" t="s">
        <v>1427</v>
      </c>
    </row>
    <row r="74" spans="1:16" ht="12.75">
      <c r="A74" s="37">
        <f>IF(input!C77&lt;&gt;"",input!C77,"")</f>
      </c>
      <c r="B74" s="37">
        <f>IF(input!D77&lt;&gt;"",input!D77,"")</f>
      </c>
      <c r="C74" s="31">
        <f>IF(input!E77&lt;&gt;"",input!E77,"")</f>
      </c>
      <c r="D74" s="31">
        <f>IF(input!F77&lt;&gt;"",input!F77,"")</f>
      </c>
      <c r="E74" s="31">
        <f>IF(input!G77&lt;&gt;"",input!G77,"")</f>
      </c>
      <c r="F74" s="31">
        <f>IF(input!H77&lt;&gt;"",input!H77,"")</f>
      </c>
      <c r="H74" s="2">
        <v>70</v>
      </c>
      <c r="I74" s="68">
        <f>IF(input!D77&lt;&gt;"",CONCATENATE($I$1,A74,"""",", ""Parameter"" ,","""",B74,"""",",  _"),"")</f>
      </c>
      <c r="J74" s="68">
        <f>IF(input!D77&lt;&gt;"",CONCATENATE("""Calculation Type"" ,","""",C74,"""",", ""Qual"" ,","""=""",", ""Units"" ,","""",D74,"""",", ""Sampling Date"" ,","sday",", ""Sampling time"",","stime)"),"")</f>
      </c>
      <c r="K74" s="68">
        <f>IF(input!D77&lt;&gt;"",CONCATENATE("""Calculation Type"" ,","""",C74,"""",", ""Units"" ,","""",D74,"""",", ""Sampling Date"" ,","sday",", ""Sampling time"",","stime)"),"")</f>
      </c>
      <c r="L74" s="7">
        <f>IF(input!D77&lt;&gt;"",CONCATENATE($L$1,P74,$L$2,A74," / ",B74," / ",C74," / ",D74," / ",E74," / ",F74," NOT found"),"")</f>
      </c>
      <c r="M74" s="7">
        <f>IF(input!D77&lt;&gt;"",CONCATENATE($M$1,P74,$M$2,".Font.Color = -16383844"),"")</f>
      </c>
      <c r="N74" s="7">
        <f>IF(input!G77&lt;&gt;"",CONCATENATE(N$1,E74),"")</f>
      </c>
      <c r="O74" s="7">
        <f>IF(input!H77&lt;&gt;"",CONCATENATE(O$1,F74),"")</f>
      </c>
      <c r="P74" s="72" t="s">
        <v>1427</v>
      </c>
    </row>
    <row r="75" spans="1:16" ht="12.75">
      <c r="A75" s="37">
        <f>IF(input!C78&lt;&gt;"",input!C78,"")</f>
      </c>
      <c r="B75" s="37">
        <f>IF(input!D78&lt;&gt;"",input!D78,"")</f>
      </c>
      <c r="C75" s="31">
        <f>IF(input!E78&lt;&gt;"",input!E78,"")</f>
      </c>
      <c r="D75" s="31">
        <f>IF(input!F78&lt;&gt;"",input!F78,"")</f>
      </c>
      <c r="E75" s="31">
        <f>IF(input!G78&lt;&gt;"",input!G78,"")</f>
      </c>
      <c r="F75" s="31">
        <f>IF(input!H78&lt;&gt;"",input!H78,"")</f>
      </c>
      <c r="H75" s="2">
        <v>71</v>
      </c>
      <c r="I75" s="68">
        <f>IF(input!D78&lt;&gt;"",CONCATENATE($I$1,A75,"""",", ""Parameter"" ,","""",B75,"""",",  _"),"")</f>
      </c>
      <c r="J75" s="68">
        <f>IF(input!D78&lt;&gt;"",CONCATENATE("""Calculation Type"" ,","""",C75,"""",", ""Qual"" ,","""=""",", ""Units"" ,","""",D75,"""",", ""Sampling Date"" ,","sday",", ""Sampling time"",","stime)"),"")</f>
      </c>
      <c r="K75" s="68">
        <f>IF(input!D78&lt;&gt;"",CONCATENATE("""Calculation Type"" ,","""",C75,"""",", ""Units"" ,","""",D75,"""",", ""Sampling Date"" ,","sday",", ""Sampling time"",","stime)"),"")</f>
      </c>
      <c r="L75" s="7">
        <f>IF(input!D78&lt;&gt;"",CONCATENATE($L$1,P75,$L$2,A75," / ",B75," / ",C75," / ",D75," / ",E75," / ",F75," NOT found"),"")</f>
      </c>
      <c r="M75" s="7">
        <f>IF(input!D78&lt;&gt;"",CONCATENATE($M$1,P75,$M$2,".Font.Color = -16383844"),"")</f>
      </c>
      <c r="N75" s="7">
        <f>IF(input!G78&lt;&gt;"",CONCATENATE(N$1,E75),"")</f>
      </c>
      <c r="O75" s="7">
        <f>IF(input!H78&lt;&gt;"",CONCATENATE(O$1,F75),"")</f>
      </c>
      <c r="P75" s="72" t="s">
        <v>1427</v>
      </c>
    </row>
    <row r="76" spans="1:16" ht="12.75">
      <c r="A76" s="37">
        <f>IF(input!C79&lt;&gt;"",input!C79,"")</f>
      </c>
      <c r="B76" s="37">
        <f>IF(input!D79&lt;&gt;"",input!D79,"")</f>
      </c>
      <c r="C76" s="31">
        <f>IF(input!E79&lt;&gt;"",input!E79,"")</f>
      </c>
      <c r="D76" s="31">
        <f>IF(input!F79&lt;&gt;"",input!F79,"")</f>
      </c>
      <c r="E76" s="31">
        <f>IF(input!G79&lt;&gt;"",input!G79,"")</f>
      </c>
      <c r="F76" s="31">
        <f>IF(input!H79&lt;&gt;"",input!H79,"")</f>
      </c>
      <c r="H76" s="2">
        <v>72</v>
      </c>
      <c r="I76" s="68">
        <f>IF(input!D79&lt;&gt;"",CONCATENATE($I$1,A76,"""",", ""Parameter"" ,","""",B76,"""",",  _"),"")</f>
      </c>
      <c r="J76" s="68">
        <f>IF(input!D79&lt;&gt;"",CONCATENATE("""Calculation Type"" ,","""",C76,"""",", ""Qual"" ,","""=""",", ""Units"" ,","""",D76,"""",", ""Sampling Date"" ,","sday",", ""Sampling time"",","stime)"),"")</f>
      </c>
      <c r="K76" s="68">
        <f>IF(input!D79&lt;&gt;"",CONCATENATE("""Calculation Type"" ,","""",C76,"""",", ""Units"" ,","""",D76,"""",", ""Sampling Date"" ,","sday",", ""Sampling time"",","stime)"),"")</f>
      </c>
      <c r="L76" s="7">
        <f>IF(input!D79&lt;&gt;"",CONCATENATE($L$1,P76,$L$2,A76," / ",B76," / ",C76," / ",D76," / ",E76," / ",F76," NOT found"),"")</f>
      </c>
      <c r="M76" s="7">
        <f>IF(input!D79&lt;&gt;"",CONCATENATE($M$1,P76,$M$2,".Font.Color = -16383844"),"")</f>
      </c>
      <c r="N76" s="7">
        <f>IF(input!G79&lt;&gt;"",CONCATENATE(N$1,E76),"")</f>
      </c>
      <c r="O76" s="7">
        <f>IF(input!H79&lt;&gt;"",CONCATENATE(O$1,F76),"")</f>
      </c>
      <c r="P76" s="72" t="s">
        <v>1427</v>
      </c>
    </row>
    <row r="77" spans="1:16" ht="12.75">
      <c r="A77" s="37">
        <f>IF(input!C80&lt;&gt;"",input!C80,"")</f>
      </c>
      <c r="B77" s="37">
        <f>IF(input!D80&lt;&gt;"",input!D80,"")</f>
      </c>
      <c r="C77" s="31">
        <f>IF(input!E80&lt;&gt;"",input!E80,"")</f>
      </c>
      <c r="D77" s="31">
        <f>IF(input!F80&lt;&gt;"",input!F80,"")</f>
      </c>
      <c r="E77" s="31">
        <f>IF(input!G80&lt;&gt;"",input!G80,"")</f>
      </c>
      <c r="F77" s="31">
        <f>IF(input!H80&lt;&gt;"",input!H80,"")</f>
      </c>
      <c r="H77" s="2">
        <v>73</v>
      </c>
      <c r="I77" s="68">
        <f>IF(input!D80&lt;&gt;"",CONCATENATE($I$1,A77,"""",", ""Parameter"" ,","""",B77,"""",",  _"),"")</f>
      </c>
      <c r="J77" s="68">
        <f>IF(input!D80&lt;&gt;"",CONCATENATE("""Calculation Type"" ,","""",C77,"""",", ""Qual"" ,","""=""",", ""Units"" ,","""",D77,"""",", ""Sampling Date"" ,","sday",", ""Sampling time"",","stime)"),"")</f>
      </c>
      <c r="K77" s="68">
        <f>IF(input!D80&lt;&gt;"",CONCATENATE("""Calculation Type"" ,","""",C77,"""",", ""Units"" ,","""",D77,"""",", ""Sampling Date"" ,","sday",", ""Sampling time"",","stime)"),"")</f>
      </c>
      <c r="L77" s="7">
        <f>IF(input!D80&lt;&gt;"",CONCATENATE($L$1,P77,$L$2,A77," / ",B77," / ",C77," / ",D77," / ",E77," / ",F77," NOT found"),"")</f>
      </c>
      <c r="M77" s="7">
        <f>IF(input!D80&lt;&gt;"",CONCATENATE($M$1,P77,$M$2,".Font.Color = -16383844"),"")</f>
      </c>
      <c r="N77" s="7">
        <f>IF(input!G80&lt;&gt;"",CONCATENATE(N$1,E77),"")</f>
      </c>
      <c r="O77" s="7">
        <f>IF(input!H80&lt;&gt;"",CONCATENATE(O$1,F77),"")</f>
      </c>
      <c r="P77" s="72" t="s">
        <v>1427</v>
      </c>
    </row>
    <row r="78" spans="1:16" ht="12.75">
      <c r="A78" s="37">
        <f>IF(input!C81&lt;&gt;"",input!C81,"")</f>
      </c>
      <c r="B78" s="37">
        <f>IF(input!D81&lt;&gt;"",input!D81,"")</f>
      </c>
      <c r="C78" s="31">
        <f>IF(input!E81&lt;&gt;"",input!E81,"")</f>
      </c>
      <c r="D78" s="31">
        <f>IF(input!F81&lt;&gt;"",input!F81,"")</f>
      </c>
      <c r="E78" s="31">
        <f>IF(input!G81&lt;&gt;"",input!G81,"")</f>
      </c>
      <c r="F78" s="31">
        <f>IF(input!H81&lt;&gt;"",input!H81,"")</f>
      </c>
      <c r="H78" s="2">
        <v>74</v>
      </c>
      <c r="I78" s="68">
        <f>IF(input!D81&lt;&gt;"",CONCATENATE($I$1,A78,"""",", ""Parameter"" ,","""",B78,"""",",  _"),"")</f>
      </c>
      <c r="J78" s="68">
        <f>IF(input!D81&lt;&gt;"",CONCATENATE("""Calculation Type"" ,","""",C78,"""",", ""Qual"" ,","""=""",", ""Units"" ,","""",D78,"""",", ""Sampling Date"" ,","sday",", ""Sampling time"",","stime)"),"")</f>
      </c>
      <c r="K78" s="68">
        <f>IF(input!D81&lt;&gt;"",CONCATENATE("""Calculation Type"" ,","""",C78,"""",", ""Units"" ,","""",D78,"""",", ""Sampling Date"" ,","sday",", ""Sampling time"",","stime)"),"")</f>
      </c>
      <c r="L78" s="7">
        <f>IF(input!D81&lt;&gt;"",CONCATENATE($L$1,P78,$L$2,A78," / ",B78," / ",C78," / ",D78," / ",E78," / ",F78," NOT found"),"")</f>
      </c>
      <c r="M78" s="7">
        <f>IF(input!D81&lt;&gt;"",CONCATENATE($M$1,P78,$M$2,".Font.Color = -16383844"),"")</f>
      </c>
      <c r="N78" s="7">
        <f>IF(input!G81&lt;&gt;"",CONCATENATE(N$1,E78),"")</f>
      </c>
      <c r="O78" s="7">
        <f>IF(input!H81&lt;&gt;"",CONCATENATE(O$1,F78),"")</f>
      </c>
      <c r="P78" s="72" t="s">
        <v>1427</v>
      </c>
    </row>
    <row r="79" spans="1:16" ht="12.75">
      <c r="A79" s="37">
        <f>IF(input!C82&lt;&gt;"",input!C82,"")</f>
      </c>
      <c r="B79" s="37">
        <f>IF(input!D82&lt;&gt;"",input!D82,"")</f>
      </c>
      <c r="C79" s="31">
        <f>IF(input!E82&lt;&gt;"",input!E82,"")</f>
      </c>
      <c r="D79" s="31">
        <f>IF(input!F82&lt;&gt;"",input!F82,"")</f>
      </c>
      <c r="E79" s="31">
        <f>IF(input!G82&lt;&gt;"",input!G82,"")</f>
      </c>
      <c r="F79" s="31">
        <f>IF(input!H82&lt;&gt;"",input!H82,"")</f>
      </c>
      <c r="H79" s="2">
        <v>75</v>
      </c>
      <c r="I79" s="68">
        <f>IF(input!D82&lt;&gt;"",CONCATENATE($I$1,A79,"""",", ""Parameter"" ,","""",B79,"""",",  _"),"")</f>
      </c>
      <c r="J79" s="68">
        <f>IF(input!D82&lt;&gt;"",CONCATENATE("""Calculation Type"" ,","""",C79,"""",", ""Qual"" ,","""=""",", ""Units"" ,","""",D79,"""",", ""Sampling Date"" ,","sday",", ""Sampling time"",","stime)"),"")</f>
      </c>
      <c r="K79" s="68">
        <f>IF(input!D82&lt;&gt;"",CONCATENATE("""Calculation Type"" ,","""",C79,"""",", ""Units"" ,","""",D79,"""",", ""Sampling Date"" ,","sday",", ""Sampling time"",","stime)"),"")</f>
      </c>
      <c r="L79" s="7">
        <f>IF(input!D82&lt;&gt;"",CONCATENATE($L$1,P79,$L$2,A79," / ",B79," / ",C79," / ",D79," / ",E79," / ",F79," NOT found"),"")</f>
      </c>
      <c r="M79" s="7">
        <f>IF(input!D82&lt;&gt;"",CONCATENATE($M$1,P79,$M$2,".Font.Color = -16383844"),"")</f>
      </c>
      <c r="N79" s="7">
        <f>IF(input!G82&lt;&gt;"",CONCATENATE(N$1,E79),"")</f>
      </c>
      <c r="O79" s="7">
        <f>IF(input!H82&lt;&gt;"",CONCATENATE(O$1,F79),"")</f>
      </c>
      <c r="P79" s="72" t="s">
        <v>1427</v>
      </c>
    </row>
    <row r="80" spans="1:16" ht="12.75">
      <c r="A80" s="37">
        <f>IF(input!C83&lt;&gt;"",input!C83,"")</f>
      </c>
      <c r="B80" s="37">
        <f>IF(input!D83&lt;&gt;"",input!D83,"")</f>
      </c>
      <c r="C80" s="31">
        <f>IF(input!E83&lt;&gt;"",input!E83,"")</f>
      </c>
      <c r="D80" s="31">
        <f>IF(input!F83&lt;&gt;"",input!F83,"")</f>
      </c>
      <c r="E80" s="31">
        <f>IF(input!G83&lt;&gt;"",input!G83,"")</f>
      </c>
      <c r="F80" s="31">
        <f>IF(input!H83&lt;&gt;"",input!H83,"")</f>
      </c>
      <c r="H80" s="2">
        <v>76</v>
      </c>
      <c r="I80" s="68">
        <f>IF(input!D83&lt;&gt;"",CONCATENATE($I$1,A80,"""",", ""Parameter"" ,","""",B80,"""",",  _"),"")</f>
      </c>
      <c r="J80" s="68">
        <f>IF(input!D83&lt;&gt;"",CONCATENATE("""Calculation Type"" ,","""",C80,"""",", ""Qual"" ,","""=""",", ""Units"" ,","""",D80,"""",", ""Sampling Date"" ,","sday",", ""Sampling time"",","stime)"),"")</f>
      </c>
      <c r="K80" s="68">
        <f>IF(input!D83&lt;&gt;"",CONCATENATE("""Calculation Type"" ,","""",C80,"""",", ""Units"" ,","""",D80,"""",", ""Sampling Date"" ,","sday",", ""Sampling time"",","stime)"),"")</f>
      </c>
      <c r="L80" s="7">
        <f>IF(input!D83&lt;&gt;"",CONCATENATE($L$1,P80,$L$2,A80," / ",B80," / ",C80," / ",D80," / ",E80," / ",F80," NOT found"),"")</f>
      </c>
      <c r="M80" s="7">
        <f>IF(input!D83&lt;&gt;"",CONCATENATE($M$1,P80,$M$2,".Font.Color = -16383844"),"")</f>
      </c>
      <c r="N80" s="7">
        <f>IF(input!G83&lt;&gt;"",CONCATENATE(N$1,E80),"")</f>
      </c>
      <c r="O80" s="7">
        <f>IF(input!H83&lt;&gt;"",CONCATENATE(O$1,F80),"")</f>
      </c>
      <c r="P80" s="72" t="s">
        <v>1427</v>
      </c>
    </row>
    <row r="81" spans="1:16" ht="12.75">
      <c r="A81" s="37">
        <f>IF(input!C84&lt;&gt;"",input!C84,"")</f>
      </c>
      <c r="B81" s="37">
        <f>IF(input!D84&lt;&gt;"",input!D84,"")</f>
      </c>
      <c r="C81" s="31">
        <f>IF(input!E84&lt;&gt;"",input!E84,"")</f>
      </c>
      <c r="D81" s="31">
        <f>IF(input!F84&lt;&gt;"",input!F84,"")</f>
      </c>
      <c r="E81" s="31">
        <f>IF(input!G84&lt;&gt;"",input!G84,"")</f>
      </c>
      <c r="F81" s="31">
        <f>IF(input!H84&lt;&gt;"",input!H84,"")</f>
      </c>
      <c r="H81" s="2">
        <v>77</v>
      </c>
      <c r="I81" s="68">
        <f>IF(input!D84&lt;&gt;"",CONCATENATE($I$1,A81,"""",", ""Parameter"" ,","""",B81,"""",",  _"),"")</f>
      </c>
      <c r="J81" s="68">
        <f>IF(input!D84&lt;&gt;"",CONCATENATE("""Calculation Type"" ,","""",C81,"""",", ""Qual"" ,","""=""",", ""Units"" ,","""",D81,"""",", ""Sampling Date"" ,","sday",", ""Sampling time"",","stime)"),"")</f>
      </c>
      <c r="K81" s="68">
        <f>IF(input!D84&lt;&gt;"",CONCATENATE("""Calculation Type"" ,","""",C81,"""",", ""Units"" ,","""",D81,"""",", ""Sampling Date"" ,","sday",", ""Sampling time"",","stime)"),"")</f>
      </c>
      <c r="L81" s="7">
        <f>IF(input!D84&lt;&gt;"",CONCATENATE($L$1,P81,$L$2,A81," / ",B81," / ",C81," / ",D81," / ",E81," / ",F81," NOT found"),"")</f>
      </c>
      <c r="M81" s="7">
        <f>IF(input!D84&lt;&gt;"",CONCATENATE($M$1,P81,$M$2,".Font.Color = -16383844"),"")</f>
      </c>
      <c r="N81" s="7">
        <f>IF(input!G84&lt;&gt;"",CONCATENATE(N$1,E81),"")</f>
      </c>
      <c r="O81" s="7">
        <f>IF(input!H84&lt;&gt;"",CONCATENATE(O$1,F81),"")</f>
      </c>
      <c r="P81" s="72" t="s">
        <v>1427</v>
      </c>
    </row>
    <row r="82" spans="1:16" ht="12.75">
      <c r="A82" s="37">
        <f>IF(input!C85&lt;&gt;"",input!C85,"")</f>
      </c>
      <c r="B82" s="37">
        <f>IF(input!D85&lt;&gt;"",input!D85,"")</f>
      </c>
      <c r="C82" s="31">
        <f>IF(input!E85&lt;&gt;"",input!E85,"")</f>
      </c>
      <c r="D82" s="31">
        <f>IF(input!F85&lt;&gt;"",input!F85,"")</f>
      </c>
      <c r="E82" s="31">
        <f>IF(input!G85&lt;&gt;"",input!G85,"")</f>
      </c>
      <c r="F82" s="31">
        <f>IF(input!H85&lt;&gt;"",input!H85,"")</f>
      </c>
      <c r="H82" s="2">
        <v>78</v>
      </c>
      <c r="I82" s="68">
        <f>IF(input!D85&lt;&gt;"",CONCATENATE($I$1,A82,"""",", ""Parameter"" ,","""",B82,"""",",  _"),"")</f>
      </c>
      <c r="J82" s="68">
        <f>IF(input!D85&lt;&gt;"",CONCATENATE("""Calculation Type"" ,","""",C82,"""",", ""Qual"" ,","""=""",", ""Units"" ,","""",D82,"""",", ""Sampling Date"" ,","sday",", ""Sampling time"",","stime)"),"")</f>
      </c>
      <c r="K82" s="68">
        <f>IF(input!D85&lt;&gt;"",CONCATENATE("""Calculation Type"" ,","""",C82,"""",", ""Units"" ,","""",D82,"""",", ""Sampling Date"" ,","sday",", ""Sampling time"",","stime)"),"")</f>
      </c>
      <c r="L82" s="7">
        <f>IF(input!D85&lt;&gt;"",CONCATENATE($L$1,P82,$L$2,A82," / ",B82," / ",C82," / ",D82," / ",E82," / ",F82," NOT found"),"")</f>
      </c>
      <c r="M82" s="7">
        <f>IF(input!D85&lt;&gt;"",CONCATENATE($M$1,P82,$M$2,".Font.Color = -16383844"),"")</f>
      </c>
      <c r="N82" s="7">
        <f>IF(input!G85&lt;&gt;"",CONCATENATE(N$1,E82),"")</f>
      </c>
      <c r="O82" s="7">
        <f>IF(input!H85&lt;&gt;"",CONCATENATE(O$1,F82),"")</f>
      </c>
      <c r="P82" s="72" t="s">
        <v>1427</v>
      </c>
    </row>
    <row r="83" spans="1:16" ht="12.75">
      <c r="A83" s="37">
        <f>IF(input!C86&lt;&gt;"",input!C86,"")</f>
      </c>
      <c r="B83" s="37">
        <f>IF(input!D86&lt;&gt;"",input!D86,"")</f>
      </c>
      <c r="C83" s="31">
        <f>IF(input!E86&lt;&gt;"",input!E86,"")</f>
      </c>
      <c r="D83" s="31">
        <f>IF(input!F86&lt;&gt;"",input!F86,"")</f>
      </c>
      <c r="E83" s="31">
        <f>IF(input!G86&lt;&gt;"",input!G86,"")</f>
      </c>
      <c r="F83" s="31">
        <f>IF(input!H86&lt;&gt;"",input!H86,"")</f>
      </c>
      <c r="H83" s="2">
        <v>79</v>
      </c>
      <c r="I83" s="68">
        <f>IF(input!D86&lt;&gt;"",CONCATENATE($I$1,A83,"""",", ""Parameter"" ,","""",B83,"""",",  _"),"")</f>
      </c>
      <c r="J83" s="68">
        <f>IF(input!D86&lt;&gt;"",CONCATENATE("""Calculation Type"" ,","""",C83,"""",", ""Qual"" ,","""=""",", ""Units"" ,","""",D83,"""",", ""Sampling Date"" ,","sday",", ""Sampling time"",","stime)"),"")</f>
      </c>
      <c r="K83" s="68">
        <f>IF(input!D86&lt;&gt;"",CONCATENATE("""Calculation Type"" ,","""",C83,"""",", ""Units"" ,","""",D83,"""",", ""Sampling Date"" ,","sday",", ""Sampling time"",","stime)"),"")</f>
      </c>
      <c r="L83" s="7">
        <f>IF(input!D86&lt;&gt;"",CONCATENATE($L$1,P83,$L$2,A83," / ",B83," / ",C83," / ",D83," / ",E83," / ",F83," NOT found"),"")</f>
      </c>
      <c r="M83" s="7">
        <f>IF(input!D86&lt;&gt;"",CONCATENATE($M$1,P83,$M$2,".Font.Color = -16383844"),"")</f>
      </c>
      <c r="N83" s="7">
        <f>IF(input!G86&lt;&gt;"",CONCATENATE(N$1,E83),"")</f>
      </c>
      <c r="O83" s="7">
        <f>IF(input!H86&lt;&gt;"",CONCATENATE(O$1,F83),"")</f>
      </c>
      <c r="P83" s="72" t="s">
        <v>1427</v>
      </c>
    </row>
    <row r="84" spans="1:16" ht="12.75">
      <c r="A84" s="37">
        <f>IF(input!C87&lt;&gt;"",input!C87,"")</f>
      </c>
      <c r="B84" s="37">
        <f>IF(input!D87&lt;&gt;"",input!D87,"")</f>
      </c>
      <c r="C84" s="31">
        <f>IF(input!E87&lt;&gt;"",input!E87,"")</f>
      </c>
      <c r="D84" s="31">
        <f>IF(input!F87&lt;&gt;"",input!F87,"")</f>
      </c>
      <c r="E84" s="31">
        <f>IF(input!G87&lt;&gt;"",input!G87,"")</f>
      </c>
      <c r="F84" s="31">
        <f>IF(input!H87&lt;&gt;"",input!H87,"")</f>
      </c>
      <c r="H84" s="2">
        <v>80</v>
      </c>
      <c r="I84" s="68">
        <f>IF(input!D87&lt;&gt;"",CONCATENATE($I$1,A84,"""",", ""Parameter"" ,","""",B84,"""",",  _"),"")</f>
      </c>
      <c r="J84" s="68">
        <f>IF(input!D87&lt;&gt;"",CONCATENATE("""Calculation Type"" ,","""",C84,"""",", ""Qual"" ,","""=""",", ""Units"" ,","""",D84,"""",", ""Sampling Date"" ,","sday",", ""Sampling time"",","stime)"),"")</f>
      </c>
      <c r="K84" s="68">
        <f>IF(input!D87&lt;&gt;"",CONCATENATE("""Calculation Type"" ,","""",C84,"""",", ""Units"" ,","""",D84,"""",", ""Sampling Date"" ,","sday",", ""Sampling time"",","stime)"),"")</f>
      </c>
      <c r="L84" s="7">
        <f>IF(input!D87&lt;&gt;"",CONCATENATE($L$1,P84,$L$2,A84," / ",B84," / ",C84," / ",D84," / ",E84," / ",F84," NOT found"),"")</f>
      </c>
      <c r="M84" s="7">
        <f>IF(input!D87&lt;&gt;"",CONCATENATE($M$1,P84,$M$2,".Font.Color = -16383844"),"")</f>
      </c>
      <c r="N84" s="7">
        <f>IF(input!G87&lt;&gt;"",CONCATENATE(N$1,E84),"")</f>
      </c>
      <c r="O84" s="7">
        <f>IF(input!H87&lt;&gt;"",CONCATENATE(O$1,F84),"")</f>
      </c>
      <c r="P84" s="72" t="s">
        <v>1427</v>
      </c>
    </row>
    <row r="85" spans="1:16" ht="12.75">
      <c r="A85" s="37">
        <f>IF(input!C88&lt;&gt;"",input!C88,"")</f>
      </c>
      <c r="B85" s="37">
        <f>IF(input!D88&lt;&gt;"",input!D88,"")</f>
      </c>
      <c r="C85" s="31">
        <f>IF(input!E88&lt;&gt;"",input!E88,"")</f>
      </c>
      <c r="D85" s="31">
        <f>IF(input!F88&lt;&gt;"",input!F88,"")</f>
      </c>
      <c r="E85" s="31">
        <f>IF(input!G88&lt;&gt;"",input!G88,"")</f>
      </c>
      <c r="F85" s="31">
        <f>IF(input!H88&lt;&gt;"",input!H88,"")</f>
      </c>
      <c r="H85" s="2">
        <v>81</v>
      </c>
      <c r="I85" s="68">
        <f>IF(input!D88&lt;&gt;"",CONCATENATE($I$1,A85,"""",", ""Parameter"" ,","""",B85,"""",",  _"),"")</f>
      </c>
      <c r="J85" s="68">
        <f>IF(input!D88&lt;&gt;"",CONCATENATE("""Calculation Type"" ,","""",C85,"""",", ""Qual"" ,","""=""",", ""Units"" ,","""",D85,"""",", ""Sampling Date"" ,","sday",", ""Sampling time"",","stime)"),"")</f>
      </c>
      <c r="K85" s="68">
        <f>IF(input!D88&lt;&gt;"",CONCATENATE("""Calculation Type"" ,","""",C85,"""",", ""Units"" ,","""",D85,"""",", ""Sampling Date"" ,","sday",", ""Sampling time"",","stime)"),"")</f>
      </c>
      <c r="L85" s="7">
        <f>IF(input!D88&lt;&gt;"",CONCATENATE($L$1,P85,$L$2,A85," / ",B85," / ",C85," / ",D85," / ",E85," / ",F85," NOT found"),"")</f>
      </c>
      <c r="M85" s="7">
        <f>IF(input!D88&lt;&gt;"",CONCATENATE($M$1,P85,$M$2,".Font.Color = -16383844"),"")</f>
      </c>
      <c r="N85" s="7">
        <f>IF(input!G88&lt;&gt;"",CONCATENATE(N$1,E85),"")</f>
      </c>
      <c r="O85" s="7">
        <f>IF(input!H88&lt;&gt;"",CONCATENATE(O$1,F85),"")</f>
      </c>
      <c r="P85" s="72" t="s">
        <v>1427</v>
      </c>
    </row>
    <row r="86" spans="1:16" ht="12.75">
      <c r="A86" s="37">
        <f>IF(input!C89&lt;&gt;"",input!C89,"")</f>
      </c>
      <c r="B86" s="37">
        <f>IF(input!D89&lt;&gt;"",input!D89,"")</f>
      </c>
      <c r="C86" s="31">
        <f>IF(input!E89&lt;&gt;"",input!E89,"")</f>
      </c>
      <c r="D86" s="31">
        <f>IF(input!F89&lt;&gt;"",input!F89,"")</f>
      </c>
      <c r="E86" s="31">
        <f>IF(input!G89&lt;&gt;"",input!G89,"")</f>
      </c>
      <c r="F86" s="31">
        <f>IF(input!H89&lt;&gt;"",input!H89,"")</f>
      </c>
      <c r="H86" s="2">
        <v>82</v>
      </c>
      <c r="I86" s="68">
        <f>IF(input!D89&lt;&gt;"",CONCATENATE($I$1,A86,"""",", ""Parameter"" ,","""",B86,"""",",  _"),"")</f>
      </c>
      <c r="J86" s="68">
        <f>IF(input!D89&lt;&gt;"",CONCATENATE("""Calculation Type"" ,","""",C86,"""",", ""Qual"" ,","""=""",", ""Units"" ,","""",D86,"""",", ""Sampling Date"" ,","sday",", ""Sampling time"",","stime)"),"")</f>
      </c>
      <c r="K86" s="68">
        <f>IF(input!D89&lt;&gt;"",CONCATENATE("""Calculation Type"" ,","""",C86,"""",", ""Units"" ,","""",D86,"""",", ""Sampling Date"" ,","sday",", ""Sampling time"",","stime)"),"")</f>
      </c>
      <c r="L86" s="7">
        <f>IF(input!D89&lt;&gt;"",CONCATENATE($L$1,P86,$L$2,A86," / ",B86," / ",C86," / ",D86," / ",E86," / ",F86," NOT found"),"")</f>
      </c>
      <c r="M86" s="7">
        <f>IF(input!D89&lt;&gt;"",CONCATENATE($M$1,P86,$M$2,".Font.Color = -16383844"),"")</f>
      </c>
      <c r="N86" s="7">
        <f>IF(input!G89&lt;&gt;"",CONCATENATE(N$1,E86),"")</f>
      </c>
      <c r="O86" s="7">
        <f>IF(input!H89&lt;&gt;"",CONCATENATE(O$1,F86),"")</f>
      </c>
      <c r="P86" s="72" t="s">
        <v>1427</v>
      </c>
    </row>
    <row r="87" spans="1:16" ht="12.75">
      <c r="A87" s="37">
        <f>IF(input!C90&lt;&gt;"",input!C90,"")</f>
      </c>
      <c r="B87" s="37">
        <f>IF(input!D90&lt;&gt;"",input!D90,"")</f>
      </c>
      <c r="C87" s="31">
        <f>IF(input!E90&lt;&gt;"",input!E90,"")</f>
      </c>
      <c r="D87" s="31">
        <f>IF(input!F90&lt;&gt;"",input!F90,"")</f>
      </c>
      <c r="E87" s="31">
        <f>IF(input!G90&lt;&gt;"",input!G90,"")</f>
      </c>
      <c r="F87" s="31">
        <f>IF(input!H90&lt;&gt;"",input!H90,"")</f>
      </c>
      <c r="H87" s="2">
        <v>83</v>
      </c>
      <c r="I87" s="68">
        <f>IF(input!D90&lt;&gt;"",CONCATENATE($I$1,A87,"""",", ""Parameter"" ,","""",B87,"""",",  _"),"")</f>
      </c>
      <c r="J87" s="68">
        <f>IF(input!D90&lt;&gt;"",CONCATENATE("""Calculation Type"" ,","""",C87,"""",", ""Qual"" ,","""=""",", ""Units"" ,","""",D87,"""",", ""Sampling Date"" ,","sday",", ""Sampling time"",","stime)"),"")</f>
      </c>
      <c r="K87" s="68">
        <f>IF(input!D90&lt;&gt;"",CONCATENATE("""Calculation Type"" ,","""",C87,"""",", ""Units"" ,","""",D87,"""",", ""Sampling Date"" ,","sday",", ""Sampling time"",","stime)"),"")</f>
      </c>
      <c r="L87" s="7">
        <f>IF(input!D90&lt;&gt;"",CONCATENATE($L$1,P87,$L$2,A87," / ",B87," / ",C87," / ",D87," / ",E87," / ",F87," NOT found"),"")</f>
      </c>
      <c r="M87" s="7">
        <f>IF(input!D90&lt;&gt;"",CONCATENATE($M$1,P87,$M$2,".Font.Color = -16383844"),"")</f>
      </c>
      <c r="N87" s="7">
        <f>IF(input!G90&lt;&gt;"",CONCATENATE(N$1,E87),"")</f>
      </c>
      <c r="O87" s="7">
        <f>IF(input!H90&lt;&gt;"",CONCATENATE(O$1,F87),"")</f>
      </c>
      <c r="P87" s="72" t="s">
        <v>1427</v>
      </c>
    </row>
    <row r="88" spans="1:16" ht="12.75">
      <c r="A88" s="37">
        <f>IF(input!C91&lt;&gt;"",input!C91,"")</f>
      </c>
      <c r="B88" s="37">
        <f>IF(input!D91&lt;&gt;"",input!D91,"")</f>
      </c>
      <c r="C88" s="31">
        <f>IF(input!E91&lt;&gt;"",input!E91,"")</f>
      </c>
      <c r="D88" s="31">
        <f>IF(input!F91&lt;&gt;"",input!F91,"")</f>
      </c>
      <c r="E88" s="31">
        <f>IF(input!G91&lt;&gt;"",input!G91,"")</f>
      </c>
      <c r="F88" s="31">
        <f>IF(input!H91&lt;&gt;"",input!H91,"")</f>
      </c>
      <c r="H88" s="2">
        <v>84</v>
      </c>
      <c r="I88" s="68">
        <f>IF(input!D91&lt;&gt;"",CONCATENATE($I$1,A88,"""",", ""Parameter"" ,","""",B88,"""",",  _"),"")</f>
      </c>
      <c r="J88" s="68">
        <f>IF(input!D91&lt;&gt;"",CONCATENATE("""Calculation Type"" ,","""",C88,"""",", ""Qual"" ,","""=""",", ""Units"" ,","""",D88,"""",", ""Sampling Date"" ,","sday",", ""Sampling time"",","stime)"),"")</f>
      </c>
      <c r="K88" s="68">
        <f>IF(input!D91&lt;&gt;"",CONCATENATE("""Calculation Type"" ,","""",C88,"""",", ""Units"" ,","""",D88,"""",", ""Sampling Date"" ,","sday",", ""Sampling time"",","stime)"),"")</f>
      </c>
      <c r="L88" s="7">
        <f>IF(input!D91&lt;&gt;"",CONCATENATE($L$1,P88,$L$2,A88," / ",B88," / ",C88," / ",D88," / ",E88," / ",F88," NOT found"),"")</f>
      </c>
      <c r="M88" s="7">
        <f>IF(input!D91&lt;&gt;"",CONCATENATE($M$1,P88,$M$2,".Font.Color = -16383844"),"")</f>
      </c>
      <c r="N88" s="7">
        <f>IF(input!G91&lt;&gt;"",CONCATENATE(N$1,E88),"")</f>
      </c>
      <c r="O88" s="7">
        <f>IF(input!H91&lt;&gt;"",CONCATENATE(O$1,F88),"")</f>
      </c>
      <c r="P88" s="72" t="s">
        <v>1427</v>
      </c>
    </row>
    <row r="89" spans="1:16" ht="12.75">
      <c r="A89" s="37">
        <f>IF(input!C92&lt;&gt;"",input!C92,"")</f>
      </c>
      <c r="B89" s="37">
        <f>IF(input!D92&lt;&gt;"",input!D92,"")</f>
      </c>
      <c r="C89" s="31">
        <f>IF(input!E92&lt;&gt;"",input!E92,"")</f>
      </c>
      <c r="D89" s="31">
        <f>IF(input!F92&lt;&gt;"",input!F92,"")</f>
      </c>
      <c r="E89" s="31">
        <f>IF(input!G92&lt;&gt;"",input!G92,"")</f>
      </c>
      <c r="F89" s="31">
        <f>IF(input!H92&lt;&gt;"",input!H92,"")</f>
      </c>
      <c r="H89" s="2">
        <v>85</v>
      </c>
      <c r="I89" s="68">
        <f>IF(input!D92&lt;&gt;"",CONCATENATE($I$1,A89,"""",", ""Parameter"" ,","""",B89,"""",",  _"),"")</f>
      </c>
      <c r="J89" s="68">
        <f>IF(input!D92&lt;&gt;"",CONCATENATE("""Calculation Type"" ,","""",C89,"""",", ""Qual"" ,","""=""",", ""Units"" ,","""",D89,"""",", ""Sampling Date"" ,","sday",", ""Sampling time"",","stime)"),"")</f>
      </c>
      <c r="K89" s="68">
        <f>IF(input!D92&lt;&gt;"",CONCATENATE("""Calculation Type"" ,","""",C89,"""",", ""Units"" ,","""",D89,"""",", ""Sampling Date"" ,","sday",", ""Sampling time"",","stime)"),"")</f>
      </c>
      <c r="L89" s="7">
        <f>IF(input!D92&lt;&gt;"",CONCATENATE($L$1,P89,$L$2,A89," / ",B89," / ",C89," / ",D89," / ",E89," / ",F89," NOT found"),"")</f>
      </c>
      <c r="M89" s="7">
        <f>IF(input!D92&lt;&gt;"",CONCATENATE($M$1,P89,$M$2,".Font.Color = -16383844"),"")</f>
      </c>
      <c r="N89" s="7">
        <f>IF(input!G92&lt;&gt;"",CONCATENATE(N$1,E89),"")</f>
      </c>
      <c r="O89" s="7">
        <f>IF(input!H92&lt;&gt;"",CONCATENATE(O$1,F89),"")</f>
      </c>
      <c r="P89" s="72" t="s">
        <v>1427</v>
      </c>
    </row>
    <row r="90" spans="1:16" ht="12.75">
      <c r="A90" s="37">
        <f>IF(input!C93&lt;&gt;"",input!C93,"")</f>
      </c>
      <c r="B90" s="37">
        <f>IF(input!D93&lt;&gt;"",input!D93,"")</f>
      </c>
      <c r="C90" s="31">
        <f>IF(input!E93&lt;&gt;"",input!E93,"")</f>
      </c>
      <c r="D90" s="31">
        <f>IF(input!F93&lt;&gt;"",input!F93,"")</f>
      </c>
      <c r="E90" s="31">
        <f>IF(input!G93&lt;&gt;"",input!G93,"")</f>
      </c>
      <c r="F90" s="31">
        <f>IF(input!H93&lt;&gt;"",input!H93,"")</f>
      </c>
      <c r="H90" s="2">
        <v>86</v>
      </c>
      <c r="I90" s="68">
        <f>IF(input!D93&lt;&gt;"",CONCATENATE($I$1,A90,"""",", ""Parameter"" ,","""",B90,"""",",  _"),"")</f>
      </c>
      <c r="J90" s="68">
        <f>IF(input!D93&lt;&gt;"",CONCATENATE("""Calculation Type"" ,","""",C90,"""",", ""Qual"" ,","""=""",", ""Units"" ,","""",D90,"""",", ""Sampling Date"" ,","sday",", ""Sampling time"",","stime)"),"")</f>
      </c>
      <c r="K90" s="68">
        <f>IF(input!D93&lt;&gt;"",CONCATENATE("""Calculation Type"" ,","""",C90,"""",", ""Units"" ,","""",D90,"""",", ""Sampling Date"" ,","sday",", ""Sampling time"",","stime)"),"")</f>
      </c>
      <c r="L90" s="7">
        <f>IF(input!D93&lt;&gt;"",CONCATENATE($L$1,P90,$L$2,A90," / ",B90," / ",C90," / ",D90," / ",E90," / ",F90," NOT found"),"")</f>
      </c>
      <c r="M90" s="7">
        <f>IF(input!D93&lt;&gt;"",CONCATENATE($M$1,P90,$M$2,".Font.Color = -16383844"),"")</f>
      </c>
      <c r="N90" s="7">
        <f>IF(input!G93&lt;&gt;"",CONCATENATE(N$1,E90),"")</f>
      </c>
      <c r="O90" s="7">
        <f>IF(input!H93&lt;&gt;"",CONCATENATE(O$1,F90),"")</f>
      </c>
      <c r="P90" s="72" t="s">
        <v>1427</v>
      </c>
    </row>
    <row r="91" spans="1:16" ht="12.75">
      <c r="A91" s="37">
        <f>IF(input!C94&lt;&gt;"",input!C94,"")</f>
      </c>
      <c r="B91" s="37">
        <f>IF(input!D94&lt;&gt;"",input!D94,"")</f>
      </c>
      <c r="C91" s="31">
        <f>IF(input!E94&lt;&gt;"",input!E94,"")</f>
      </c>
      <c r="D91" s="31">
        <f>IF(input!F94&lt;&gt;"",input!F94,"")</f>
      </c>
      <c r="E91" s="31">
        <f>IF(input!G94&lt;&gt;"",input!G94,"")</f>
      </c>
      <c r="F91" s="31">
        <f>IF(input!H94&lt;&gt;"",input!H94,"")</f>
      </c>
      <c r="H91" s="2">
        <v>87</v>
      </c>
      <c r="I91" s="68">
        <f>IF(input!D94&lt;&gt;"",CONCATENATE($I$1,A91,"""",", ""Parameter"" ,","""",B91,"""",",  _"),"")</f>
      </c>
      <c r="J91" s="68">
        <f>IF(input!D94&lt;&gt;"",CONCATENATE("""Calculation Type"" ,","""",C91,"""",", ""Qual"" ,","""=""",", ""Units"" ,","""",D91,"""",", ""Sampling Date"" ,","sday",", ""Sampling time"",","stime)"),"")</f>
      </c>
      <c r="K91" s="68">
        <f>IF(input!D94&lt;&gt;"",CONCATENATE("""Calculation Type"" ,","""",C91,"""",", ""Units"" ,","""",D91,"""",", ""Sampling Date"" ,","sday",", ""Sampling time"",","stime)"),"")</f>
      </c>
      <c r="L91" s="7">
        <f>IF(input!D94&lt;&gt;"",CONCATENATE($L$1,P91,$L$2,A91," / ",B91," / ",C91," / ",D91," / ",E91," / ",F91," NOT found"),"")</f>
      </c>
      <c r="M91" s="7">
        <f>IF(input!D94&lt;&gt;"",CONCATENATE($M$1,P91,$M$2,".Font.Color = -16383844"),"")</f>
      </c>
      <c r="N91" s="7">
        <f>IF(input!G94&lt;&gt;"",CONCATENATE(N$1,E91),"")</f>
      </c>
      <c r="O91" s="7">
        <f>IF(input!H94&lt;&gt;"",CONCATENATE(O$1,F91),"")</f>
      </c>
      <c r="P91" s="72" t="s">
        <v>1427</v>
      </c>
    </row>
    <row r="92" spans="1:16" ht="12.75">
      <c r="A92" s="37">
        <f>IF(input!C95&lt;&gt;"",input!C95,"")</f>
      </c>
      <c r="B92" s="37">
        <f>IF(input!D95&lt;&gt;"",input!D95,"")</f>
      </c>
      <c r="C92" s="31">
        <f>IF(input!E95&lt;&gt;"",input!E95,"")</f>
      </c>
      <c r="D92" s="31">
        <f>IF(input!F95&lt;&gt;"",input!F95,"")</f>
      </c>
      <c r="E92" s="31">
        <f>IF(input!G95&lt;&gt;"",input!G95,"")</f>
      </c>
      <c r="F92" s="31">
        <f>IF(input!H95&lt;&gt;"",input!H95,"")</f>
      </c>
      <c r="H92" s="2">
        <v>88</v>
      </c>
      <c r="I92" s="68">
        <f>IF(input!D95&lt;&gt;"",CONCATENATE($I$1,A92,"""",", ""Parameter"" ,","""",B92,"""",",  _"),"")</f>
      </c>
      <c r="J92" s="68">
        <f>IF(input!D95&lt;&gt;"",CONCATENATE("""Calculation Type"" ,","""",C92,"""",", ""Qual"" ,","""=""",", ""Units"" ,","""",D92,"""",", ""Sampling Date"" ,","sday",", ""Sampling time"",","stime)"),"")</f>
      </c>
      <c r="K92" s="68">
        <f>IF(input!D95&lt;&gt;"",CONCATENATE("""Calculation Type"" ,","""",C92,"""",", ""Units"" ,","""",D92,"""",", ""Sampling Date"" ,","sday",", ""Sampling time"",","stime)"),"")</f>
      </c>
      <c r="L92" s="7">
        <f>IF(input!D95&lt;&gt;"",CONCATENATE($L$1,P92,$L$2,A92," / ",B92," / ",C92," / ",D92," / ",E92," / ",F92," NOT found"),"")</f>
      </c>
      <c r="M92" s="7">
        <f>IF(input!D95&lt;&gt;"",CONCATENATE($M$1,P92,$M$2,".Font.Color = -16383844"),"")</f>
      </c>
      <c r="N92" s="7">
        <f>IF(input!G95&lt;&gt;"",CONCATENATE(N$1,E92),"")</f>
      </c>
      <c r="O92" s="7">
        <f>IF(input!H95&lt;&gt;"",CONCATENATE(O$1,F92),"")</f>
      </c>
      <c r="P92" s="72" t="s">
        <v>1427</v>
      </c>
    </row>
    <row r="93" spans="1:16" ht="12.75">
      <c r="A93" s="37">
        <f>IF(input!C96&lt;&gt;"",input!C96,"")</f>
      </c>
      <c r="B93" s="37">
        <f>IF(input!D96&lt;&gt;"",input!D96,"")</f>
      </c>
      <c r="C93" s="31">
        <f>IF(input!E96&lt;&gt;"",input!E96,"")</f>
      </c>
      <c r="D93" s="31">
        <f>IF(input!F96&lt;&gt;"",input!F96,"")</f>
      </c>
      <c r="E93" s="31">
        <f>IF(input!G96&lt;&gt;"",input!G96,"")</f>
      </c>
      <c r="F93" s="31">
        <f>IF(input!H96&lt;&gt;"",input!H96,"")</f>
      </c>
      <c r="H93" s="2">
        <v>89</v>
      </c>
      <c r="I93" s="68">
        <f>IF(input!D96&lt;&gt;"",CONCATENATE($I$1,A93,"""",", ""Parameter"" ,","""",B93,"""",",  _"),"")</f>
      </c>
      <c r="J93" s="68">
        <f>IF(input!D96&lt;&gt;"",CONCATENATE("""Calculation Type"" ,","""",C93,"""",", ""Qual"" ,","""=""",", ""Units"" ,","""",D93,"""",", ""Sampling Date"" ,","sday",", ""Sampling time"",","stime)"),"")</f>
      </c>
      <c r="K93" s="68">
        <f>IF(input!D96&lt;&gt;"",CONCATENATE("""Calculation Type"" ,","""",C93,"""",", ""Units"" ,","""",D93,"""",", ""Sampling Date"" ,","sday",", ""Sampling time"",","stime)"),"")</f>
      </c>
      <c r="L93" s="7">
        <f>IF(input!D96&lt;&gt;"",CONCATENATE($L$1,P93,$L$2,A93," / ",B93," / ",C93," / ",D93," / ",E93," / ",F93," NOT found"),"")</f>
      </c>
      <c r="M93" s="7">
        <f>IF(input!D96&lt;&gt;"",CONCATENATE($M$1,P93,$M$2,".Font.Color = -16383844"),"")</f>
      </c>
      <c r="N93" s="7">
        <f>IF(input!G96&lt;&gt;"",CONCATENATE(N$1,E93),"")</f>
      </c>
      <c r="O93" s="7">
        <f>IF(input!H96&lt;&gt;"",CONCATENATE(O$1,F93),"")</f>
      </c>
      <c r="P93" s="72" t="s">
        <v>1427</v>
      </c>
    </row>
    <row r="94" spans="1:16" ht="12.75">
      <c r="A94" s="37">
        <f>IF(input!C97&lt;&gt;"",input!C97,"")</f>
      </c>
      <c r="B94" s="37">
        <f>IF(input!D97&lt;&gt;"",input!D97,"")</f>
      </c>
      <c r="C94" s="31">
        <f>IF(input!E97&lt;&gt;"",input!E97,"")</f>
      </c>
      <c r="D94" s="31">
        <f>IF(input!F97&lt;&gt;"",input!F97,"")</f>
      </c>
      <c r="E94" s="31">
        <f>IF(input!G97&lt;&gt;"",input!G97,"")</f>
      </c>
      <c r="F94" s="31">
        <f>IF(input!H97&lt;&gt;"",input!H97,"")</f>
      </c>
      <c r="H94" s="2">
        <v>90</v>
      </c>
      <c r="I94" s="68">
        <f>IF(input!D97&lt;&gt;"",CONCATENATE($I$1,A94,"""",", ""Parameter"" ,","""",B94,"""",",  _"),"")</f>
      </c>
      <c r="J94" s="68">
        <f>IF(input!D97&lt;&gt;"",CONCATENATE("""Calculation Type"" ,","""",C94,"""",", ""Qual"" ,","""=""",", ""Units"" ,","""",D94,"""",", ""Sampling Date"" ,","sday",", ""Sampling time"",","stime)"),"")</f>
      </c>
      <c r="K94" s="68">
        <f>IF(input!D97&lt;&gt;"",CONCATENATE("""Calculation Type"" ,","""",C94,"""",", ""Units"" ,","""",D94,"""",", ""Sampling Date"" ,","sday",", ""Sampling time"",","stime)"),"")</f>
      </c>
      <c r="L94" s="7">
        <f>IF(input!D97&lt;&gt;"",CONCATENATE($L$1,P94,$L$2,A94," / ",B94," / ",C94," / ",D94," / ",E94," / ",F94," NOT found"),"")</f>
      </c>
      <c r="M94" s="7">
        <f>IF(input!D97&lt;&gt;"",CONCATENATE($M$1,P94,$M$2,".Font.Color = -16383844"),"")</f>
      </c>
      <c r="N94" s="7">
        <f>IF(input!G97&lt;&gt;"",CONCATENATE(N$1,E94),"")</f>
      </c>
      <c r="O94" s="7">
        <f>IF(input!H97&lt;&gt;"",CONCATENATE(O$1,F94),"")</f>
      </c>
      <c r="P94" s="72" t="s">
        <v>1427</v>
      </c>
    </row>
    <row r="95" spans="1:16" ht="12.75">
      <c r="A95" s="37">
        <f>IF(input!C98&lt;&gt;"",input!C98,"")</f>
      </c>
      <c r="B95" s="37">
        <f>IF(input!D98&lt;&gt;"",input!D98,"")</f>
      </c>
      <c r="C95" s="31">
        <f>IF(input!E98&lt;&gt;"",input!E98,"")</f>
      </c>
      <c r="D95" s="31">
        <f>IF(input!F98&lt;&gt;"",input!F98,"")</f>
      </c>
      <c r="E95" s="31">
        <f>IF(input!G98&lt;&gt;"",input!G98,"")</f>
      </c>
      <c r="F95" s="31">
        <f>IF(input!H98&lt;&gt;"",input!H98,"")</f>
      </c>
      <c r="H95" s="2">
        <v>91</v>
      </c>
      <c r="I95" s="68">
        <f>IF(input!D98&lt;&gt;"",CONCATENATE($I$1,A95,"""",", ""Parameter"" ,","""",B95,"""",",  _"),"")</f>
      </c>
      <c r="J95" s="68">
        <f>IF(input!D98&lt;&gt;"",CONCATENATE("""Calculation Type"" ,","""",C95,"""",", ""Qual"" ,","""=""",", ""Units"" ,","""",D95,"""",", ""Sampling Date"" ,","sday",", ""Sampling time"",","stime)"),"")</f>
      </c>
      <c r="K95" s="68">
        <f>IF(input!D98&lt;&gt;"",CONCATENATE("""Calculation Type"" ,","""",C95,"""",", ""Units"" ,","""",D95,"""",", ""Sampling Date"" ,","sday",", ""Sampling time"",","stime)"),"")</f>
      </c>
      <c r="L95" s="7">
        <f>IF(input!D98&lt;&gt;"",CONCATENATE($L$1,P95,$L$2,A95," / ",B95," / ",C95," / ",D95," / ",E95," / ",F95," NOT found"),"")</f>
      </c>
      <c r="M95" s="7">
        <f>IF(input!D98&lt;&gt;"",CONCATENATE($M$1,P95,$M$2,".Font.Color = -16383844"),"")</f>
      </c>
      <c r="N95" s="7">
        <f>IF(input!G98&lt;&gt;"",CONCATENATE(N$1,E95),"")</f>
      </c>
      <c r="O95" s="7">
        <f>IF(input!H98&lt;&gt;"",CONCATENATE(O$1,F95),"")</f>
      </c>
      <c r="P95" s="72" t="s">
        <v>1427</v>
      </c>
    </row>
    <row r="96" spans="1:16" ht="12.75">
      <c r="A96" s="37">
        <f>IF(input!C99&lt;&gt;"",input!C99,"")</f>
      </c>
      <c r="B96" s="37">
        <f>IF(input!D99&lt;&gt;"",input!D99,"")</f>
      </c>
      <c r="C96" s="31">
        <f>IF(input!E99&lt;&gt;"",input!E99,"")</f>
      </c>
      <c r="D96" s="31">
        <f>IF(input!F99&lt;&gt;"",input!F99,"")</f>
      </c>
      <c r="E96" s="31">
        <f>IF(input!G99&lt;&gt;"",input!G99,"")</f>
      </c>
      <c r="F96" s="31">
        <f>IF(input!H99&lt;&gt;"",input!H99,"")</f>
      </c>
      <c r="H96" s="2">
        <v>92</v>
      </c>
      <c r="I96" s="68">
        <f>IF(input!D99&lt;&gt;"",CONCATENATE($I$1,A96,"""",", ""Parameter"" ,","""",B96,"""",",  _"),"")</f>
      </c>
      <c r="J96" s="68">
        <f>IF(input!D99&lt;&gt;"",CONCATENATE("""Calculation Type"" ,","""",C96,"""",", ""Qual"" ,","""=""",", ""Units"" ,","""",D96,"""",", ""Sampling Date"" ,","sday",", ""Sampling time"",","stime)"),"")</f>
      </c>
      <c r="K96" s="68">
        <f>IF(input!D99&lt;&gt;"",CONCATENATE("""Calculation Type"" ,","""",C96,"""",", ""Units"" ,","""",D96,"""",", ""Sampling Date"" ,","sday",", ""Sampling time"",","stime)"),"")</f>
      </c>
      <c r="L96" s="7">
        <f>IF(input!D99&lt;&gt;"",CONCATENATE($L$1,P96,$L$2,A96," / ",B96," / ",C96," / ",D96," / ",E96," / ",F96," NOT found"),"")</f>
      </c>
      <c r="M96" s="7">
        <f>IF(input!D99&lt;&gt;"",CONCATENATE($M$1,P96,$M$2,".Font.Color = -16383844"),"")</f>
      </c>
      <c r="N96" s="7">
        <f>IF(input!G99&lt;&gt;"",CONCATENATE(N$1,E96),"")</f>
      </c>
      <c r="O96" s="7">
        <f>IF(input!H99&lt;&gt;"",CONCATENATE(O$1,F96),"")</f>
      </c>
      <c r="P96" s="72" t="s">
        <v>1427</v>
      </c>
    </row>
    <row r="97" spans="1:16" ht="12.75">
      <c r="A97" s="37">
        <f>IF(input!C100&lt;&gt;"",input!C100,"")</f>
      </c>
      <c r="B97" s="37">
        <f>IF(input!D100&lt;&gt;"",input!D100,"")</f>
      </c>
      <c r="C97" s="31">
        <f>IF(input!E100&lt;&gt;"",input!E100,"")</f>
      </c>
      <c r="D97" s="31">
        <f>IF(input!F100&lt;&gt;"",input!F100,"")</f>
      </c>
      <c r="E97" s="31">
        <f>IF(input!G100&lt;&gt;"",input!G100,"")</f>
      </c>
      <c r="F97" s="31">
        <f>IF(input!H100&lt;&gt;"",input!H100,"")</f>
      </c>
      <c r="H97" s="2">
        <v>93</v>
      </c>
      <c r="I97" s="68">
        <f>IF(input!D100&lt;&gt;"",CONCATENATE($I$1,A97,"""",", ""Parameter"" ,","""",B97,"""",",  _"),"")</f>
      </c>
      <c r="J97" s="68">
        <f>IF(input!D100&lt;&gt;"",CONCATENATE("""Calculation Type"" ,","""",C97,"""",", ""Qual"" ,","""=""",", ""Units"" ,","""",D97,"""",", ""Sampling Date"" ,","sday",", ""Sampling time"",","stime)"),"")</f>
      </c>
      <c r="K97" s="68">
        <f>IF(input!D100&lt;&gt;"",CONCATENATE("""Calculation Type"" ,","""",C97,"""",", ""Units"" ,","""",D97,"""",", ""Sampling Date"" ,","sday",", ""Sampling time"",","stime)"),"")</f>
      </c>
      <c r="L97" s="7">
        <f>IF(input!D100&lt;&gt;"",CONCATENATE($L$1,P97,$L$2,A97," / ",B97," / ",C97," / ",D97," / ",E97," / ",F97," NOT found"),"")</f>
      </c>
      <c r="M97" s="7">
        <f>IF(input!D100&lt;&gt;"",CONCATENATE($M$1,P97,$M$2,".Font.Color = -16383844"),"")</f>
      </c>
      <c r="N97" s="7">
        <f>IF(input!G100&lt;&gt;"",CONCATENATE(N$1,E97),"")</f>
      </c>
      <c r="O97" s="7">
        <f>IF(input!H100&lt;&gt;"",CONCATENATE(O$1,F97),"")</f>
      </c>
      <c r="P97" s="72" t="s">
        <v>1427</v>
      </c>
    </row>
    <row r="98" spans="1:16" ht="12.75">
      <c r="A98" s="37">
        <f>IF(input!C101&lt;&gt;"",input!C101,"")</f>
      </c>
      <c r="B98" s="37">
        <f>IF(input!D101&lt;&gt;"",input!D101,"")</f>
      </c>
      <c r="C98" s="31">
        <f>IF(input!E101&lt;&gt;"",input!E101,"")</f>
      </c>
      <c r="D98" s="31">
        <f>IF(input!F101&lt;&gt;"",input!F101,"")</f>
      </c>
      <c r="E98" s="31">
        <f>IF(input!G101&lt;&gt;"",input!G101,"")</f>
      </c>
      <c r="F98" s="31">
        <f>IF(input!H101&lt;&gt;"",input!H101,"")</f>
      </c>
      <c r="H98" s="2">
        <v>94</v>
      </c>
      <c r="I98" s="68">
        <f>IF(input!D101&lt;&gt;"",CONCATENATE($I$1,A98,"""",", ""Parameter"" ,","""",B98,"""",",  _"),"")</f>
      </c>
      <c r="J98" s="68">
        <f>IF(input!D101&lt;&gt;"",CONCATENATE("""Calculation Type"" ,","""",C98,"""",", ""Qual"" ,","""=""",", ""Units"" ,","""",D98,"""",", ""Sampling Date"" ,","sday",", ""Sampling time"",","stime)"),"")</f>
      </c>
      <c r="K98" s="68">
        <f>IF(input!D101&lt;&gt;"",CONCATENATE("""Calculation Type"" ,","""",C98,"""",", ""Units"" ,","""",D98,"""",", ""Sampling Date"" ,","sday",", ""Sampling time"",","stime)"),"")</f>
      </c>
      <c r="L98" s="7">
        <f>IF(input!D101&lt;&gt;"",CONCATENATE($L$1,P98,$L$2,A98," / ",B98," / ",C98," / ",D98," / ",E98," / ",F98," NOT found"),"")</f>
      </c>
      <c r="M98" s="7">
        <f>IF(input!D101&lt;&gt;"",CONCATENATE($M$1,P98,$M$2,".Font.Color = -16383844"),"")</f>
      </c>
      <c r="N98" s="7">
        <f>IF(input!G101&lt;&gt;"",CONCATENATE(N$1,E98),"")</f>
      </c>
      <c r="O98" s="7">
        <f>IF(input!H101&lt;&gt;"",CONCATENATE(O$1,F98),"")</f>
      </c>
      <c r="P98" s="72" t="s">
        <v>1427</v>
      </c>
    </row>
    <row r="99" spans="1:16" ht="12.75">
      <c r="A99" s="37">
        <f>IF(input!C102&lt;&gt;"",input!C102,"")</f>
      </c>
      <c r="B99" s="37">
        <f>IF(input!D102&lt;&gt;"",input!D102,"")</f>
      </c>
      <c r="C99" s="31">
        <f>IF(input!E102&lt;&gt;"",input!E102,"")</f>
      </c>
      <c r="D99" s="31">
        <f>IF(input!F102&lt;&gt;"",input!F102,"")</f>
      </c>
      <c r="E99" s="31">
        <f>IF(input!G102&lt;&gt;"",input!G102,"")</f>
      </c>
      <c r="F99" s="31">
        <f>IF(input!H102&lt;&gt;"",input!H102,"")</f>
      </c>
      <c r="H99" s="2">
        <v>95</v>
      </c>
      <c r="I99" s="68">
        <f>IF(input!D102&lt;&gt;"",CONCATENATE($I$1,A99,"""",", ""Parameter"" ,","""",B99,"""",",  _"),"")</f>
      </c>
      <c r="J99" s="68">
        <f>IF(input!D102&lt;&gt;"",CONCATENATE("""Calculation Type"" ,","""",C99,"""",", ""Qual"" ,","""=""",", ""Units"" ,","""",D99,"""",", ""Sampling Date"" ,","sday",", ""Sampling time"",","stime)"),"")</f>
      </c>
      <c r="K99" s="68">
        <f>IF(input!D102&lt;&gt;"",CONCATENATE("""Calculation Type"" ,","""",C99,"""",", ""Units"" ,","""",D99,"""",", ""Sampling Date"" ,","sday",", ""Sampling time"",","stime)"),"")</f>
      </c>
      <c r="L99" s="7">
        <f>IF(input!D102&lt;&gt;"",CONCATENATE($L$1,P99,$L$2,A99," / ",B99," / ",C99," / ",D99," / ",E99," / ",F99," NOT found"),"")</f>
      </c>
      <c r="M99" s="7">
        <f>IF(input!D102&lt;&gt;"",CONCATENATE($M$1,P99,$M$2,".Font.Color = -16383844"),"")</f>
      </c>
      <c r="N99" s="7">
        <f>IF(input!G102&lt;&gt;"",CONCATENATE(N$1,E99),"")</f>
      </c>
      <c r="O99" s="7">
        <f>IF(input!H102&lt;&gt;"",CONCATENATE(O$1,F99),"")</f>
      </c>
      <c r="P99" s="72" t="s">
        <v>1427</v>
      </c>
    </row>
    <row r="100" spans="1:16" ht="12.75">
      <c r="A100" s="37">
        <f>IF(input!C103&lt;&gt;"",input!C103,"")</f>
      </c>
      <c r="B100" s="37">
        <f>IF(input!D103&lt;&gt;"",input!D103,"")</f>
      </c>
      <c r="C100" s="31">
        <f>IF(input!E103&lt;&gt;"",input!E103,"")</f>
      </c>
      <c r="D100" s="31">
        <f>IF(input!F103&lt;&gt;"",input!F103,"")</f>
      </c>
      <c r="E100" s="31">
        <f>IF(input!G103&lt;&gt;"",input!G103,"")</f>
      </c>
      <c r="F100" s="31">
        <f>IF(input!H103&lt;&gt;"",input!H103,"")</f>
      </c>
      <c r="H100" s="2">
        <v>96</v>
      </c>
      <c r="I100" s="68">
        <f>IF(input!D103&lt;&gt;"",CONCATENATE($I$1,A100,"""",", ""Parameter"" ,","""",B100,"""",",  _"),"")</f>
      </c>
      <c r="J100" s="68">
        <f>IF(input!D103&lt;&gt;"",CONCATENATE("""Calculation Type"" ,","""",C100,"""",", ""Qual"" ,","""=""",", ""Units"" ,","""",D100,"""",", ""Sampling Date"" ,","sday",", ""Sampling time"",","stime)"),"")</f>
      </c>
      <c r="K100" s="68">
        <f>IF(input!D103&lt;&gt;"",CONCATENATE("""Calculation Type"" ,","""",C100,"""",", ""Units"" ,","""",D100,"""",", ""Sampling Date"" ,","sday",", ""Sampling time"",","stime)"),"")</f>
      </c>
      <c r="L100" s="7">
        <f>IF(input!D103&lt;&gt;"",CONCATENATE($L$1,P100,$L$2,A100," / ",B100," / ",C100," / ",D100," / ",E100," / ",F100," NOT found"),"")</f>
      </c>
      <c r="M100" s="7">
        <f>IF(input!D103&lt;&gt;"",CONCATENATE($M$1,P100,$M$2,".Font.Color = -16383844"),"")</f>
      </c>
      <c r="N100" s="7">
        <f>IF(input!G103&lt;&gt;"",CONCATENATE(N$1,E100),"")</f>
      </c>
      <c r="O100" s="7">
        <f>IF(input!H103&lt;&gt;"",CONCATENATE(O$1,F100),"")</f>
      </c>
      <c r="P100" s="72" t="s">
        <v>1427</v>
      </c>
    </row>
    <row r="101" spans="1:16" ht="12.75">
      <c r="A101" s="37">
        <f>IF(input!C104&lt;&gt;"",input!C104,"")</f>
      </c>
      <c r="B101" s="37">
        <f>IF(input!D104&lt;&gt;"",input!D104,"")</f>
      </c>
      <c r="C101" s="31">
        <f>IF(input!E104&lt;&gt;"",input!E104,"")</f>
      </c>
      <c r="D101" s="31">
        <f>IF(input!F104&lt;&gt;"",input!F104,"")</f>
      </c>
      <c r="E101" s="31">
        <f>IF(input!G104&lt;&gt;"",input!G104,"")</f>
      </c>
      <c r="F101" s="31">
        <f>IF(input!H104&lt;&gt;"",input!H104,"")</f>
      </c>
      <c r="H101" s="2">
        <v>97</v>
      </c>
      <c r="I101" s="68">
        <f>IF(input!D104&lt;&gt;"",CONCATENATE($I$1,A101,"""",", ""Parameter"" ,","""",B101,"""",",  _"),"")</f>
      </c>
      <c r="J101" s="68">
        <f>IF(input!D104&lt;&gt;"",CONCATENATE("""Calculation Type"" ,","""",C101,"""",", ""Qual"" ,","""=""",", ""Units"" ,","""",D101,"""",", ""Sampling Date"" ,","sday",", ""Sampling time"",","stime)"),"")</f>
      </c>
      <c r="K101" s="68">
        <f>IF(input!D104&lt;&gt;"",CONCATENATE("""Calculation Type"" ,","""",C101,"""",", ""Units"" ,","""",D101,"""",", ""Sampling Date"" ,","sday",", ""Sampling time"",","stime)"),"")</f>
      </c>
      <c r="L101" s="7">
        <f>IF(input!D104&lt;&gt;"",CONCATENATE($L$1,P101,$L$2,A101," / ",B101," / ",C101," / ",D101," / ",E101," / ",F101," NOT found"),"")</f>
      </c>
      <c r="M101" s="7">
        <f>IF(input!D104&lt;&gt;"",CONCATENATE($M$1,P101,$M$2,".Font.Color = -16383844"),"")</f>
      </c>
      <c r="N101" s="7">
        <f>IF(input!G104&lt;&gt;"",CONCATENATE(N$1,E101),"")</f>
      </c>
      <c r="O101" s="7">
        <f>IF(input!H104&lt;&gt;"",CONCATENATE(O$1,F101),"")</f>
      </c>
      <c r="P101" s="72" t="s">
        <v>1427</v>
      </c>
    </row>
    <row r="102" spans="1:16" ht="12.75">
      <c r="A102" s="37">
        <f>IF(input!C105&lt;&gt;"",input!C105,"")</f>
      </c>
      <c r="B102" s="37">
        <f>IF(input!D105&lt;&gt;"",input!D105,"")</f>
      </c>
      <c r="C102" s="31">
        <f>IF(input!E105&lt;&gt;"",input!E105,"")</f>
      </c>
      <c r="D102" s="31">
        <f>IF(input!F105&lt;&gt;"",input!F105,"")</f>
      </c>
      <c r="E102" s="31">
        <f>IF(input!G105&lt;&gt;"",input!G105,"")</f>
      </c>
      <c r="F102" s="31">
        <f>IF(input!H105&lt;&gt;"",input!H105,"")</f>
      </c>
      <c r="H102" s="2">
        <v>98</v>
      </c>
      <c r="I102" s="68">
        <f>IF(input!D105&lt;&gt;"",CONCATENATE($I$1,A102,"""",", ""Parameter"" ,","""",B102,"""",",  _"),"")</f>
      </c>
      <c r="J102" s="68">
        <f>IF(input!D105&lt;&gt;"",CONCATENATE("""Calculation Type"" ,","""",C102,"""",", ""Qual"" ,","""=""",", ""Units"" ,","""",D102,"""",", ""Sampling Date"" ,","sday",", ""Sampling time"",","stime)"),"")</f>
      </c>
      <c r="K102" s="68">
        <f>IF(input!D105&lt;&gt;"",CONCATENATE("""Calculation Type"" ,","""",C102,"""",", ""Units"" ,","""",D102,"""",", ""Sampling Date"" ,","sday",", ""Sampling time"",","stime)"),"")</f>
      </c>
      <c r="L102" s="7">
        <f>IF(input!D105&lt;&gt;"",CONCATENATE($L$1,P102,$L$2,A102," / ",B102," / ",C102," / ",D102," / ",E102," / ",F102," NOT found"),"")</f>
      </c>
      <c r="M102" s="7">
        <f>IF(input!D105&lt;&gt;"",CONCATENATE($M$1,P102,$M$2,".Font.Color = -16383844"),"")</f>
      </c>
      <c r="N102" s="7">
        <f>IF(input!G105&lt;&gt;"",CONCATENATE(N$1,E102),"")</f>
      </c>
      <c r="O102" s="7">
        <f>IF(input!H105&lt;&gt;"",CONCATENATE(O$1,F102),"")</f>
      </c>
      <c r="P102" s="72" t="s">
        <v>1427</v>
      </c>
    </row>
    <row r="103" spans="1:16" ht="12.75">
      <c r="A103" s="37">
        <f>IF(input!C106&lt;&gt;"",input!C106,"")</f>
      </c>
      <c r="B103" s="37">
        <f>IF(input!D106&lt;&gt;"",input!D106,"")</f>
      </c>
      <c r="C103" s="31">
        <f>IF(input!E106&lt;&gt;"",input!E106,"")</f>
      </c>
      <c r="D103" s="31">
        <f>IF(input!F106&lt;&gt;"",input!F106,"")</f>
      </c>
      <c r="E103" s="31">
        <f>IF(input!G106&lt;&gt;"",input!G106,"")</f>
      </c>
      <c r="F103" s="31">
        <f>IF(input!H106&lt;&gt;"",input!H106,"")</f>
      </c>
      <c r="H103" s="2">
        <v>99</v>
      </c>
      <c r="I103" s="68">
        <f>IF(input!D106&lt;&gt;"",CONCATENATE($I$1,A103,"""",", ""Parameter"" ,","""",B103,"""",",  _"),"")</f>
      </c>
      <c r="J103" s="68">
        <f>IF(input!D106&lt;&gt;"",CONCATENATE("""Calculation Type"" ,","""",C103,"""",", ""Qual"" ,","""=""",", ""Units"" ,","""",D103,"""",", ""Sampling Date"" ,","sday",", ""Sampling time"",","stime)"),"")</f>
      </c>
      <c r="K103" s="68">
        <f>IF(input!D106&lt;&gt;"",CONCATENATE("""Calculation Type"" ,","""",C103,"""",", ""Units"" ,","""",D103,"""",", ""Sampling Date"" ,","sday",", ""Sampling time"",","stime)"),"")</f>
      </c>
      <c r="L103" s="7">
        <f>IF(input!D106&lt;&gt;"",CONCATENATE($L$1,P103,$L$2,A103," / ",B103," / ",C103," / ",D103," / ",E103," / ",F103," NOT found"),"")</f>
      </c>
      <c r="M103" s="7">
        <f>IF(input!D106&lt;&gt;"",CONCATENATE($M$1,P103,$M$2,".Font.Color = -16383844"),"")</f>
      </c>
      <c r="N103" s="7">
        <f>IF(input!G106&lt;&gt;"",CONCATENATE(N$1,E103),"")</f>
      </c>
      <c r="O103" s="7">
        <f>IF(input!H106&lt;&gt;"",CONCATENATE(O$1,F103),"")</f>
      </c>
      <c r="P103" s="72" t="s">
        <v>1427</v>
      </c>
    </row>
    <row r="104" spans="1:16" ht="12.75">
      <c r="A104" s="37">
        <f>IF(input!C107&lt;&gt;"",input!C107,"")</f>
      </c>
      <c r="B104" s="37">
        <f>IF(input!D107&lt;&gt;"",input!D107,"")</f>
      </c>
      <c r="C104" s="31">
        <f>IF(input!E107&lt;&gt;"",input!E107,"")</f>
      </c>
      <c r="D104" s="31">
        <f>IF(input!F107&lt;&gt;"",input!F107,"")</f>
      </c>
      <c r="E104" s="31">
        <f>IF(input!G107&lt;&gt;"",input!G107,"")</f>
      </c>
      <c r="F104" s="31">
        <f>IF(input!H107&lt;&gt;"",input!H107,"")</f>
      </c>
      <c r="H104" s="2">
        <v>100</v>
      </c>
      <c r="I104" s="68">
        <f>IF(input!D107&lt;&gt;"",CONCATENATE($I$1,A104,"""",", ""Parameter"" ,","""",B104,"""",",  _"),"")</f>
      </c>
      <c r="J104" s="68">
        <f>IF(input!D107&lt;&gt;"",CONCATENATE("""Calculation Type"" ,","""",C104,"""",", ""Qual"" ,","""=""",", ""Units"" ,","""",D104,"""",", ""Sampling Date"" ,","sday",", ""Sampling time"",","stime)"),"")</f>
      </c>
      <c r="K104" s="68">
        <f>IF(input!D107&lt;&gt;"",CONCATENATE("""Calculation Type"" ,","""",C104,"""",", ""Units"" ,","""",D104,"""",", ""Sampling Date"" ,","sday",", ""Sampling time"",","stime)"),"")</f>
      </c>
      <c r="L104" s="7">
        <f>IF(input!D107&lt;&gt;"",CONCATENATE($L$1,P104,$L$2,A104," / ",B104," / ",C104," / ",D104," / ",E104," / ",F104," NOT found"),"")</f>
      </c>
      <c r="M104" s="7">
        <f>IF(input!D107&lt;&gt;"",CONCATENATE($M$1,P104,$M$2,".Font.Color = -16383844"),"")</f>
      </c>
      <c r="N104" s="7">
        <f>IF(input!G107&lt;&gt;"",CONCATENATE(N$1,E104),"")</f>
      </c>
      <c r="O104" s="7">
        <f>IF(input!H107&lt;&gt;"",CONCATENATE(O$1,F104),"")</f>
      </c>
      <c r="P104" s="72" t="s">
        <v>1427</v>
      </c>
    </row>
    <row r="105" spans="1:16" ht="12.75">
      <c r="A105" s="98"/>
      <c r="B105" s="98"/>
      <c r="C105" s="34"/>
      <c r="D105" s="34"/>
      <c r="E105" s="34"/>
      <c r="F105" s="34"/>
      <c r="H105" s="99"/>
      <c r="I105" s="100"/>
      <c r="J105" s="100"/>
      <c r="K105" s="100"/>
      <c r="L105" s="99"/>
      <c r="M105" s="99"/>
      <c r="N105" s="99"/>
      <c r="O105" s="99"/>
      <c r="P105" s="101"/>
    </row>
    <row r="106" spans="1:16" ht="12.75">
      <c r="A106" s="98"/>
      <c r="B106" s="98"/>
      <c r="C106" s="34"/>
      <c r="D106" s="34"/>
      <c r="E106" s="34"/>
      <c r="F106" s="34"/>
      <c r="H106" s="99"/>
      <c r="I106" s="100"/>
      <c r="J106" s="100"/>
      <c r="K106" s="100"/>
      <c r="L106" s="99"/>
      <c r="M106" s="99"/>
      <c r="N106" s="99"/>
      <c r="O106" s="99"/>
      <c r="P106" s="101"/>
    </row>
    <row r="107" spans="1:16" ht="12.75">
      <c r="A107" s="98"/>
      <c r="B107" s="98"/>
      <c r="C107" s="34"/>
      <c r="D107" s="34"/>
      <c r="E107" s="34"/>
      <c r="F107" s="34"/>
      <c r="H107" s="99"/>
      <c r="I107" s="100"/>
      <c r="J107" s="100"/>
      <c r="K107" s="100"/>
      <c r="L107" s="99"/>
      <c r="M107" s="99"/>
      <c r="N107" s="99"/>
      <c r="O107" s="99"/>
      <c r="P107" s="101"/>
    </row>
    <row r="108" spans="1:16" ht="12.75">
      <c r="A108" s="98"/>
      <c r="B108" s="98"/>
      <c r="C108" s="34"/>
      <c r="D108" s="34"/>
      <c r="E108" s="34"/>
      <c r="F108" s="34"/>
      <c r="H108" s="99"/>
      <c r="I108" s="100"/>
      <c r="J108" s="100"/>
      <c r="K108" s="100"/>
      <c r="L108" s="99"/>
      <c r="M108" s="99"/>
      <c r="N108" s="99"/>
      <c r="O108" s="99"/>
      <c r="P108" s="101"/>
    </row>
    <row r="109" spans="1:6" ht="12.75">
      <c r="A109" s="98"/>
      <c r="B109" s="98"/>
      <c r="C109" s="34"/>
      <c r="D109" s="34"/>
      <c r="E109" s="34"/>
      <c r="F109" s="34"/>
    </row>
    <row r="110" spans="1:6" ht="12.75">
      <c r="A110" s="98"/>
      <c r="B110" s="98"/>
      <c r="C110" s="34"/>
      <c r="D110" s="34"/>
      <c r="E110" s="34"/>
      <c r="F110" s="34"/>
    </row>
    <row r="111" spans="1:6" ht="12.75">
      <c r="A111" s="98"/>
      <c r="B111" s="98"/>
      <c r="C111" s="34"/>
      <c r="D111" s="34"/>
      <c r="E111" s="34"/>
      <c r="F111" s="34"/>
    </row>
    <row r="112" spans="1:6" ht="12.75">
      <c r="A112" s="98"/>
      <c r="B112" s="98"/>
      <c r="C112" s="34"/>
      <c r="D112" s="34"/>
      <c r="E112" s="34"/>
      <c r="F112" s="34"/>
    </row>
    <row r="113" spans="1:6" ht="12.75">
      <c r="A113" s="98"/>
      <c r="B113" s="98"/>
      <c r="C113" s="34"/>
      <c r="D113" s="34"/>
      <c r="E113" s="34"/>
      <c r="F113" s="34"/>
    </row>
    <row r="114" spans="1:6" ht="12.75">
      <c r="A114" s="98"/>
      <c r="B114" s="98"/>
      <c r="C114" s="34"/>
      <c r="D114" s="34"/>
      <c r="E114" s="34"/>
      <c r="F114" s="34"/>
    </row>
    <row r="115" spans="1:6" ht="12.75">
      <c r="A115" s="98"/>
      <c r="B115" s="98"/>
      <c r="C115" s="34"/>
      <c r="D115" s="34"/>
      <c r="E115" s="34"/>
      <c r="F115" s="34"/>
    </row>
    <row r="116" spans="1:6" ht="12.75">
      <c r="A116" s="98"/>
      <c r="B116" s="98"/>
      <c r="C116" s="34"/>
      <c r="D116" s="34"/>
      <c r="E116" s="34"/>
      <c r="F116" s="34"/>
    </row>
    <row r="117" spans="1:6" ht="12.75">
      <c r="A117" s="98"/>
      <c r="B117" s="98"/>
      <c r="C117" s="34"/>
      <c r="D117" s="34"/>
      <c r="E117" s="34"/>
      <c r="F117" s="34"/>
    </row>
    <row r="118" spans="1:6" ht="12.75">
      <c r="A118" s="98"/>
      <c r="B118" s="98"/>
      <c r="C118" s="34"/>
      <c r="D118" s="34"/>
      <c r="E118" s="34"/>
      <c r="F118" s="34"/>
    </row>
    <row r="119" spans="1:6" ht="12.75">
      <c r="A119" s="98"/>
      <c r="B119" s="98"/>
      <c r="C119" s="34"/>
      <c r="D119" s="34"/>
      <c r="E119" s="34"/>
      <c r="F119" s="34"/>
    </row>
    <row r="120" spans="1:6" ht="12.75">
      <c r="A120" s="98"/>
      <c r="B120" s="98"/>
      <c r="C120" s="34"/>
      <c r="D120" s="34"/>
      <c r="E120" s="34"/>
      <c r="F120" s="34"/>
    </row>
    <row r="121" spans="1:6" ht="12.75">
      <c r="A121" s="98"/>
      <c r="B121" s="98"/>
      <c r="C121" s="34"/>
      <c r="D121" s="34"/>
      <c r="E121" s="34"/>
      <c r="F121" s="34"/>
    </row>
    <row r="122" spans="1:6" ht="12.75">
      <c r="A122" s="98"/>
      <c r="B122" s="98"/>
      <c r="C122" s="34"/>
      <c r="D122" s="34"/>
      <c r="E122" s="34"/>
      <c r="F122" s="34"/>
    </row>
    <row r="123" spans="1:6" ht="12.75">
      <c r="A123" s="98"/>
      <c r="B123" s="98"/>
      <c r="C123" s="34"/>
      <c r="D123" s="34"/>
      <c r="E123" s="34"/>
      <c r="F123" s="34"/>
    </row>
    <row r="124" spans="1:6" ht="12.75">
      <c r="A124" s="98"/>
      <c r="B124" s="98"/>
      <c r="C124" s="34"/>
      <c r="D124" s="34"/>
      <c r="E124" s="34"/>
      <c r="F124" s="34"/>
    </row>
    <row r="125" spans="1:6" ht="12.75">
      <c r="A125" s="98"/>
      <c r="B125" s="98"/>
      <c r="C125" s="34"/>
      <c r="D125" s="34"/>
      <c r="E125" s="34"/>
      <c r="F125" s="34"/>
    </row>
    <row r="126" spans="1:6" ht="12.75">
      <c r="A126" s="98"/>
      <c r="B126" s="98"/>
      <c r="C126" s="34"/>
      <c r="D126" s="34"/>
      <c r="E126" s="34"/>
      <c r="F126" s="34"/>
    </row>
    <row r="127" spans="1:6" ht="12.75">
      <c r="A127" s="98"/>
      <c r="B127" s="98"/>
      <c r="C127" s="34"/>
      <c r="D127" s="34"/>
      <c r="E127" s="34"/>
      <c r="F127" s="34"/>
    </row>
    <row r="128" spans="1:6" ht="12.75">
      <c r="A128" s="98"/>
      <c r="B128" s="98"/>
      <c r="C128" s="34"/>
      <c r="D128" s="34"/>
      <c r="E128" s="34"/>
      <c r="F128" s="34"/>
    </row>
    <row r="129" spans="1:6" ht="12.75">
      <c r="A129" s="98"/>
      <c r="B129" s="98"/>
      <c r="C129" s="34"/>
      <c r="D129" s="34"/>
      <c r="E129" s="34"/>
      <c r="F129" s="34"/>
    </row>
    <row r="130" spans="1:6" ht="12.75">
      <c r="A130" s="98"/>
      <c r="B130" s="98"/>
      <c r="C130" s="34"/>
      <c r="D130" s="34"/>
      <c r="E130" s="34"/>
      <c r="F130" s="34"/>
    </row>
    <row r="131" spans="1:6" ht="12.75">
      <c r="A131" s="98"/>
      <c r="B131" s="98"/>
      <c r="C131" s="34"/>
      <c r="D131" s="34"/>
      <c r="E131" s="34"/>
      <c r="F131" s="34"/>
    </row>
    <row r="132" spans="1:6" ht="12.75">
      <c r="A132" s="98"/>
      <c r="B132" s="98"/>
      <c r="C132" s="34"/>
      <c r="D132" s="34"/>
      <c r="E132" s="34"/>
      <c r="F132" s="34"/>
    </row>
    <row r="133" spans="1:6" ht="12.75">
      <c r="A133" s="98"/>
      <c r="B133" s="98"/>
      <c r="C133" s="34"/>
      <c r="D133" s="34"/>
      <c r="E133" s="34"/>
      <c r="F133" s="34"/>
    </row>
    <row r="134" spans="1:6" ht="12.75">
      <c r="A134" s="98"/>
      <c r="B134" s="98"/>
      <c r="C134" s="34"/>
      <c r="D134" s="34"/>
      <c r="E134" s="34"/>
      <c r="F134" s="34"/>
    </row>
    <row r="135" spans="1:6" ht="12.75">
      <c r="A135" s="98"/>
      <c r="B135" s="98"/>
      <c r="C135" s="34"/>
      <c r="D135" s="34"/>
      <c r="E135" s="34"/>
      <c r="F135" s="34"/>
    </row>
    <row r="136" spans="1:6" ht="12.75">
      <c r="A136" s="98"/>
      <c r="B136" s="98"/>
      <c r="C136" s="34"/>
      <c r="D136" s="34"/>
      <c r="E136" s="34"/>
      <c r="F136" s="34"/>
    </row>
    <row r="137" spans="1:6" ht="12.75">
      <c r="A137" s="98"/>
      <c r="B137" s="98"/>
      <c r="C137" s="34"/>
      <c r="D137" s="34"/>
      <c r="E137" s="34"/>
      <c r="F137" s="34"/>
    </row>
    <row r="138" spans="1:6" ht="12.75">
      <c r="A138" s="98"/>
      <c r="B138" s="98"/>
      <c r="C138" s="34"/>
      <c r="D138" s="34"/>
      <c r="E138" s="34"/>
      <c r="F138" s="34"/>
    </row>
    <row r="139" spans="1:6" ht="12.75">
      <c r="A139" s="98"/>
      <c r="B139" s="98"/>
      <c r="C139" s="34"/>
      <c r="D139" s="34"/>
      <c r="E139" s="34"/>
      <c r="F139" s="34"/>
    </row>
    <row r="140" spans="1:6" ht="12.75">
      <c r="A140" s="98"/>
      <c r="B140" s="98"/>
      <c r="C140" s="34"/>
      <c r="D140" s="34"/>
      <c r="E140" s="34"/>
      <c r="F140" s="34"/>
    </row>
    <row r="141" spans="1:6" ht="12.75">
      <c r="A141" s="98"/>
      <c r="B141" s="98"/>
      <c r="C141" s="34"/>
      <c r="D141" s="34"/>
      <c r="E141" s="34"/>
      <c r="F141" s="34"/>
    </row>
    <row r="142" spans="1:6" ht="12.75">
      <c r="A142" s="98"/>
      <c r="B142" s="98"/>
      <c r="C142" s="34"/>
      <c r="D142" s="34"/>
      <c r="E142" s="34"/>
      <c r="F142" s="34"/>
    </row>
    <row r="143" spans="1:6" ht="12.75">
      <c r="A143" s="98"/>
      <c r="B143" s="98"/>
      <c r="C143" s="34"/>
      <c r="D143" s="34"/>
      <c r="E143" s="34"/>
      <c r="F143" s="34"/>
    </row>
    <row r="144" spans="1:6" ht="12.75">
      <c r="A144" s="98"/>
      <c r="B144" s="98"/>
      <c r="C144" s="34"/>
      <c r="D144" s="34"/>
      <c r="E144" s="34"/>
      <c r="F144" s="34"/>
    </row>
    <row r="145" spans="1:6" ht="12.75">
      <c r="A145" s="98"/>
      <c r="B145" s="98"/>
      <c r="C145" s="34"/>
      <c r="D145" s="34"/>
      <c r="E145" s="34"/>
      <c r="F145" s="34"/>
    </row>
    <row r="146" spans="1:6" ht="12.75">
      <c r="A146" s="98"/>
      <c r="B146" s="98"/>
      <c r="C146" s="34"/>
      <c r="D146" s="34"/>
      <c r="E146" s="34"/>
      <c r="F146" s="34"/>
    </row>
    <row r="147" spans="1:6" ht="12.75">
      <c r="A147" s="98"/>
      <c r="B147" s="98"/>
      <c r="C147" s="34"/>
      <c r="D147" s="34"/>
      <c r="E147" s="34"/>
      <c r="F147" s="34"/>
    </row>
    <row r="148" spans="1:6" ht="12.75">
      <c r="A148" s="98"/>
      <c r="B148" s="98"/>
      <c r="C148" s="34"/>
      <c r="D148" s="34"/>
      <c r="E148" s="34"/>
      <c r="F148" s="34"/>
    </row>
    <row r="149" spans="1:6" ht="12.75">
      <c r="A149" s="98"/>
      <c r="B149" s="98"/>
      <c r="C149" s="34"/>
      <c r="D149" s="34"/>
      <c r="E149" s="34"/>
      <c r="F149" s="34"/>
    </row>
    <row r="150" spans="1:6" ht="12.75">
      <c r="A150" s="98"/>
      <c r="B150" s="98"/>
      <c r="C150" s="34"/>
      <c r="D150" s="34"/>
      <c r="E150" s="34"/>
      <c r="F150" s="34"/>
    </row>
    <row r="151" spans="1:6" ht="12.75">
      <c r="A151" s="98"/>
      <c r="B151" s="98"/>
      <c r="C151" s="34"/>
      <c r="D151" s="34"/>
      <c r="E151" s="34"/>
      <c r="F151" s="34"/>
    </row>
    <row r="152" spans="1:6" ht="12.75">
      <c r="A152" s="98"/>
      <c r="B152" s="98"/>
      <c r="C152" s="34"/>
      <c r="D152" s="34"/>
      <c r="E152" s="34"/>
      <c r="F152" s="34"/>
    </row>
    <row r="153" spans="1:6" ht="12.75">
      <c r="A153" s="98"/>
      <c r="B153" s="98"/>
      <c r="C153" s="34"/>
      <c r="D153" s="34"/>
      <c r="E153" s="34"/>
      <c r="F153" s="34"/>
    </row>
    <row r="154" spans="1:6" ht="12.75">
      <c r="A154" s="98"/>
      <c r="B154" s="98"/>
      <c r="C154" s="34"/>
      <c r="D154" s="34"/>
      <c r="E154" s="34"/>
      <c r="F154" s="34"/>
    </row>
    <row r="155" spans="1:6" ht="12.75">
      <c r="A155" s="98"/>
      <c r="B155" s="98"/>
      <c r="C155" s="34"/>
      <c r="D155" s="34"/>
      <c r="E155" s="34"/>
      <c r="F155" s="34"/>
    </row>
    <row r="156" spans="1:6" ht="12.75">
      <c r="A156" s="98"/>
      <c r="B156" s="98"/>
      <c r="C156" s="34"/>
      <c r="D156" s="34"/>
      <c r="E156" s="34"/>
      <c r="F156" s="34"/>
    </row>
    <row r="157" spans="1:6" ht="12.75">
      <c r="A157" s="98"/>
      <c r="B157" s="98"/>
      <c r="C157" s="34"/>
      <c r="D157" s="34"/>
      <c r="E157" s="34"/>
      <c r="F157" s="34"/>
    </row>
    <row r="158" spans="1:6" ht="12.75">
      <c r="A158" s="98"/>
      <c r="B158" s="98"/>
      <c r="C158" s="34"/>
      <c r="D158" s="34"/>
      <c r="E158" s="34"/>
      <c r="F158" s="34"/>
    </row>
    <row r="159" spans="1:6" ht="12.75">
      <c r="A159" s="98"/>
      <c r="B159" s="98"/>
      <c r="C159" s="34"/>
      <c r="D159" s="34"/>
      <c r="E159" s="34"/>
      <c r="F159" s="34"/>
    </row>
    <row r="160" spans="1:6" ht="12.75">
      <c r="A160" s="98"/>
      <c r="B160" s="98"/>
      <c r="C160" s="34"/>
      <c r="D160" s="34"/>
      <c r="E160" s="34"/>
      <c r="F160" s="34"/>
    </row>
    <row r="161" spans="1:6" ht="12.75">
      <c r="A161" s="98"/>
      <c r="B161" s="98"/>
      <c r="C161" s="34"/>
      <c r="D161" s="34"/>
      <c r="E161" s="34"/>
      <c r="F161" s="34"/>
    </row>
    <row r="162" spans="1:6" ht="12.75">
      <c r="A162" s="98"/>
      <c r="B162" s="98"/>
      <c r="C162" s="34"/>
      <c r="D162" s="34"/>
      <c r="E162" s="34"/>
      <c r="F162" s="34"/>
    </row>
    <row r="163" spans="1:6" ht="12.75">
      <c r="A163" s="98"/>
      <c r="B163" s="98"/>
      <c r="C163" s="34"/>
      <c r="D163" s="34"/>
      <c r="E163" s="34"/>
      <c r="F163" s="34"/>
    </row>
    <row r="164" spans="1:6" ht="12.75">
      <c r="A164" s="98"/>
      <c r="B164" s="98"/>
      <c r="C164" s="34"/>
      <c r="D164" s="34"/>
      <c r="E164" s="34"/>
      <c r="F164" s="34"/>
    </row>
    <row r="165" spans="1:6" ht="12.75">
      <c r="A165" s="98"/>
      <c r="B165" s="98"/>
      <c r="C165" s="34"/>
      <c r="D165" s="34"/>
      <c r="E165" s="34"/>
      <c r="F165" s="34"/>
    </row>
    <row r="166" spans="1:6" ht="12.75">
      <c r="A166" s="98"/>
      <c r="B166" s="98"/>
      <c r="C166" s="34"/>
      <c r="D166" s="34"/>
      <c r="E166" s="34"/>
      <c r="F166" s="34"/>
    </row>
    <row r="167" spans="1:6" ht="12.75">
      <c r="A167" s="98"/>
      <c r="B167" s="98"/>
      <c r="C167" s="34"/>
      <c r="D167" s="34"/>
      <c r="E167" s="34"/>
      <c r="F167" s="34"/>
    </row>
    <row r="168" spans="1:6" ht="12.75">
      <c r="A168" s="98"/>
      <c r="B168" s="98"/>
      <c r="C168" s="34"/>
      <c r="D168" s="34"/>
      <c r="E168" s="34"/>
      <c r="F168" s="34"/>
    </row>
    <row r="169" spans="1:6" ht="12.75">
      <c r="A169" s="98"/>
      <c r="B169" s="98"/>
      <c r="C169" s="34"/>
      <c r="D169" s="34"/>
      <c r="E169" s="34"/>
      <c r="F169" s="3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O2668"/>
  <sheetViews>
    <sheetView showGridLines="0" zoomScale="85" zoomScaleNormal="85" workbookViewId="0" topLeftCell="A1">
      <selection activeCell="B2" sqref="B2"/>
    </sheetView>
  </sheetViews>
  <sheetFormatPr defaultColWidth="9.140625" defaultRowHeight="12.75"/>
  <cols>
    <col min="1" max="1" width="9.57421875" style="38" customWidth="1"/>
    <col min="2" max="2" width="6.28125" style="38" customWidth="1"/>
    <col min="3" max="3" width="55.28125" style="38" customWidth="1"/>
    <col min="4" max="4" width="63.421875" style="38" customWidth="1"/>
    <col min="5" max="5" width="4.00390625" style="38" customWidth="1"/>
    <col min="6" max="8" width="18.8515625" style="38" customWidth="1"/>
    <col min="9" max="9" width="34.140625" style="38" customWidth="1"/>
    <col min="10" max="10" width="28.28125" style="38" customWidth="1"/>
    <col min="11" max="16384" width="9.140625" style="38" customWidth="1"/>
  </cols>
  <sheetData>
    <row r="1" spans="1:4" ht="15">
      <c r="A1" s="38" t="str">
        <f>parse!B1</f>
        <v>Attribute VB_Name = "Sample"</v>
      </c>
      <c r="D1" s="67" t="s">
        <v>145</v>
      </c>
    </row>
    <row r="2" spans="1:4" ht="15">
      <c r="A2" s="38" t="str">
        <f>parse!B2</f>
        <v>sub Sample()</v>
      </c>
      <c r="D2" s="67" t="s">
        <v>147</v>
      </c>
    </row>
    <row r="3" ht="15">
      <c r="D3" s="66" t="s">
        <v>220</v>
      </c>
    </row>
    <row r="4" spans="1:4" ht="15">
      <c r="A4" s="38" t="s">
        <v>245</v>
      </c>
      <c r="D4" s="67" t="s">
        <v>1426</v>
      </c>
    </row>
    <row r="5" spans="1:4" ht="15">
      <c r="A5" s="38" t="s">
        <v>1474</v>
      </c>
      <c r="D5" s="66" t="s">
        <v>221</v>
      </c>
    </row>
    <row r="6" spans="1:4" ht="15">
      <c r="A6" s="38" t="s">
        <v>1475</v>
      </c>
      <c r="D6" s="66" t="s">
        <v>222</v>
      </c>
    </row>
    <row r="7" spans="1:4" ht="15">
      <c r="A7" s="38" t="s">
        <v>1476</v>
      </c>
      <c r="D7" s="66" t="s">
        <v>1423</v>
      </c>
    </row>
    <row r="8" spans="1:4" ht="15">
      <c r="A8" s="38" t="s">
        <v>1477</v>
      </c>
      <c r="D8" s="67" t="s">
        <v>161</v>
      </c>
    </row>
    <row r="9" spans="1:4" ht="15">
      <c r="A9" s="38" t="s">
        <v>1478</v>
      </c>
      <c r="D9" s="67" t="s">
        <v>162</v>
      </c>
    </row>
    <row r="10" spans="1:4" ht="15">
      <c r="A10" s="38" t="s">
        <v>155</v>
      </c>
      <c r="D10" s="66" t="s">
        <v>223</v>
      </c>
    </row>
    <row r="11" ht="15">
      <c r="D11" s="66" t="s">
        <v>1431</v>
      </c>
    </row>
    <row r="12" spans="1:4" ht="15">
      <c r="A12" s="38" t="s">
        <v>150</v>
      </c>
      <c r="D12" s="66" t="s">
        <v>1430</v>
      </c>
    </row>
    <row r="13" spans="1:4" ht="15">
      <c r="A13" s="38" t="s">
        <v>160</v>
      </c>
      <c r="D13" s="66" t="s">
        <v>1429</v>
      </c>
    </row>
    <row r="14" spans="1:7" ht="15">
      <c r="A14" s="38" t="s">
        <v>151</v>
      </c>
      <c r="D14" s="66" t="s">
        <v>1424</v>
      </c>
      <c r="G14" s="66"/>
    </row>
    <row r="15" spans="1:10" s="39" customFormat="1" ht="15" customHeight="1">
      <c r="A15" s="38" t="s">
        <v>2425</v>
      </c>
      <c r="B15" s="38"/>
      <c r="D15" s="66" t="s">
        <v>1425</v>
      </c>
      <c r="E15" s="38"/>
      <c r="F15" s="38"/>
      <c r="G15" s="66"/>
      <c r="H15" s="38"/>
      <c r="I15" s="38"/>
      <c r="J15" s="38"/>
    </row>
    <row r="16" spans="1:7" ht="15">
      <c r="A16" s="38" t="s">
        <v>152</v>
      </c>
      <c r="D16" s="66" t="s">
        <v>3162</v>
      </c>
      <c r="G16" s="66"/>
    </row>
    <row r="17" spans="1:4" ht="15">
      <c r="A17" s="38" t="s">
        <v>153</v>
      </c>
      <c r="D17" s="66" t="s">
        <v>3167</v>
      </c>
    </row>
    <row r="18" spans="1:4" ht="15">
      <c r="A18" s="38" t="s">
        <v>85</v>
      </c>
      <c r="D18" s="66" t="s">
        <v>3163</v>
      </c>
    </row>
    <row r="19" spans="1:4" ht="15">
      <c r="A19" s="38" t="s">
        <v>86</v>
      </c>
      <c r="D19" s="66" t="s">
        <v>3164</v>
      </c>
    </row>
    <row r="20" spans="1:10" ht="15">
      <c r="A20" s="38" t="s">
        <v>159</v>
      </c>
      <c r="D20" s="66" t="s">
        <v>1358</v>
      </c>
      <c r="E20" s="39"/>
      <c r="F20" s="39"/>
      <c r="G20" s="39"/>
      <c r="H20" s="39"/>
      <c r="I20" s="39"/>
      <c r="J20" s="39"/>
    </row>
    <row r="21" spans="1:4" ht="15">
      <c r="A21" s="38" t="s">
        <v>154</v>
      </c>
      <c r="D21" s="66" t="s">
        <v>3165</v>
      </c>
    </row>
    <row r="22" ht="15">
      <c r="D22" s="66" t="s">
        <v>3166</v>
      </c>
    </row>
    <row r="23" spans="1:12" ht="15">
      <c r="A23" s="38" t="s">
        <v>1428</v>
      </c>
      <c r="D23" s="66" t="s">
        <v>1519</v>
      </c>
      <c r="E23" s="45">
        <v>1</v>
      </c>
      <c r="F23" s="38" t="str">
        <f>parse!I5</f>
        <v>Set C = ActiveCell.PivotTable.GetPivotData("Result", "Location", "EFF-001", "Parameter" ,"Ammonia, Total (as N)",  _</v>
      </c>
      <c r="G23" s="38" t="str">
        <f>parse!J5</f>
        <v>"Calculation Type" ,"Single", "Qual" ,"=", "Units" ,"mg/L", "Sampling Date" ,sday, "Sampling time",stime)</v>
      </c>
      <c r="H23" s="38" t="str">
        <f>parse!K5</f>
        <v>"Calculation Type" ,"Single", "Units" ,"mg/L", "Sampling Date" ,sday, "Sampling time",stime)</v>
      </c>
      <c r="I23" s="38" t="str">
        <f>parse!L5</f>
        <v>    Range(ilast).Offset(iOS, (1 - iCol)) = "EFF-001 / Ammonia, Total (as N) / Single / mg/L / 2.14 /  NOT found</v>
      </c>
      <c r="J23" s="38" t="str">
        <f>parse!M5</f>
        <v>    Range(ilast).Offset(iOS, (1 - iCol)).Font.Color = -16383844</v>
      </c>
      <c r="K23" s="38" t="str">
        <f>parse!N5</f>
        <v>    ActiveCell.Offset(iRow - 7, 0) =2.14</v>
      </c>
      <c r="L23" s="38">
        <f>parse!O5</f>
      </c>
    </row>
    <row r="24" spans="1:12" ht="15">
      <c r="A24" s="38" t="s">
        <v>1479</v>
      </c>
      <c r="D24" s="66" t="s">
        <v>1359</v>
      </c>
      <c r="E24" s="45">
        <v>2</v>
      </c>
      <c r="F24" s="38" t="str">
        <f>parse!I6</f>
        <v>Set C = ActiveCell.PivotTable.GetPivotData("Result", "Location", "EFF-001", "Parameter" ,"Ammonia, Total (as N)",  _</v>
      </c>
      <c r="G24" s="38" t="str">
        <f>parse!J6</f>
        <v>"Calculation Type" ,"Daily Discharge", "Qual" ,"=", "Units" ,"lb/day", "Sampling Date" ,sday, "Sampling time",stime)</v>
      </c>
      <c r="H24" s="38" t="str">
        <f>parse!K6</f>
        <v>"Calculation Type" ,"Daily Discharge", "Units" ,"lb/day", "Sampling Date" ,sday, "Sampling time",stime)</v>
      </c>
      <c r="I24" s="38" t="str">
        <f>parse!L6</f>
        <v>    Range(ilast).Offset(iOS, (1 - iCol)) = "EFF-001 / Ammonia, Total (as N) / Daily Discharge / lb/day / 70.1 /  NOT found</v>
      </c>
      <c r="J24" s="38" t="str">
        <f>parse!M6</f>
        <v>    Range(ilast).Offset(iOS, (1 - iCol)).Font.Color = -16383844</v>
      </c>
      <c r="K24" s="38" t="str">
        <f>parse!N6</f>
        <v>    ActiveCell.Offset(iRow - 7, 0) =70.1</v>
      </c>
      <c r="L24" s="38">
        <f>parse!O6</f>
      </c>
    </row>
    <row r="25" spans="1:12" ht="12.75">
      <c r="A25" s="38" t="s">
        <v>1480</v>
      </c>
      <c r="D25" s="39" t="s">
        <v>146</v>
      </c>
      <c r="E25" s="45">
        <v>3</v>
      </c>
      <c r="F25" s="38" t="str">
        <f>parse!I7</f>
        <v>Set C = ActiveCell.PivotTable.GetPivotData("Result", "Location", "EFF-001", "Parameter" ,"Ammonia, Total (as N)",  _</v>
      </c>
      <c r="G25" s="38" t="str">
        <f>parse!J7</f>
        <v>"Calculation Type" ,"Average Monthly (AMEL)", "Qual" ,"=", "Units" ,"mg/L", "Sampling Date" ,sday, "Sampling time",stime)</v>
      </c>
      <c r="H25" s="38" t="str">
        <f>parse!K7</f>
        <v>"Calculation Type" ,"Average Monthly (AMEL)", "Units" ,"mg/L", "Sampling Date" ,sday, "Sampling time",stime)</v>
      </c>
      <c r="I25" s="38" t="str">
        <f>parse!L7</f>
        <v>    Range(ilast).Offset(iOS, (1 - iCol)) = "EFF-001 / Ammonia, Total (as N) / Average Monthly (AMEL) / mg/L / 1.1 /  NOT found</v>
      </c>
      <c r="J25" s="38" t="str">
        <f>parse!M7</f>
        <v>    Range(ilast).Offset(iOS, (1 - iCol)).Font.Color = -16383844</v>
      </c>
      <c r="K25" s="38" t="str">
        <f>parse!N7</f>
        <v>    ActiveCell.Offset(iRow - 7, 0) =1.1</v>
      </c>
      <c r="L25" s="38">
        <f>parse!O7</f>
      </c>
    </row>
    <row r="26" spans="5:12" ht="12.75">
      <c r="E26" s="45">
        <v>4</v>
      </c>
      <c r="F26" s="38" t="str">
        <f>parse!I8</f>
        <v>Set C = ActiveCell.PivotTable.GetPivotData("Result", "Location", "EFF-001", "Parameter" ,"Ammonia, Total (as N)",  _</v>
      </c>
      <c r="G26" s="38" t="str">
        <f>parse!J8</f>
        <v>"Calculation Type" ,"Average Monthly (AMEL)", "Qual" ,"=", "Units" ,"lb/day", "Sampling Date" ,sday, "Sampling time",stime)</v>
      </c>
      <c r="H26" s="38" t="str">
        <f>parse!K8</f>
        <v>"Calculation Type" ,"Average Monthly (AMEL)", "Units" ,"lb/day", "Sampling Date" ,sday, "Sampling time",stime)</v>
      </c>
      <c r="I26" s="38" t="str">
        <f>parse!L8</f>
        <v>    Range(ilast).Offset(iOS, (1 - iCol)) = "EFF-001 / Ammonia, Total (as N) / Average Monthly (AMEL) / lb/day / 36.7 /  NOT found</v>
      </c>
      <c r="J26" s="38" t="str">
        <f>parse!M8</f>
        <v>    Range(ilast).Offset(iOS, (1 - iCol)).Font.Color = -16383844</v>
      </c>
      <c r="K26" s="38" t="str">
        <f>parse!N8</f>
        <v>    ActiveCell.Offset(iRow - 7, 0) =36.7</v>
      </c>
      <c r="L26" s="38">
        <f>parse!O8</f>
      </c>
    </row>
    <row r="27" spans="1:12" ht="12.75">
      <c r="A27" s="38" t="s">
        <v>1481</v>
      </c>
      <c r="D27" s="39"/>
      <c r="E27" s="45">
        <v>5</v>
      </c>
      <c r="F27" s="38" t="str">
        <f>parse!I9</f>
        <v>Set C = ActiveCell.PivotTable.GetPivotData("Result", "Location", "EFF-001", "Parameter" ,"Biochemical Oxygen Demand (BOD) (5-day @ 20 Deg. C)",  _</v>
      </c>
      <c r="G27" s="38" t="str">
        <f>parse!J9</f>
        <v>"Calculation Type" ,"Single", "Qual" ,"=", "Units" ,"mg/L", "Sampling Date" ,sday, "Sampling time",stime)</v>
      </c>
      <c r="H27" s="38" t="str">
        <f>parse!K9</f>
        <v>"Calculation Type" ,"Single", "Units" ,"mg/L", "Sampling Date" ,sday, "Sampling time",stime)</v>
      </c>
      <c r="I27" s="38" t="str">
        <f>parse!L9</f>
        <v>    Range(ilast).Offset(iOS, (1 - iCol)) = "EFF-001 / Biochemical Oxygen Demand (BOD) (5-day @ 20 Deg. C) / Single / mg/L / 30 /  NOT found</v>
      </c>
      <c r="J27" s="38" t="str">
        <f>parse!M9</f>
        <v>    Range(ilast).Offset(iOS, (1 - iCol)).Font.Color = -16383844</v>
      </c>
      <c r="K27" s="38" t="str">
        <f>parse!N9</f>
        <v>    ActiveCell.Offset(iRow - 7, 0) =30</v>
      </c>
      <c r="L27" s="38">
        <f>parse!O9</f>
      </c>
    </row>
    <row r="28" spans="1:12" ht="12.75">
      <c r="A28" s="38" t="s">
        <v>1594</v>
      </c>
      <c r="E28" s="45">
        <v>6</v>
      </c>
      <c r="F28" s="38" t="str">
        <f>parse!I10</f>
        <v>Set C = ActiveCell.PivotTable.GetPivotData("Result", "Location", "EFF-001", "Parameter" ,"Biochemical Oxygen Demand (BOD) (5-day @ 20 Deg. C)",  _</v>
      </c>
      <c r="G28" s="38" t="str">
        <f>parse!J10</f>
        <v>"Calculation Type" ,"Daily Discharge", "Qual" ,"=", "Units" ,"lb/day", "Sampling Date" ,sday, "Sampling time",stime)</v>
      </c>
      <c r="H28" s="38" t="str">
        <f>parse!K10</f>
        <v>"Calculation Type" ,"Daily Discharge", "Units" ,"lb/day", "Sampling Date" ,sday, "Sampling time",stime)</v>
      </c>
      <c r="I28" s="38" t="str">
        <f>parse!L10</f>
        <v>    Range(ilast).Offset(iOS, (1 - iCol)) = "EFF-001 / Biochemical Oxygen Demand (BOD) (5-day @ 20 Deg. C) / Daily Discharge / lb/day / 1000 /  NOT found</v>
      </c>
      <c r="J28" s="38" t="str">
        <f>parse!M10</f>
        <v>    Range(ilast).Offset(iOS, (1 - iCol)).Font.Color = -16383844</v>
      </c>
      <c r="K28" s="38" t="str">
        <f>parse!N10</f>
        <v>    ActiveCell.Offset(iRow - 7, 0) =1000</v>
      </c>
      <c r="L28" s="38">
        <f>parse!O10</f>
      </c>
    </row>
    <row r="29" spans="1:12" ht="12.75">
      <c r="A29" s="38" t="s">
        <v>148</v>
      </c>
      <c r="E29" s="45">
        <v>7</v>
      </c>
      <c r="F29" s="38" t="str">
        <f>parse!I11</f>
        <v>Set C = ActiveCell.PivotTable.GetPivotData("Result", "Location", "EFF-001", "Parameter" ,"Biochemical Oxygen Demand (BOD) (5-day @ 20 Deg. C)",  _</v>
      </c>
      <c r="G29" s="38" t="str">
        <f>parse!J11</f>
        <v>"Calculation Type" ,"Average Weekly (AWEL)", "Qual" ,"=", "Units" ,"mg/L", "Sampling Date" ,sday, "Sampling time",stime)</v>
      </c>
      <c r="H29" s="38" t="str">
        <f>parse!K11</f>
        <v>"Calculation Type" ,"Average Weekly (AWEL)", "Units" ,"mg/L", "Sampling Date" ,sday, "Sampling time",stime)</v>
      </c>
      <c r="I29" s="38" t="str">
        <f>parse!L11</f>
        <v>    Range(ilast).Offset(iOS, (1 - iCol)) = "EFF-001 / Biochemical Oxygen Demand (BOD) (5-day @ 20 Deg. C) / Average Weekly (AWEL) / mg/L / 15 /  NOT found</v>
      </c>
      <c r="J29" s="38" t="str">
        <f>parse!M11</f>
        <v>    Range(ilast).Offset(iOS, (1 - iCol)).Font.Color = -16383844</v>
      </c>
      <c r="K29" s="38" t="str">
        <f>parse!N11</f>
        <v>    ActiveCell.Offset(iRow - 7, 0) =15</v>
      </c>
      <c r="L29" s="38">
        <f>parse!O11</f>
      </c>
    </row>
    <row r="30" spans="1:12" ht="12.75">
      <c r="A30" s="38" t="s">
        <v>149</v>
      </c>
      <c r="B30" s="39"/>
      <c r="D30" s="39"/>
      <c r="E30" s="45">
        <v>8</v>
      </c>
      <c r="F30" s="38" t="str">
        <f>parse!I12</f>
        <v>Set C = ActiveCell.PivotTable.GetPivotData("Result", "Location", "EFF-001", "Parameter" ,"Biochemical Oxygen Demand (BOD) (5-day @ 20 Deg. C)",  _</v>
      </c>
      <c r="G30" s="38" t="str">
        <f>parse!J12</f>
        <v>"Calculation Type" ,"Average Weekly (AWEL)", "Qual" ,"=", "Units" ,"lb/day", "Sampling Date" ,sday, "Sampling time",stime)</v>
      </c>
      <c r="H30" s="38" t="str">
        <f>parse!K12</f>
        <v>"Calculation Type" ,"Average Weekly (AWEL)", "Units" ,"lb/day", "Sampling Date" ,sday, "Sampling time",stime)</v>
      </c>
      <c r="I30" s="38" t="str">
        <f>parse!L12</f>
        <v>    Range(ilast).Offset(iOS, (1 - iCol)) = "EFF-001 / Biochemical Oxygen Demand (BOD) (5-day @ 20 Deg. C) / Average Weekly (AWEL) / lb/day / 500 /  NOT found</v>
      </c>
      <c r="J30" s="38" t="str">
        <f>parse!M12</f>
        <v>    Range(ilast).Offset(iOS, (1 - iCol)).Font.Color = -16383844</v>
      </c>
      <c r="K30" s="38" t="str">
        <f>parse!N12</f>
        <v>    ActiveCell.Offset(iRow - 7, 0) =500</v>
      </c>
      <c r="L30" s="38">
        <f>parse!O12</f>
      </c>
    </row>
    <row r="31" spans="2:12" ht="12.75">
      <c r="B31" s="39"/>
      <c r="E31" s="45">
        <v>9</v>
      </c>
      <c r="F31" s="38" t="str">
        <f>parse!I13</f>
        <v>Set C = ActiveCell.PivotTable.GetPivotData("Result", "Location", "EFF-001", "Parameter" ,"Biochemical Oxygen Demand (BOD) (5-day @ 20 Deg. C)",  _</v>
      </c>
      <c r="G31" s="38" t="str">
        <f>parse!J13</f>
        <v>"Calculation Type" ,"Average Monthly (AMEL)", "Qual" ,"=", "Units" ,"mg/L", "Sampling Date" ,sday, "Sampling time",stime)</v>
      </c>
      <c r="H31" s="38" t="str">
        <f>parse!K13</f>
        <v>"Calculation Type" ,"Average Monthly (AMEL)", "Units" ,"mg/L", "Sampling Date" ,sday, "Sampling time",stime)</v>
      </c>
      <c r="I31" s="38" t="str">
        <f>parse!L13</f>
        <v>    Range(ilast).Offset(iOS, (1 - iCol)) = "EFF-001 / Biochemical Oxygen Demand (BOD) (5-day @ 20 Deg. C) / Average Monthly (AMEL) / mg/L / 10 /  NOT found</v>
      </c>
      <c r="J31" s="38" t="str">
        <f>parse!M13</f>
        <v>    Range(ilast).Offset(iOS, (1 - iCol)).Font.Color = -16383844</v>
      </c>
      <c r="K31" s="38" t="str">
        <f>parse!N13</f>
        <v>    ActiveCell.Offset(iRow - 7, 0) =10</v>
      </c>
      <c r="L31" s="38">
        <f>parse!O13</f>
      </c>
    </row>
    <row r="32" spans="1:12" ht="12.75">
      <c r="A32" s="38" t="s">
        <v>2427</v>
      </c>
      <c r="B32" s="39"/>
      <c r="E32" s="45">
        <v>10</v>
      </c>
      <c r="F32" s="38" t="str">
        <f>parse!I14</f>
        <v>Set C = ActiveCell.PivotTable.GetPivotData("Result", "Location", "EFF-001", "Parameter" ,"Biochemical Oxygen Demand (BOD) (5-day @ 20 Deg. C)",  _</v>
      </c>
      <c r="G32" s="38" t="str">
        <f>parse!J14</f>
        <v>"Calculation Type" ,"Average Monthly (AMEL)", "Qual" ,"=", "Units" ,"lb/day", "Sampling Date" ,sday, "Sampling time",stime)</v>
      </c>
      <c r="H32" s="38" t="str">
        <f>parse!K14</f>
        <v>"Calculation Type" ,"Average Monthly (AMEL)", "Units" ,"lb/day", "Sampling Date" ,sday, "Sampling time",stime)</v>
      </c>
      <c r="I32" s="38" t="str">
        <f>parse!L14</f>
        <v>    Range(ilast).Offset(iOS, (1 - iCol)) = "EFF-001 / Biochemical Oxygen Demand (BOD) (5-day @ 20 Deg. C) / Average Monthly (AMEL) / lb/day / 334 /  NOT found</v>
      </c>
      <c r="J32" s="38" t="str">
        <f>parse!M14</f>
        <v>    Range(ilast).Offset(iOS, (1 - iCol)).Font.Color = -16383844</v>
      </c>
      <c r="K32" s="38" t="str">
        <f>parse!N14</f>
        <v>    ActiveCell.Offset(iRow - 7, 0) =334</v>
      </c>
      <c r="L32" s="38">
        <f>parse!O14</f>
      </c>
    </row>
    <row r="33" spans="1:12" ht="12.75">
      <c r="A33" s="38" t="s">
        <v>2428</v>
      </c>
      <c r="B33" s="39"/>
      <c r="E33" s="45">
        <v>11</v>
      </c>
      <c r="F33" s="38" t="str">
        <f>parse!I15</f>
        <v>Set C = ActiveCell.PivotTable.GetPivotData("Result", "Location", "EFF-001", "Parameter" ,"BOD5 @ 20 Deg. C, Percent Removal",  _</v>
      </c>
      <c r="G33" s="38" t="str">
        <f>parse!J15</f>
        <v>"Calculation Type" ,"Average Monthly (AMEL)", "Qual" ,"=", "Units" ,"%", "Sampling Date" ,sday, "Sampling time",stime)</v>
      </c>
      <c r="H33" s="38" t="str">
        <f>parse!K15</f>
        <v>"Calculation Type" ,"Average Monthly (AMEL)", "Units" ,"%", "Sampling Date" ,sday, "Sampling time",stime)</v>
      </c>
      <c r="I33" s="38" t="str">
        <f>parse!L15</f>
        <v>    Range(ilast).Offset(iOS, (1 - iCol)) = "EFF-001 / BOD5 @ 20 Deg. C, Percent Removal / Average Monthly (AMEL) / % /  / 85 NOT found</v>
      </c>
      <c r="J33" s="38" t="str">
        <f>parse!M15</f>
        <v>    Range(ilast).Offset(iOS, (1 - iCol)).Font.Color = -16383844</v>
      </c>
      <c r="K33" s="38">
        <f>parse!N15</f>
      </c>
      <c r="L33" s="38" t="str">
        <f>parse!O15</f>
        <v>    ActiveCell.Offset(iRow - 6, 0) =85</v>
      </c>
    </row>
    <row r="34" spans="1:12" ht="12.75">
      <c r="A34" s="38" t="s">
        <v>2432</v>
      </c>
      <c r="B34" s="39"/>
      <c r="E34" s="45">
        <v>12</v>
      </c>
      <c r="F34" s="38" t="str">
        <f>parse!I16</f>
        <v>Set C = ActiveCell.PivotTable.GetPivotData("Result", "Location", "EFF-001", "Parameter" ,"Nitrate, Total (as N)",  _</v>
      </c>
      <c r="G34" s="38" t="str">
        <f>parse!J16</f>
        <v>"Calculation Type" ,"Average Monthly (AMEL)", "Qual" ,"=", "Units" ,"mg/L", "Sampling Date" ,sday, "Sampling time",stime)</v>
      </c>
      <c r="H34" s="38" t="str">
        <f>parse!K16</f>
        <v>"Calculation Type" ,"Average Monthly (AMEL)", "Units" ,"mg/L", "Sampling Date" ,sday, "Sampling time",stime)</v>
      </c>
      <c r="I34" s="38" t="str">
        <f>parse!L16</f>
        <v>    Range(ilast).Offset(iOS, (1 - iCol)) = "EFF-001 / Nitrate, Total (as N) / Average Monthly (AMEL) / mg/L / 10 /  NOT found</v>
      </c>
      <c r="J34" s="38" t="str">
        <f>parse!M16</f>
        <v>    Range(ilast).Offset(iOS, (1 - iCol)).Font.Color = -16383844</v>
      </c>
      <c r="K34" s="38" t="str">
        <f>parse!N16</f>
        <v>    ActiveCell.Offset(iRow - 7, 0) =10</v>
      </c>
      <c r="L34" s="38">
        <f>parse!O16</f>
      </c>
    </row>
    <row r="35" spans="1:12" ht="12.75">
      <c r="A35" s="38" t="s">
        <v>2433</v>
      </c>
      <c r="B35" s="39"/>
      <c r="E35" s="45">
        <v>13</v>
      </c>
      <c r="F35" s="38" t="str">
        <f>parse!I17</f>
        <v>Set C = ActiveCell.PivotTable.GetPivotData("Result", "Location", "EFF-001", "Parameter" ,"pH",  _</v>
      </c>
      <c r="G35" s="38" t="str">
        <f>parse!J17</f>
        <v>"Calculation Type" ,"Single", "Qual" ,"=", "Units" ,"SU", "Sampling Date" ,sday, "Sampling time",stime)</v>
      </c>
      <c r="H35" s="38" t="str">
        <f>parse!K17</f>
        <v>"Calculation Type" ,"Single", "Units" ,"SU", "Sampling Date" ,sday, "Sampling time",stime)</v>
      </c>
      <c r="I35" s="38" t="str">
        <f>parse!L17</f>
        <v>    Range(ilast).Offset(iOS, (1 - iCol)) = "EFF-001 / pH / Single / SU / 8.5 / 6.5 NOT found</v>
      </c>
      <c r="J35" s="38" t="str">
        <f>parse!M17</f>
        <v>    Range(ilast).Offset(iOS, (1 - iCol)).Font.Color = -16383844</v>
      </c>
      <c r="K35" s="38" t="str">
        <f>parse!N17</f>
        <v>    ActiveCell.Offset(iRow - 7, 0) =8.5</v>
      </c>
      <c r="L35" s="38" t="str">
        <f>parse!O17</f>
        <v>    ActiveCell.Offset(iRow - 6, 0) =6.5</v>
      </c>
    </row>
    <row r="36" spans="2:12" ht="12.75">
      <c r="B36" s="39"/>
      <c r="E36" s="45">
        <v>14</v>
      </c>
      <c r="F36" s="38" t="str">
        <f>parse!I18</f>
        <v>Set C = ActiveCell.PivotTable.GetPivotData("Result", "Location", "EFF-001", "Parameter" ,"Settleable Solids",  _</v>
      </c>
      <c r="G36" s="38" t="str">
        <f>parse!J18</f>
        <v>"Calculation Type" ,"Single", "Qual" ,"=", "Units" ,"ml/L", "Sampling Date" ,sday, "Sampling time",stime)</v>
      </c>
      <c r="H36" s="38" t="str">
        <f>parse!K18</f>
        <v>"Calculation Type" ,"Single", "Units" ,"ml/L", "Sampling Date" ,sday, "Sampling time",stime)</v>
      </c>
      <c r="I36" s="38" t="str">
        <f>parse!L18</f>
        <v>    Range(ilast).Offset(iOS, (1 - iCol)) = "EFF-001 / Settleable Solids / Single / ml/L / 0.2 /  NOT found</v>
      </c>
      <c r="J36" s="38" t="str">
        <f>parse!M18</f>
        <v>    Range(ilast).Offset(iOS, (1 - iCol)).Font.Color = -16383844</v>
      </c>
      <c r="K36" s="38" t="str">
        <f>parse!N18</f>
        <v>    ActiveCell.Offset(iRow - 7, 0) =0.2</v>
      </c>
      <c r="L36" s="38">
        <f>parse!O18</f>
      </c>
    </row>
    <row r="37" spans="1:12" ht="12.75">
      <c r="A37" s="39" t="s">
        <v>1508</v>
      </c>
      <c r="B37" s="39"/>
      <c r="E37" s="45">
        <v>15</v>
      </c>
      <c r="F37" s="38" t="str">
        <f>parse!I19</f>
        <v>Set C = ActiveCell.PivotTable.GetPivotData("Result", "Location", "EFF-001", "Parameter" ,"Settleable Solids",  _</v>
      </c>
      <c r="G37" s="38" t="str">
        <f>parse!J19</f>
        <v>"Calculation Type" ,"Average Monthly (AMEL)", "Qual" ,"=", "Units" ,"ml/L", "Sampling Date" ,sday, "Sampling time",stime)</v>
      </c>
      <c r="H37" s="38" t="str">
        <f>parse!K19</f>
        <v>"Calculation Type" ,"Average Monthly (AMEL)", "Units" ,"ml/L", "Sampling Date" ,sday, "Sampling time",stime)</v>
      </c>
      <c r="I37" s="38" t="str">
        <f>parse!L19</f>
        <v>    Range(ilast).Offset(iOS, (1 - iCol)) = "EFF-001 / Settleable Solids / Average Monthly (AMEL) / ml/L / 0.1 /  NOT found</v>
      </c>
      <c r="J37" s="38" t="str">
        <f>parse!M19</f>
        <v>    Range(ilast).Offset(iOS, (1 - iCol)).Font.Color = -16383844</v>
      </c>
      <c r="K37" s="38" t="str">
        <f>parse!N19</f>
        <v>    ActiveCell.Offset(iRow - 7, 0) =0.1</v>
      </c>
      <c r="L37" s="38">
        <f>parse!O19</f>
      </c>
    </row>
    <row r="38" spans="1:12" ht="12.75">
      <c r="A38" s="39" t="s">
        <v>1479</v>
      </c>
      <c r="B38" s="39"/>
      <c r="E38" s="45">
        <v>16</v>
      </c>
      <c r="F38" s="38" t="str">
        <f>parse!I20</f>
        <v>Set C = ActiveCell.PivotTable.GetPivotData("Result", "Location", "EFF-001", "Parameter" ,"Total Coliform",  _</v>
      </c>
      <c r="G38" s="38" t="str">
        <f>parse!J20</f>
        <v>"Calculation Type" ,"Single", "Qual" ,"=", "Units" ,"MPN/100 mL", "Sampling Date" ,sday, "Sampling time",stime)</v>
      </c>
      <c r="H38" s="38" t="str">
        <f>parse!K20</f>
        <v>"Calculation Type" ,"Single", "Units" ,"MPN/100 mL", "Sampling Date" ,sday, "Sampling time",stime)</v>
      </c>
      <c r="I38" s="38" t="str">
        <f>parse!L20</f>
        <v>    Range(ilast).Offset(iOS, (1 - iCol)) = "EFF-001 / Total Coliform / Single / MPN/100 mL / 240 /  NOT found</v>
      </c>
      <c r="J38" s="38" t="str">
        <f>parse!M20</f>
        <v>    Range(ilast).Offset(iOS, (1 - iCol)).Font.Color = -16383844</v>
      </c>
      <c r="K38" s="38" t="str">
        <f>parse!N20</f>
        <v>    ActiveCell.Offset(iRow - 7, 0) =240</v>
      </c>
      <c r="L38" s="38">
        <f>parse!O20</f>
      </c>
    </row>
    <row r="39" spans="1:12" ht="12.75">
      <c r="A39" s="39" t="s">
        <v>1509</v>
      </c>
      <c r="B39" s="39"/>
      <c r="E39" s="45">
        <v>17</v>
      </c>
      <c r="F39" s="38" t="str">
        <f>parse!I21</f>
        <v>Set C = ActiveCell.PivotTable.GetPivotData("Result", "Location", "EFF-001", "Parameter" ,"Total Coliform",  _</v>
      </c>
      <c r="G39" s="38" t="str">
        <f>parse!J21</f>
        <v>"Calculation Type" ,"7-Day Median", "Qual" ,"=", "Units" ,"MPN/100 mL", "Sampling Date" ,sday, "Sampling time",stime)</v>
      </c>
      <c r="H39" s="38" t="str">
        <f>parse!K21</f>
        <v>"Calculation Type" ,"7-Day Median", "Units" ,"MPN/100 mL", "Sampling Date" ,sday, "Sampling time",stime)</v>
      </c>
      <c r="I39" s="38" t="str">
        <f>parse!L21</f>
        <v>    Range(ilast).Offset(iOS, (1 - iCol)) = "EFF-001 / Total Coliform / 7-Day Median / MPN/100 mL / 2.2 /  NOT found</v>
      </c>
      <c r="J39" s="38" t="str">
        <f>parse!M21</f>
        <v>    Range(ilast).Offset(iOS, (1 - iCol)).Font.Color = -16383844</v>
      </c>
      <c r="K39" s="38" t="str">
        <f>parse!N21</f>
        <v>    ActiveCell.Offset(iRow - 7, 0) =2.2</v>
      </c>
      <c r="L39" s="38">
        <f>parse!O21</f>
      </c>
    </row>
    <row r="40" spans="1:12" ht="12.75">
      <c r="A40" s="39"/>
      <c r="B40" s="39"/>
      <c r="E40" s="45">
        <v>18</v>
      </c>
      <c r="F40" s="38" t="str">
        <f>parse!I22</f>
        <v>Set C = ActiveCell.PivotTable.GetPivotData("Result", "Location", "EFF-001", "Parameter" ,"Total Suspended Solids (TSS)",  _</v>
      </c>
      <c r="G40" s="38" t="str">
        <f>parse!J22</f>
        <v>"Calculation Type" ,"Single", "Qual" ,"=", "Units" ,"mg/L", "Sampling Date" ,sday, "Sampling time",stime)</v>
      </c>
      <c r="H40" s="38" t="str">
        <f>parse!K22</f>
        <v>"Calculation Type" ,"Single", "Units" ,"mg/L", "Sampling Date" ,sday, "Sampling time",stime)</v>
      </c>
      <c r="I40" s="38" t="str">
        <f>parse!L22</f>
        <v>    Range(ilast).Offset(iOS, (1 - iCol)) = "EFF-001 / Total Suspended Solids (TSS) / Single / mg/L / 30 /  NOT found</v>
      </c>
      <c r="J40" s="38" t="str">
        <f>parse!M22</f>
        <v>    Range(ilast).Offset(iOS, (1 - iCol)).Font.Color = -16383844</v>
      </c>
      <c r="K40" s="38" t="str">
        <f>parse!N22</f>
        <v>    ActiveCell.Offset(iRow - 7, 0) =30</v>
      </c>
      <c r="L40" s="38">
        <f>parse!O22</f>
      </c>
    </row>
    <row r="41" spans="1:12" ht="12.75">
      <c r="A41" s="39" t="s">
        <v>1510</v>
      </c>
      <c r="B41" s="39"/>
      <c r="E41" s="45">
        <v>19</v>
      </c>
      <c r="F41" s="38" t="str">
        <f>parse!I23</f>
        <v>Set C = ActiveCell.PivotTable.GetPivotData("Result", "Location", "EFF-001", "Parameter" ,"Total Suspended Solids (TSS)",  _</v>
      </c>
      <c r="G41" s="38" t="str">
        <f>parse!J23</f>
        <v>"Calculation Type" ,"Daily Discharge", "Qual" ,"=", "Units" ,"lb/day", "Sampling Date" ,sday, "Sampling time",stime)</v>
      </c>
      <c r="H41" s="38" t="str">
        <f>parse!K23</f>
        <v>"Calculation Type" ,"Daily Discharge", "Units" ,"lb/day", "Sampling Date" ,sday, "Sampling time",stime)</v>
      </c>
      <c r="I41" s="38" t="str">
        <f>parse!L23</f>
        <v>    Range(ilast).Offset(iOS, (1 - iCol)) = "EFF-001 / Total Suspended Solids (TSS) / Daily Discharge / lb/day / 1000 /  NOT found</v>
      </c>
      <c r="J41" s="38" t="str">
        <f>parse!M23</f>
        <v>    Range(ilast).Offset(iOS, (1 - iCol)).Font.Color = -16383844</v>
      </c>
      <c r="K41" s="38" t="str">
        <f>parse!N23</f>
        <v>    ActiveCell.Offset(iRow - 7, 0) =1000</v>
      </c>
      <c r="L41" s="38">
        <f>parse!O23</f>
      </c>
    </row>
    <row r="42" spans="1:12" ht="12.75">
      <c r="A42" s="39" t="s">
        <v>1511</v>
      </c>
      <c r="B42" s="39"/>
      <c r="E42" s="45">
        <v>20</v>
      </c>
      <c r="F42" s="38" t="str">
        <f>parse!I24</f>
        <v>Set C = ActiveCell.PivotTable.GetPivotData("Result", "Location", "EFF-001", "Parameter" ,"Total Suspended Solids (TSS)",  _</v>
      </c>
      <c r="G42" s="38" t="str">
        <f>parse!J24</f>
        <v>"Calculation Type" ,"Average Weekly (AWEL)", "Qual" ,"=", "Units" ,"mg/L", "Sampling Date" ,sday, "Sampling time",stime)</v>
      </c>
      <c r="H42" s="38" t="str">
        <f>parse!K24</f>
        <v>"Calculation Type" ,"Average Weekly (AWEL)", "Units" ,"mg/L", "Sampling Date" ,sday, "Sampling time",stime)</v>
      </c>
      <c r="I42" s="38" t="str">
        <f>parse!L24</f>
        <v>    Range(ilast).Offset(iOS, (1 - iCol)) = "EFF-001 / Total Suspended Solids (TSS) / Average Weekly (AWEL) / mg/L / 15 /  NOT found</v>
      </c>
      <c r="J42" s="38" t="str">
        <f>parse!M24</f>
        <v>    Range(ilast).Offset(iOS, (1 - iCol)).Font.Color = -16383844</v>
      </c>
      <c r="K42" s="38" t="str">
        <f>parse!N24</f>
        <v>    ActiveCell.Offset(iRow - 7, 0) =15</v>
      </c>
      <c r="L42" s="38">
        <f>parse!O24</f>
      </c>
    </row>
    <row r="43" spans="1:12" ht="12.75">
      <c r="A43" s="39" t="s">
        <v>1512</v>
      </c>
      <c r="B43" s="39"/>
      <c r="C43" s="39"/>
      <c r="E43" s="45">
        <v>21</v>
      </c>
      <c r="F43" s="38" t="str">
        <f>parse!I25</f>
        <v>Set C = ActiveCell.PivotTable.GetPivotData("Result", "Location", "EFF-001", "Parameter" ,"Total Suspended Solids (TSS)",  _</v>
      </c>
      <c r="G43" s="38" t="str">
        <f>parse!J25</f>
        <v>"Calculation Type" ,"Average Weekly (AWEL)", "Qual" ,"=", "Units" ,"lb/day", "Sampling Date" ,sday, "Sampling time",stime)</v>
      </c>
      <c r="H43" s="38" t="str">
        <f>parse!K25</f>
        <v>"Calculation Type" ,"Average Weekly (AWEL)", "Units" ,"lb/day", "Sampling Date" ,sday, "Sampling time",stime)</v>
      </c>
      <c r="I43" s="38" t="str">
        <f>parse!L25</f>
        <v>    Range(ilast).Offset(iOS, (1 - iCol)) = "EFF-001 / Total Suspended Solids (TSS) / Average Weekly (AWEL) / lb/day / 500 /  NOT found</v>
      </c>
      <c r="J43" s="38" t="str">
        <f>parse!M25</f>
        <v>    Range(ilast).Offset(iOS, (1 - iCol)).Font.Color = -16383844</v>
      </c>
      <c r="K43" s="38" t="str">
        <f>parse!N25</f>
        <v>    ActiveCell.Offset(iRow - 7, 0) =500</v>
      </c>
      <c r="L43" s="38">
        <f>parse!O25</f>
      </c>
    </row>
    <row r="44" spans="1:12" ht="12.75">
      <c r="A44" s="39" t="s">
        <v>1513</v>
      </c>
      <c r="B44" s="39"/>
      <c r="C44" s="39"/>
      <c r="E44" s="45">
        <v>22</v>
      </c>
      <c r="F44" s="38" t="str">
        <f>parse!I26</f>
        <v>Set C = ActiveCell.PivotTable.GetPivotData("Result", "Location", "EFF-001", "Parameter" ,"Total Suspended Solids (TSS)",  _</v>
      </c>
      <c r="G44" s="38" t="str">
        <f>parse!J26</f>
        <v>"Calculation Type" ,"Average Monthly (AMEL)", "Qual" ,"=", "Units" ,"mg/L", "Sampling Date" ,sday, "Sampling time",stime)</v>
      </c>
      <c r="H44" s="38" t="str">
        <f>parse!K26</f>
        <v>"Calculation Type" ,"Average Monthly (AMEL)", "Units" ,"mg/L", "Sampling Date" ,sday, "Sampling time",stime)</v>
      </c>
      <c r="I44" s="38" t="str">
        <f>parse!L26</f>
        <v>    Range(ilast).Offset(iOS, (1 - iCol)) = "EFF-001 / Total Suspended Solids (TSS) / Average Monthly (AMEL) / mg/L / 10 /  NOT found</v>
      </c>
      <c r="J44" s="38" t="str">
        <f>parse!M26</f>
        <v>    Range(ilast).Offset(iOS, (1 - iCol)).Font.Color = -16383844</v>
      </c>
      <c r="K44" s="38" t="str">
        <f>parse!N26</f>
        <v>    ActiveCell.Offset(iRow - 7, 0) =10</v>
      </c>
      <c r="L44" s="38">
        <f>parse!O26</f>
      </c>
    </row>
    <row r="45" spans="1:12" ht="12.75">
      <c r="A45" s="39" t="s">
        <v>1514</v>
      </c>
      <c r="B45" s="39"/>
      <c r="C45" s="39"/>
      <c r="E45" s="45">
        <v>23</v>
      </c>
      <c r="F45" s="38" t="str">
        <f>parse!I27</f>
        <v>Set C = ActiveCell.PivotTable.GetPivotData("Result", "Location", "EFF-001", "Parameter" ,"Total Suspended Solids (TSS)",  _</v>
      </c>
      <c r="G45" s="38" t="str">
        <f>parse!J27</f>
        <v>"Calculation Type" ,"Average Monthly (AMEL)", "Qual" ,"=", "Units" ,"lb/day", "Sampling Date" ,sday, "Sampling time",stime)</v>
      </c>
      <c r="H45" s="38" t="str">
        <f>parse!K27</f>
        <v>"Calculation Type" ,"Average Monthly (AMEL)", "Units" ,"lb/day", "Sampling Date" ,sday, "Sampling time",stime)</v>
      </c>
      <c r="I45" s="38" t="str">
        <f>parse!L27</f>
        <v>    Range(ilast).Offset(iOS, (1 - iCol)) = "EFF-001 / Total Suspended Solids (TSS) / Average Monthly (AMEL) / lb/day / 334 /  NOT found</v>
      </c>
      <c r="J45" s="38" t="str">
        <f>parse!M27</f>
        <v>    Range(ilast).Offset(iOS, (1 - iCol)).Font.Color = -16383844</v>
      </c>
      <c r="K45" s="38" t="str">
        <f>parse!N27</f>
        <v>    ActiveCell.Offset(iRow - 7, 0) =334</v>
      </c>
      <c r="L45" s="38">
        <f>parse!O27</f>
      </c>
    </row>
    <row r="46" spans="1:12" ht="12.75">
      <c r="A46" s="39" t="s">
        <v>1515</v>
      </c>
      <c r="B46" s="39"/>
      <c r="C46" s="39"/>
      <c r="E46" s="45">
        <v>24</v>
      </c>
      <c r="F46" s="38" t="str">
        <f>parse!I28</f>
        <v>Set C = ActiveCell.PivotTable.GetPivotData("Result", "Location", "EFF-001", "Parameter" ,"Total Suspended Solids (TSS), Percent Removal",  _</v>
      </c>
      <c r="G46" s="38" t="str">
        <f>parse!J28</f>
        <v>"Calculation Type" ,"Average Monthly (AMEL)", "Qual" ,"=", "Units" ,"%", "Sampling Date" ,sday, "Sampling time",stime)</v>
      </c>
      <c r="H46" s="38" t="str">
        <f>parse!K28</f>
        <v>"Calculation Type" ,"Average Monthly (AMEL)", "Units" ,"%", "Sampling Date" ,sday, "Sampling time",stime)</v>
      </c>
      <c r="I46" s="38" t="str">
        <f>parse!L28</f>
        <v>    Range(ilast).Offset(iOS, (1 - iCol)) = "EFF-001 / Total Suspended Solids (TSS), Percent Removal / Average Monthly (AMEL) / % /  / 85 NOT found</v>
      </c>
      <c r="J46" s="38" t="str">
        <f>parse!M28</f>
        <v>    Range(ilast).Offset(iOS, (1 - iCol)).Font.Color = -16383844</v>
      </c>
      <c r="K46" s="38">
        <f>parse!N28</f>
      </c>
      <c r="L46" s="38" t="str">
        <f>parse!O28</f>
        <v>    ActiveCell.Offset(iRow - 6, 0) =85</v>
      </c>
    </row>
    <row r="47" spans="1:12" ht="12.75">
      <c r="A47" s="39" t="s">
        <v>1516</v>
      </c>
      <c r="B47" s="39"/>
      <c r="C47" s="39"/>
      <c r="E47" s="45">
        <v>25</v>
      </c>
      <c r="F47" s="38" t="str">
        <f>parse!I29</f>
        <v>Set C = ActiveCell.PivotTable.GetPivotData("Result", "Location", "EFF-001", "Parameter" ,"Turbidity",  _</v>
      </c>
      <c r="G47" s="38" t="str">
        <f>parse!J29</f>
        <v>"Calculation Type" ,"Daily Maximum", "Qual" ,"=", "Units" ,"NTU", "Sampling Date" ,sday, "Sampling time",stime)</v>
      </c>
      <c r="H47" s="38" t="str">
        <f>parse!K29</f>
        <v>"Calculation Type" ,"Daily Maximum", "Units" ,"NTU", "Sampling Date" ,sday, "Sampling time",stime)</v>
      </c>
      <c r="I47" s="38" t="str">
        <f>parse!L29</f>
        <v>    Range(ilast).Offset(iOS, (1 - iCol)) = "EFF-001 / Turbidity / Daily Maximum / NTU / 10 /  NOT found</v>
      </c>
      <c r="J47" s="38" t="str">
        <f>parse!M29</f>
        <v>    Range(ilast).Offset(iOS, (1 - iCol)).Font.Color = -16383844</v>
      </c>
      <c r="K47" s="38" t="str">
        <f>parse!N29</f>
        <v>    ActiveCell.Offset(iRow - 7, 0) =10</v>
      </c>
      <c r="L47" s="38">
        <f>parse!O29</f>
      </c>
    </row>
    <row r="48" spans="1:12" ht="12.75">
      <c r="A48" s="39" t="s">
        <v>1517</v>
      </c>
      <c r="B48" s="39"/>
      <c r="C48" s="39"/>
      <c r="E48" s="45">
        <v>26</v>
      </c>
      <c r="F48" s="38" t="str">
        <f>parse!I30</f>
        <v>Set C = ActiveCell.PivotTable.GetPivotData("Result", "Location", "EFF-001", "Parameter" ,"Turbidity",  _</v>
      </c>
      <c r="G48" s="38" t="str">
        <f>parse!J30</f>
        <v>"Calculation Type" ,"Daily Average (Mean)", "Qual" ,"=", "Units" ,"NTU", "Sampling Date" ,sday, "Sampling time",stime)</v>
      </c>
      <c r="H48" s="38" t="str">
        <f>parse!K30</f>
        <v>"Calculation Type" ,"Daily Average (Mean)", "Units" ,"NTU", "Sampling Date" ,sday, "Sampling time",stime)</v>
      </c>
      <c r="I48" s="38" t="str">
        <f>parse!L30</f>
        <v>    Range(ilast).Offset(iOS, (1 - iCol)) = "EFF-001 / Turbidity / Daily Average (Mean) / NTU / 2 /  NOT found</v>
      </c>
      <c r="J48" s="38" t="str">
        <f>parse!M30</f>
        <v>    Range(ilast).Offset(iOS, (1 - iCol)).Font.Color = -16383844</v>
      </c>
      <c r="K48" s="38" t="str">
        <f>parse!N30</f>
        <v>    ActiveCell.Offset(iRow - 7, 0) =2</v>
      </c>
      <c r="L48" s="38">
        <f>parse!O30</f>
      </c>
    </row>
    <row r="49" spans="1:12" ht="12.75">
      <c r="A49" s="39" t="s">
        <v>1518</v>
      </c>
      <c r="B49" s="39"/>
      <c r="C49" s="39"/>
      <c r="E49" s="45">
        <v>27</v>
      </c>
      <c r="F49" s="38">
        <f>parse!I31</f>
      </c>
      <c r="G49" s="38">
        <f>parse!J31</f>
      </c>
      <c r="H49" s="38">
        <f>parse!K31</f>
      </c>
      <c r="I49" s="38">
        <f>parse!L31</f>
      </c>
      <c r="J49" s="38">
        <f>parse!M31</f>
      </c>
      <c r="K49" s="38">
        <f>parse!N31</f>
      </c>
      <c r="L49" s="38">
        <f>parse!O31</f>
      </c>
    </row>
    <row r="50" spans="1:12" ht="12.75">
      <c r="A50" s="39" t="s">
        <v>1519</v>
      </c>
      <c r="B50" s="39"/>
      <c r="C50" s="39"/>
      <c r="E50" s="45">
        <v>28</v>
      </c>
      <c r="F50" s="38">
        <f>parse!I32</f>
      </c>
      <c r="G50" s="38">
        <f>parse!J32</f>
      </c>
      <c r="H50" s="38">
        <f>parse!K32</f>
      </c>
      <c r="I50" s="38">
        <f>parse!L32</f>
      </c>
      <c r="J50" s="38">
        <f>parse!M32</f>
      </c>
      <c r="K50" s="38">
        <f>parse!N32</f>
      </c>
      <c r="L50" s="38">
        <f>parse!O32</f>
      </c>
    </row>
    <row r="51" spans="1:12" ht="12.75">
      <c r="A51" s="39" t="s">
        <v>1520</v>
      </c>
      <c r="B51" s="39"/>
      <c r="C51" s="39"/>
      <c r="E51" s="45">
        <v>29</v>
      </c>
      <c r="F51" s="38">
        <f>parse!I33</f>
      </c>
      <c r="G51" s="38">
        <f>parse!J33</f>
      </c>
      <c r="H51" s="38">
        <f>parse!K33</f>
      </c>
      <c r="I51" s="38">
        <f>parse!L33</f>
      </c>
      <c r="J51" s="38">
        <f>parse!M33</f>
      </c>
      <c r="K51" s="38">
        <f>parse!N33</f>
      </c>
      <c r="L51" s="38">
        <f>parse!O33</f>
      </c>
    </row>
    <row r="52" spans="1:12" ht="12.75">
      <c r="A52" s="39" t="s">
        <v>1511</v>
      </c>
      <c r="B52" s="39"/>
      <c r="C52" s="39"/>
      <c r="E52" s="45">
        <v>30</v>
      </c>
      <c r="F52" s="38">
        <f>parse!I34</f>
      </c>
      <c r="G52" s="38">
        <f>parse!J34</f>
      </c>
      <c r="H52" s="38">
        <f>parse!K34</f>
      </c>
      <c r="I52" s="38">
        <f>parse!L34</f>
      </c>
      <c r="J52" s="38">
        <f>parse!M34</f>
      </c>
      <c r="K52" s="38">
        <f>parse!N34</f>
      </c>
      <c r="L52" s="38">
        <f>parse!O34</f>
      </c>
    </row>
    <row r="53" spans="1:12" ht="12.75">
      <c r="A53" s="39" t="s">
        <v>1521</v>
      </c>
      <c r="B53" s="39"/>
      <c r="C53" s="39"/>
      <c r="E53" s="45">
        <v>31</v>
      </c>
      <c r="F53" s="38">
        <f>parse!I35</f>
      </c>
      <c r="G53" s="38">
        <f>parse!J35</f>
      </c>
      <c r="H53" s="38">
        <f>parse!K35</f>
      </c>
      <c r="I53" s="38">
        <f>parse!L35</f>
      </c>
      <c r="J53" s="38">
        <f>parse!M35</f>
      </c>
      <c r="K53" s="38">
        <f>parse!N35</f>
      </c>
      <c r="L53" s="38">
        <f>parse!O35</f>
      </c>
    </row>
    <row r="54" spans="1:12" ht="12.75">
      <c r="A54" s="39" t="s">
        <v>1519</v>
      </c>
      <c r="B54" s="39"/>
      <c r="C54" s="39"/>
      <c r="E54" s="45">
        <v>32</v>
      </c>
      <c r="F54" s="38">
        <f>parse!I36</f>
      </c>
      <c r="G54" s="38">
        <f>parse!J36</f>
      </c>
      <c r="H54" s="38">
        <f>parse!K36</f>
      </c>
      <c r="I54" s="38">
        <f>parse!L36</f>
      </c>
      <c r="J54" s="38">
        <f>parse!M36</f>
      </c>
      <c r="K54" s="38">
        <f>parse!N36</f>
      </c>
      <c r="L54" s="38">
        <f>parse!O36</f>
      </c>
    </row>
    <row r="55" spans="1:12" ht="12.75">
      <c r="A55" s="39" t="s">
        <v>246</v>
      </c>
      <c r="B55" s="39"/>
      <c r="C55" s="39"/>
      <c r="E55" s="45">
        <v>33</v>
      </c>
      <c r="F55" s="38">
        <f>parse!I37</f>
      </c>
      <c r="G55" s="38">
        <f>parse!J37</f>
      </c>
      <c r="H55" s="38">
        <f>parse!K37</f>
      </c>
      <c r="I55" s="38">
        <f>parse!L37</f>
      </c>
      <c r="J55" s="38">
        <f>parse!M37</f>
      </c>
      <c r="K55" s="38">
        <f>parse!N37</f>
      </c>
      <c r="L55" s="38">
        <f>parse!O37</f>
      </c>
    </row>
    <row r="56" spans="1:12" ht="13.5" thickBot="1">
      <c r="A56" s="76" t="s">
        <v>1522</v>
      </c>
      <c r="B56" s="76"/>
      <c r="C56" s="76"/>
      <c r="E56" s="45">
        <v>34</v>
      </c>
      <c r="F56" s="38">
        <f>parse!I38</f>
      </c>
      <c r="G56" s="38">
        <f>parse!J38</f>
      </c>
      <c r="H56" s="38">
        <f>parse!K38</f>
      </c>
      <c r="I56" s="38">
        <f>parse!L38</f>
      </c>
      <c r="J56" s="38">
        <f>parse!M38</f>
      </c>
      <c r="K56" s="38">
        <f>parse!N38</f>
      </c>
      <c r="L56" s="38">
        <f>parse!O38</f>
      </c>
    </row>
    <row r="57" spans="1:12" ht="13.5" thickTop="1">
      <c r="A57" s="38" t="s">
        <v>2426</v>
      </c>
      <c r="B57" s="39"/>
      <c r="C57" s="39"/>
      <c r="E57" s="45">
        <v>35</v>
      </c>
      <c r="F57" s="38">
        <f>parse!I39</f>
      </c>
      <c r="G57" s="38">
        <f>parse!J39</f>
      </c>
      <c r="H57" s="38">
        <f>parse!K39</f>
      </c>
      <c r="I57" s="38">
        <f>parse!L39</f>
      </c>
      <c r="J57" s="38">
        <f>parse!M39</f>
      </c>
      <c r="K57" s="38">
        <f>parse!N39</f>
      </c>
      <c r="L57" s="38">
        <f>parse!O39</f>
      </c>
    </row>
    <row r="58" spans="1:12" ht="12.75">
      <c r="A58" s="38" t="s">
        <v>1480</v>
      </c>
      <c r="B58" s="39"/>
      <c r="C58" s="39"/>
      <c r="E58" s="45">
        <v>36</v>
      </c>
      <c r="F58" s="38">
        <f>parse!I40</f>
      </c>
      <c r="G58" s="38">
        <f>parse!J40</f>
      </c>
      <c r="H58" s="38">
        <f>parse!K40</f>
      </c>
      <c r="I58" s="38">
        <f>parse!L40</f>
      </c>
      <c r="J58" s="38">
        <f>parse!M40</f>
      </c>
      <c r="K58" s="38">
        <f>parse!N40</f>
      </c>
      <c r="L58" s="38">
        <f>parse!O40</f>
      </c>
    </row>
    <row r="59" spans="2:12" ht="12.75">
      <c r="B59" s="38">
        <v>1</v>
      </c>
      <c r="C59" s="39"/>
      <c r="E59" s="45">
        <v>37</v>
      </c>
      <c r="F59" s="38">
        <f>parse!I41</f>
      </c>
      <c r="G59" s="38">
        <f>parse!J41</f>
      </c>
      <c r="H59" s="38">
        <f>parse!K41</f>
      </c>
      <c r="I59" s="38">
        <f>parse!L41</f>
      </c>
      <c r="J59" s="38">
        <f>parse!M41</f>
      </c>
      <c r="K59" s="38">
        <f>parse!N41</f>
      </c>
      <c r="L59" s="38">
        <f>parse!O41</f>
      </c>
    </row>
    <row r="60" spans="1:12" ht="15">
      <c r="A60" s="67" t="str">
        <f>VLOOKUP(B59,$E$23:$L$122,2)</f>
        <v>Set C = ActiveCell.PivotTable.GetPivotData("Result", "Location", "EFF-001", "Parameter" ,"Ammonia, Total (as N)",  _</v>
      </c>
      <c r="C60" s="39"/>
      <c r="E60" s="45">
        <v>38</v>
      </c>
      <c r="F60" s="38">
        <f>parse!I42</f>
      </c>
      <c r="G60" s="38">
        <f>parse!J42</f>
      </c>
      <c r="H60" s="38">
        <f>parse!K42</f>
      </c>
      <c r="I60" s="38">
        <f>parse!L42</f>
      </c>
      <c r="J60" s="38">
        <f>parse!M42</f>
      </c>
      <c r="K60" s="38">
        <f>parse!N42</f>
      </c>
      <c r="L60" s="38">
        <f>parse!O42</f>
      </c>
    </row>
    <row r="61" spans="1:12" ht="15">
      <c r="A61" s="67" t="str">
        <f>VLOOKUP(B59,$E$23:$L$122,3)</f>
        <v>"Calculation Type" ,"Single", "Qual" ,"=", "Units" ,"mg/L", "Sampling Date" ,sday, "Sampling time",stime)</v>
      </c>
      <c r="C61" s="39"/>
      <c r="E61" s="45">
        <v>39</v>
      </c>
      <c r="F61" s="38">
        <f>parse!I43</f>
      </c>
      <c r="G61" s="38">
        <f>parse!J43</f>
      </c>
      <c r="H61" s="38">
        <f>parse!K43</f>
      </c>
      <c r="I61" s="38">
        <f>parse!L43</f>
      </c>
      <c r="J61" s="38">
        <f>parse!M43</f>
      </c>
      <c r="K61" s="38">
        <f>parse!N43</f>
      </c>
      <c r="L61" s="38">
        <f>parse!O43</f>
      </c>
    </row>
    <row r="62" spans="1:12" ht="12.75">
      <c r="A62" s="38" t="str">
        <f>IF(A60&lt;&gt;"",$D$3,"")</f>
        <v>   If C Is Nothing Then</v>
      </c>
      <c r="C62" s="39"/>
      <c r="E62" s="45">
        <v>40</v>
      </c>
      <c r="F62" s="38">
        <f>parse!I44</f>
      </c>
      <c r="G62" s="38">
        <f>parse!J44</f>
      </c>
      <c r="H62" s="38">
        <f>parse!K44</f>
      </c>
      <c r="I62" s="38">
        <f>parse!L44</f>
      </c>
      <c r="J62" s="38">
        <f>parse!M44</f>
      </c>
      <c r="K62" s="38">
        <f>parse!N44</f>
      </c>
      <c r="L62" s="38">
        <f>parse!O44</f>
      </c>
    </row>
    <row r="63" spans="1:12" ht="12.75">
      <c r="A63" s="74" t="str">
        <f>VLOOKUP(B59,$E$23:$L$122,2)</f>
        <v>Set C = ActiveCell.PivotTable.GetPivotData("Result", "Location", "EFF-001", "Parameter" ,"Ammonia, Total (as N)",  _</v>
      </c>
      <c r="C63" s="39"/>
      <c r="E63" s="45">
        <v>41</v>
      </c>
      <c r="F63" s="38">
        <f>parse!I45</f>
      </c>
      <c r="G63" s="38">
        <f>parse!J45</f>
      </c>
      <c r="H63" s="38">
        <f>parse!K45</f>
      </c>
      <c r="I63" s="38">
        <f>parse!L45</f>
      </c>
      <c r="J63" s="38">
        <f>parse!M45</f>
      </c>
      <c r="K63" s="38">
        <f>parse!N45</f>
      </c>
      <c r="L63" s="38">
        <f>parse!O45</f>
      </c>
    </row>
    <row r="64" spans="1:12" ht="12.75">
      <c r="A64" s="74" t="str">
        <f>VLOOKUP(B59,$E$23:$L$122,4)</f>
        <v>"Calculation Type" ,"Single", "Units" ,"mg/L", "Sampling Date" ,sday, "Sampling time",stime)</v>
      </c>
      <c r="C64" s="39"/>
      <c r="E64" s="45">
        <v>42</v>
      </c>
      <c r="F64" s="38">
        <f>parse!I46</f>
      </c>
      <c r="G64" s="38">
        <f>parse!J46</f>
      </c>
      <c r="H64" s="38">
        <f>parse!K46</f>
      </c>
      <c r="I64" s="38">
        <f>parse!L46</f>
      </c>
      <c r="J64" s="38">
        <f>parse!M46</f>
      </c>
      <c r="K64" s="38">
        <f>parse!N46</f>
      </c>
      <c r="L64" s="38">
        <f>parse!O46</f>
      </c>
    </row>
    <row r="65" spans="1:12" ht="12.75">
      <c r="A65" s="38" t="str">
        <f>IF(A60&lt;&gt;"",$D$24,"")</f>
        <v>    End If</v>
      </c>
      <c r="C65" s="39"/>
      <c r="E65" s="45">
        <v>43</v>
      </c>
      <c r="F65" s="38">
        <f>parse!I47</f>
      </c>
      <c r="G65" s="38">
        <f>parse!J47</f>
      </c>
      <c r="H65" s="38">
        <f>parse!K47</f>
      </c>
      <c r="I65" s="38">
        <f>parse!L47</f>
      </c>
      <c r="J65" s="38">
        <f>parse!M47</f>
      </c>
      <c r="K65" s="38">
        <f>parse!N47</f>
      </c>
      <c r="L65" s="38">
        <f>parse!O47</f>
      </c>
    </row>
    <row r="66" spans="1:12" ht="12.75">
      <c r="A66" s="38" t="str">
        <f>IF(A60&lt;&gt;"",$D$3,"")</f>
        <v>   If C Is Nothing Then</v>
      </c>
      <c r="C66" s="39"/>
      <c r="E66" s="45">
        <v>44</v>
      </c>
      <c r="F66" s="38">
        <f>parse!I48</f>
      </c>
      <c r="G66" s="38">
        <f>parse!J48</f>
      </c>
      <c r="H66" s="38">
        <f>parse!K48</f>
      </c>
      <c r="I66" s="38">
        <f>parse!L48</f>
      </c>
      <c r="J66" s="38">
        <f>parse!M48</f>
      </c>
      <c r="K66" s="38">
        <f>parse!N48</f>
      </c>
      <c r="L66" s="38">
        <f>parse!O48</f>
      </c>
    </row>
    <row r="67" spans="1:12" ht="15">
      <c r="A67" s="67" t="str">
        <f>VLOOKUP(B59,$E$23:$L$122,5)</f>
        <v>    Range(ilast).Offset(iOS, (1 - iCol)) = "EFF-001 / Ammonia, Total (as N) / Single / mg/L / 2.14 /  NOT found</v>
      </c>
      <c r="C67" s="39"/>
      <c r="E67" s="45">
        <v>45</v>
      </c>
      <c r="F67" s="38">
        <f>parse!I49</f>
      </c>
      <c r="G67" s="38">
        <f>parse!J49</f>
      </c>
      <c r="H67" s="38">
        <f>parse!K49</f>
      </c>
      <c r="I67" s="38">
        <f>parse!L49</f>
      </c>
      <c r="J67" s="38">
        <f>parse!M49</f>
      </c>
      <c r="K67" s="38">
        <f>parse!N49</f>
      </c>
      <c r="L67" s="38">
        <f>parse!O49</f>
      </c>
    </row>
    <row r="68" spans="1:12" ht="15">
      <c r="A68" s="67" t="str">
        <f>VLOOKUP(B59,$E$23:$L$122,6)</f>
        <v>    Range(ilast).Offset(iOS, (1 - iCol)).Font.Color = -16383844</v>
      </c>
      <c r="C68" s="39"/>
      <c r="E68" s="45">
        <v>46</v>
      </c>
      <c r="F68" s="38">
        <f>parse!I50</f>
      </c>
      <c r="G68" s="38">
        <f>parse!J50</f>
      </c>
      <c r="H68" s="38">
        <f>parse!K50</f>
      </c>
      <c r="I68" s="38">
        <f>parse!L50</f>
      </c>
      <c r="J68" s="38">
        <f>parse!M50</f>
      </c>
      <c r="K68" s="38">
        <f>parse!N50</f>
      </c>
      <c r="L68" s="38">
        <f>parse!O50</f>
      </c>
    </row>
    <row r="69" spans="1:12" ht="15">
      <c r="A69" s="66" t="str">
        <f>IF(A60&lt;&gt;"",$D$4,"")</f>
        <v>      iOS = iOS +1</v>
      </c>
      <c r="C69" s="39"/>
      <c r="E69" s="45">
        <v>47</v>
      </c>
      <c r="F69" s="38">
        <f>parse!I51</f>
      </c>
      <c r="G69" s="38">
        <f>parse!J51</f>
      </c>
      <c r="H69" s="38">
        <f>parse!K51</f>
      </c>
      <c r="I69" s="38">
        <f>parse!L51</f>
      </c>
      <c r="J69" s="38">
        <f>parse!M51</f>
      </c>
      <c r="K69" s="38">
        <f>parse!N51</f>
      </c>
      <c r="L69" s="38">
        <f>parse!O51</f>
      </c>
    </row>
    <row r="70" spans="1:12" ht="15">
      <c r="A70" s="66" t="str">
        <f>IF(A60&lt;&gt;"",$D$5,"")</f>
        <v>    Else:</v>
      </c>
      <c r="C70" s="39"/>
      <c r="E70" s="45">
        <v>48</v>
      </c>
      <c r="F70" s="38">
        <f>parse!I52</f>
      </c>
      <c r="G70" s="38">
        <f>parse!J52</f>
      </c>
      <c r="H70" s="38">
        <f>parse!K52</f>
      </c>
      <c r="I70" s="38">
        <f>parse!L52</f>
      </c>
      <c r="J70" s="38">
        <f>parse!M52</f>
      </c>
      <c r="K70" s="38">
        <f>parse!N52</f>
      </c>
      <c r="L70" s="38">
        <f>parse!O52</f>
      </c>
    </row>
    <row r="71" spans="1:12" ht="15">
      <c r="A71" s="66" t="str">
        <f>IF(A60&lt;&gt;"",$D$6,"")</f>
        <v>        C.Activate</v>
      </c>
      <c r="C71" s="39"/>
      <c r="E71" s="45">
        <v>49</v>
      </c>
      <c r="F71" s="38">
        <f>parse!I53</f>
      </c>
      <c r="G71" s="38">
        <f>parse!J53</f>
      </c>
      <c r="H71" s="38">
        <f>parse!K53</f>
      </c>
      <c r="I71" s="38">
        <f>parse!L53</f>
      </c>
      <c r="J71" s="38">
        <f>parse!M53</f>
      </c>
      <c r="K71" s="38">
        <f>parse!N53</f>
      </c>
      <c r="L71" s="38">
        <f>parse!O53</f>
      </c>
    </row>
    <row r="72" spans="1:12" ht="15">
      <c r="A72" s="66" t="str">
        <f>IF(A60&lt;&gt;"",$D$7,"")</f>
        <v>        ActiveCell.Offset(iRow - 5, 0) = "=COUNTIF(R[" &amp; (-iRow + 5) &amp; "]C:R[-9]C, ""&gt;"" &amp;R[-2]C)+ COUNTIF(R[" &amp; (-iRow + 5) &amp; "]C:R[-9]C, ""&lt;"" &amp;R[-1]C)"</v>
      </c>
      <c r="C72" s="39"/>
      <c r="E72" s="45">
        <v>50</v>
      </c>
      <c r="F72" s="38">
        <f>parse!I54</f>
      </c>
      <c r="G72" s="38">
        <f>parse!J54</f>
      </c>
      <c r="H72" s="38">
        <f>parse!K54</f>
      </c>
      <c r="I72" s="38">
        <f>parse!L54</f>
      </c>
      <c r="J72" s="38">
        <f>parse!M54</f>
      </c>
      <c r="K72" s="38">
        <f>parse!N54</f>
      </c>
      <c r="L72" s="38">
        <f>parse!O54</f>
      </c>
    </row>
    <row r="73" spans="1:12" ht="15">
      <c r="A73" s="67" t="str">
        <f>VLOOKUP(B59,$E$23:$L$122,7)</f>
        <v>    ActiveCell.Offset(iRow - 7, 0) =2.14</v>
      </c>
      <c r="C73" s="39"/>
      <c r="E73" s="45">
        <v>51</v>
      </c>
      <c r="F73" s="38">
        <f>parse!I55</f>
      </c>
      <c r="G73" s="38">
        <f>parse!J55</f>
      </c>
      <c r="H73" s="38">
        <f>parse!K55</f>
      </c>
      <c r="I73" s="38">
        <f>parse!L55</f>
      </c>
      <c r="J73" s="38">
        <f>parse!M55</f>
      </c>
      <c r="K73" s="38">
        <f>parse!N55</f>
      </c>
      <c r="L73" s="38">
        <f>parse!O55</f>
      </c>
    </row>
    <row r="74" spans="1:12" ht="15">
      <c r="A74" s="67">
        <f>VLOOKUP(B59,$E$23:$L$122,8)</f>
      </c>
      <c r="C74" s="39"/>
      <c r="E74" s="45">
        <v>52</v>
      </c>
      <c r="F74" s="38">
        <f>parse!I56</f>
      </c>
      <c r="G74" s="38">
        <f>parse!J56</f>
      </c>
      <c r="H74" s="38">
        <f>parse!K56</f>
      </c>
      <c r="I74" s="38">
        <f>parse!L56</f>
      </c>
      <c r="J74" s="38">
        <f>parse!M56</f>
      </c>
      <c r="K74" s="38">
        <f>parse!N56</f>
      </c>
      <c r="L74" s="38">
        <f>parse!O56</f>
      </c>
    </row>
    <row r="75" spans="1:12" ht="15">
      <c r="A75" s="66" t="str">
        <f>IF(A60&lt;&gt;"",$D$10,"")</f>
        <v>        With ActiveCell.Resize(Selection.Rows.Count + (iRow - 14), Selection.Columns.Count)</v>
      </c>
      <c r="C75" s="39"/>
      <c r="E75" s="45">
        <v>53</v>
      </c>
      <c r="F75" s="38">
        <f>parse!I57</f>
      </c>
      <c r="G75" s="38">
        <f>parse!J57</f>
      </c>
      <c r="H75" s="38">
        <f>parse!K57</f>
      </c>
      <c r="I75" s="38">
        <f>parse!L57</f>
      </c>
      <c r="J75" s="38">
        <f>parse!M57</f>
      </c>
      <c r="K75" s="38">
        <f>parse!N57</f>
      </c>
      <c r="L75" s="38">
        <f>parse!O57</f>
      </c>
    </row>
    <row r="76" spans="1:12" ht="15">
      <c r="A76" s="66" t="str">
        <f>IF(A60&lt;&gt;"",$D$11,"")</f>
        <v>            .FormatConditions.Add Type:=xlCellValue, Operator:=xlEqual, Formula1:="=AND(COUNT(A2)=1,A2=0)"</v>
      </c>
      <c r="C76" s="39"/>
      <c r="E76" s="45">
        <v>54</v>
      </c>
      <c r="F76" s="38">
        <f>parse!I58</f>
      </c>
      <c r="G76" s="38">
        <f>parse!J58</f>
      </c>
      <c r="H76" s="38">
        <f>parse!K58</f>
      </c>
      <c r="I76" s="38">
        <f>parse!L58</f>
      </c>
      <c r="J76" s="38">
        <f>parse!M58</f>
      </c>
      <c r="K76" s="38">
        <f>parse!N58</f>
      </c>
      <c r="L76" s="38">
        <f>parse!O58</f>
      </c>
    </row>
    <row r="77" spans="1:12" ht="15">
      <c r="A77" s="66" t="str">
        <f>IF(A60&lt;&gt;"",$D$14,"")</f>
        <v>            .FormatConditions.Add Type:=xlCellValue, Operator:=xlLess, Formula1:="=" &amp; ActiveCell.Offset(iRow - 6, 0).Address()</v>
      </c>
      <c r="C77" s="39"/>
      <c r="E77" s="45">
        <v>55</v>
      </c>
      <c r="F77" s="38">
        <f>parse!I59</f>
      </c>
      <c r="G77" s="38">
        <f>parse!J59</f>
      </c>
      <c r="H77" s="38">
        <f>parse!K59</f>
      </c>
      <c r="I77" s="38">
        <f>parse!L59</f>
      </c>
      <c r="J77" s="38">
        <f>parse!M59</f>
      </c>
      <c r="K77" s="38">
        <f>parse!N59</f>
      </c>
      <c r="L77" s="38">
        <f>parse!O59</f>
      </c>
    </row>
    <row r="78" spans="1:12" ht="15">
      <c r="A78" s="66" t="str">
        <f>IF(A60&lt;&gt;"",$D$16,"")</f>
        <v>            .FormatConditions(2).Interior.ColorIndex = 6</v>
      </c>
      <c r="C78" s="39"/>
      <c r="E78" s="45">
        <v>56</v>
      </c>
      <c r="F78" s="38">
        <f>parse!I60</f>
      </c>
      <c r="G78" s="38">
        <f>parse!J60</f>
      </c>
      <c r="H78" s="38">
        <f>parse!K60</f>
      </c>
      <c r="I78" s="38">
        <f>parse!L60</f>
      </c>
      <c r="J78" s="38">
        <f>parse!M60</f>
      </c>
      <c r="K78" s="38">
        <f>parse!N60</f>
      </c>
      <c r="L78" s="38">
        <f>parse!O60</f>
      </c>
    </row>
    <row r="79" spans="1:12" ht="15">
      <c r="A79" s="66" t="str">
        <f>IF(A61&lt;&gt;"",$D$17,"")</f>
        <v>            .FormatConditions.Add Type:=xlExpression, Formula1:="=ISBLANK("&amp;ActiveCell.Offset(iRow - 7, 0).Address()&amp;")"</v>
      </c>
      <c r="C79" s="39"/>
      <c r="E79" s="45">
        <v>57</v>
      </c>
      <c r="F79" s="38">
        <f>parse!I61</f>
      </c>
      <c r="G79" s="38">
        <f>parse!J61</f>
      </c>
      <c r="H79" s="38">
        <f>parse!K61</f>
      </c>
      <c r="I79" s="38">
        <f>parse!L61</f>
      </c>
      <c r="J79" s="38">
        <f>parse!M61</f>
      </c>
      <c r="K79" s="38">
        <f>parse!N61</f>
      </c>
      <c r="L79" s="38">
        <f>parse!O61</f>
      </c>
    </row>
    <row r="80" spans="1:12" ht="15">
      <c r="A80" s="66" t="str">
        <f>IF(A60&lt;&gt;"",$D$20,"")</f>
        <v>            .FormatConditions.Add Type:=xlCellValue, Operator:=xlGreater, Formula1:="=" &amp; ActiveCell.Offset(iRow - 7, 0).Address()</v>
      </c>
      <c r="C80" s="39"/>
      <c r="E80" s="45">
        <v>58</v>
      </c>
      <c r="F80" s="38">
        <f>parse!I62</f>
      </c>
      <c r="G80" s="38">
        <f>parse!J62</f>
      </c>
      <c r="H80" s="38">
        <f>parse!K62</f>
      </c>
      <c r="I80" s="38">
        <f>parse!L62</f>
      </c>
      <c r="J80" s="38">
        <f>parse!M62</f>
      </c>
      <c r="K80" s="38">
        <f>parse!N62</f>
      </c>
      <c r="L80" s="38">
        <f>parse!O62</f>
      </c>
    </row>
    <row r="81" spans="1:12" ht="15">
      <c r="A81" s="66" t="str">
        <f>IF(A60&lt;&gt;"",$D$22,"")</f>
        <v>            .FormatConditions(4).Interior.ColorIndex = 3</v>
      </c>
      <c r="C81" s="39"/>
      <c r="E81" s="45">
        <v>59</v>
      </c>
      <c r="F81" s="38">
        <f>parse!I63</f>
      </c>
      <c r="G81" s="38">
        <f>parse!J63</f>
      </c>
      <c r="H81" s="38">
        <f>parse!K63</f>
      </c>
      <c r="I81" s="38">
        <f>parse!L63</f>
      </c>
      <c r="J81" s="38">
        <f>parse!M63</f>
      </c>
      <c r="K81" s="38">
        <f>parse!N63</f>
      </c>
      <c r="L81" s="38">
        <f>parse!O63</f>
      </c>
    </row>
    <row r="82" spans="1:12" ht="15">
      <c r="A82" s="66" t="str">
        <f>IF(A60&lt;&gt;"",$D$23,"")</f>
        <v>       End With</v>
      </c>
      <c r="C82" s="39"/>
      <c r="E82" s="45">
        <v>60</v>
      </c>
      <c r="F82" s="38">
        <f>parse!I64</f>
      </c>
      <c r="G82" s="38">
        <f>parse!J64</f>
      </c>
      <c r="H82" s="38">
        <f>parse!K64</f>
      </c>
      <c r="I82" s="38">
        <f>parse!L64</f>
      </c>
      <c r="J82" s="38">
        <f>parse!M64</f>
      </c>
      <c r="K82" s="38">
        <f>parse!N64</f>
      </c>
      <c r="L82" s="38">
        <f>parse!O64</f>
      </c>
    </row>
    <row r="83" spans="1:12" ht="15">
      <c r="A83" s="66" t="str">
        <f>IF(A60&lt;&gt;"",$D$24,"")</f>
        <v>    End If</v>
      </c>
      <c r="C83" s="39"/>
      <c r="E83" s="45">
        <v>61</v>
      </c>
      <c r="F83" s="38">
        <f>parse!I65</f>
      </c>
      <c r="G83" s="38">
        <f>parse!J65</f>
      </c>
      <c r="H83" s="38">
        <f>parse!K65</f>
      </c>
      <c r="I83" s="38">
        <f>parse!L65</f>
      </c>
      <c r="J83" s="38">
        <f>parse!M65</f>
      </c>
      <c r="K83" s="38">
        <f>parse!N65</f>
      </c>
      <c r="L83" s="38">
        <f>parse!O65</f>
      </c>
    </row>
    <row r="84" spans="1:12" ht="15">
      <c r="A84" s="66" t="str">
        <f>IF(A60&lt;&gt;"",$D$25,"")</f>
        <v>Set C = Nothing</v>
      </c>
      <c r="C84" s="39"/>
      <c r="E84" s="45">
        <v>62</v>
      </c>
      <c r="F84" s="38">
        <f>parse!I66</f>
      </c>
      <c r="G84" s="38">
        <f>parse!J66</f>
      </c>
      <c r="H84" s="38">
        <f>parse!K66</f>
      </c>
      <c r="I84" s="38">
        <f>parse!L66</f>
      </c>
      <c r="J84" s="38">
        <f>parse!M66</f>
      </c>
      <c r="K84" s="38">
        <f>parse!N66</f>
      </c>
      <c r="L84" s="38">
        <f>parse!O66</f>
      </c>
    </row>
    <row r="85" spans="2:12" ht="12.75">
      <c r="B85" s="38">
        <v>2</v>
      </c>
      <c r="C85" s="39"/>
      <c r="E85" s="45">
        <v>63</v>
      </c>
      <c r="F85" s="38">
        <f>parse!I67</f>
      </c>
      <c r="G85" s="38">
        <f>parse!J67</f>
      </c>
      <c r="H85" s="38">
        <f>parse!K67</f>
      </c>
      <c r="I85" s="38">
        <f>parse!L67</f>
      </c>
      <c r="J85" s="38">
        <f>parse!M67</f>
      </c>
      <c r="K85" s="38">
        <f>parse!N67</f>
      </c>
      <c r="L85" s="38">
        <f>parse!O67</f>
      </c>
    </row>
    <row r="86" spans="1:12" ht="15">
      <c r="A86" s="67" t="str">
        <f>VLOOKUP(B85,$E$23:$L$122,2)</f>
        <v>Set C = ActiveCell.PivotTable.GetPivotData("Result", "Location", "EFF-001", "Parameter" ,"Ammonia, Total (as N)",  _</v>
      </c>
      <c r="C86" s="39"/>
      <c r="E86" s="45">
        <v>64</v>
      </c>
      <c r="F86" s="38">
        <f>parse!I68</f>
      </c>
      <c r="G86" s="38">
        <f>parse!J68</f>
      </c>
      <c r="H86" s="38">
        <f>parse!K68</f>
      </c>
      <c r="I86" s="38">
        <f>parse!L68</f>
      </c>
      <c r="J86" s="38">
        <f>parse!M68</f>
      </c>
      <c r="K86" s="38">
        <f>parse!N68</f>
      </c>
      <c r="L86" s="38">
        <f>parse!O68</f>
      </c>
    </row>
    <row r="87" spans="1:12" ht="15">
      <c r="A87" s="67" t="str">
        <f>VLOOKUP(B85,$E$23:$L$122,3)</f>
        <v>"Calculation Type" ,"Daily Discharge", "Qual" ,"=", "Units" ,"lb/day", "Sampling Date" ,sday, "Sampling time",stime)</v>
      </c>
      <c r="C87" s="39"/>
      <c r="E87" s="45">
        <v>65</v>
      </c>
      <c r="F87" s="38">
        <f>parse!I69</f>
      </c>
      <c r="G87" s="38">
        <f>parse!J69</f>
      </c>
      <c r="H87" s="38">
        <f>parse!K69</f>
      </c>
      <c r="I87" s="38">
        <f>parse!L69</f>
      </c>
      <c r="J87" s="38">
        <f>parse!M69</f>
      </c>
      <c r="K87" s="38">
        <f>parse!N69</f>
      </c>
      <c r="L87" s="38">
        <f>parse!O69</f>
      </c>
    </row>
    <row r="88" spans="1:12" ht="12.75">
      <c r="A88" s="38" t="str">
        <f>IF(A86&lt;&gt;"",$D$3,"")</f>
        <v>   If C Is Nothing Then</v>
      </c>
      <c r="C88" s="39"/>
      <c r="E88" s="45">
        <v>66</v>
      </c>
      <c r="F88" s="38">
        <f>parse!I70</f>
      </c>
      <c r="G88" s="38">
        <f>parse!J70</f>
      </c>
      <c r="H88" s="38">
        <f>parse!K70</f>
      </c>
      <c r="I88" s="38">
        <f>parse!L70</f>
      </c>
      <c r="J88" s="38">
        <f>parse!M70</f>
      </c>
      <c r="K88" s="38">
        <f>parse!N70</f>
      </c>
      <c r="L88" s="38">
        <f>parse!O70</f>
      </c>
    </row>
    <row r="89" spans="1:12" ht="12.75">
      <c r="A89" s="74" t="str">
        <f>VLOOKUP(B85,$E$23:$L$122,2)</f>
        <v>Set C = ActiveCell.PivotTable.GetPivotData("Result", "Location", "EFF-001", "Parameter" ,"Ammonia, Total (as N)",  _</v>
      </c>
      <c r="C89" s="39"/>
      <c r="E89" s="45">
        <v>67</v>
      </c>
      <c r="F89" s="38">
        <f>parse!I71</f>
      </c>
      <c r="G89" s="38">
        <f>parse!J71</f>
      </c>
      <c r="H89" s="38">
        <f>parse!K71</f>
      </c>
      <c r="I89" s="38">
        <f>parse!L71</f>
      </c>
      <c r="J89" s="38">
        <f>parse!M71</f>
      </c>
      <c r="K89" s="38">
        <f>parse!N71</f>
      </c>
      <c r="L89" s="38">
        <f>parse!O71</f>
      </c>
    </row>
    <row r="90" spans="1:12" ht="12.75">
      <c r="A90" s="74" t="str">
        <f>VLOOKUP(B85,$E$23:$L$122,4)</f>
        <v>"Calculation Type" ,"Daily Discharge", "Units" ,"lb/day", "Sampling Date" ,sday, "Sampling time",stime)</v>
      </c>
      <c r="C90" s="39"/>
      <c r="E90" s="45">
        <v>68</v>
      </c>
      <c r="F90" s="38">
        <f>parse!I72</f>
      </c>
      <c r="G90" s="38">
        <f>parse!J72</f>
      </c>
      <c r="H90" s="38">
        <f>parse!K72</f>
      </c>
      <c r="I90" s="38">
        <f>parse!L72</f>
      </c>
      <c r="J90" s="38">
        <f>parse!M72</f>
      </c>
      <c r="K90" s="38">
        <f>parse!N72</f>
      </c>
      <c r="L90" s="38">
        <f>parse!O72</f>
      </c>
    </row>
    <row r="91" spans="1:12" ht="12.75">
      <c r="A91" s="38" t="str">
        <f>IF(A86&lt;&gt;"",$D$24,"")</f>
        <v>    End If</v>
      </c>
      <c r="C91" s="39"/>
      <c r="E91" s="45">
        <v>69</v>
      </c>
      <c r="F91" s="38">
        <f>parse!I73</f>
      </c>
      <c r="G91" s="38">
        <f>parse!J73</f>
      </c>
      <c r="H91" s="38">
        <f>parse!K73</f>
      </c>
      <c r="I91" s="38">
        <f>parse!L73</f>
      </c>
      <c r="J91" s="38">
        <f>parse!M73</f>
      </c>
      <c r="K91" s="38">
        <f>parse!N73</f>
      </c>
      <c r="L91" s="38">
        <f>parse!O73</f>
      </c>
    </row>
    <row r="92" spans="1:12" ht="12.75">
      <c r="A92" s="38" t="str">
        <f>IF(A86&lt;&gt;"",$D$3,"")</f>
        <v>   If C Is Nothing Then</v>
      </c>
      <c r="C92" s="39"/>
      <c r="E92" s="45">
        <v>70</v>
      </c>
      <c r="F92" s="38">
        <f>parse!I74</f>
      </c>
      <c r="G92" s="38">
        <f>parse!J74</f>
      </c>
      <c r="H92" s="38">
        <f>parse!K74</f>
      </c>
      <c r="I92" s="38">
        <f>parse!L74</f>
      </c>
      <c r="J92" s="38">
        <f>parse!M74</f>
      </c>
      <c r="K92" s="38">
        <f>parse!N74</f>
      </c>
      <c r="L92" s="38">
        <f>parse!O74</f>
      </c>
    </row>
    <row r="93" spans="1:12" ht="15">
      <c r="A93" s="67" t="str">
        <f>VLOOKUP(B85,$E$23:$L$122,5)</f>
        <v>    Range(ilast).Offset(iOS, (1 - iCol)) = "EFF-001 / Ammonia, Total (as N) / Daily Discharge / lb/day / 70.1 /  NOT found</v>
      </c>
      <c r="C93" s="39"/>
      <c r="E93" s="45">
        <v>71</v>
      </c>
      <c r="F93" s="38">
        <f>parse!I75</f>
      </c>
      <c r="G93" s="38">
        <f>parse!J75</f>
      </c>
      <c r="H93" s="38">
        <f>parse!K75</f>
      </c>
      <c r="I93" s="38">
        <f>parse!L75</f>
      </c>
      <c r="J93" s="38">
        <f>parse!M75</f>
      </c>
      <c r="K93" s="38">
        <f>parse!N75</f>
      </c>
      <c r="L93" s="38">
        <f>parse!O75</f>
      </c>
    </row>
    <row r="94" spans="1:12" ht="15">
      <c r="A94" s="67" t="str">
        <f>VLOOKUP(B85,$E$23:$L$122,6)</f>
        <v>    Range(ilast).Offset(iOS, (1 - iCol)).Font.Color = -16383844</v>
      </c>
      <c r="C94" s="39"/>
      <c r="E94" s="45">
        <v>72</v>
      </c>
      <c r="F94" s="38">
        <f>parse!I76</f>
      </c>
      <c r="G94" s="38">
        <f>parse!J76</f>
      </c>
      <c r="H94" s="38">
        <f>parse!K76</f>
      </c>
      <c r="I94" s="38">
        <f>parse!L76</f>
      </c>
      <c r="J94" s="38">
        <f>parse!M76</f>
      </c>
      <c r="K94" s="38">
        <f>parse!N76</f>
      </c>
      <c r="L94" s="38">
        <f>parse!O76</f>
      </c>
    </row>
    <row r="95" spans="1:12" ht="15">
      <c r="A95" s="66" t="str">
        <f>IF(A86&lt;&gt;"",$D$4,"")</f>
        <v>      iOS = iOS +1</v>
      </c>
      <c r="C95" s="39"/>
      <c r="E95" s="45">
        <v>73</v>
      </c>
      <c r="F95" s="38">
        <f>parse!I77</f>
      </c>
      <c r="G95" s="38">
        <f>parse!J77</f>
      </c>
      <c r="H95" s="38">
        <f>parse!K77</f>
      </c>
      <c r="I95" s="38">
        <f>parse!L77</f>
      </c>
      <c r="J95" s="38">
        <f>parse!M77</f>
      </c>
      <c r="K95" s="38">
        <f>parse!N77</f>
      </c>
      <c r="L95" s="38">
        <f>parse!O77</f>
      </c>
    </row>
    <row r="96" spans="1:12" ht="15">
      <c r="A96" s="66" t="str">
        <f>IF(A86&lt;&gt;"",$D$5,"")</f>
        <v>    Else:</v>
      </c>
      <c r="C96" s="39"/>
      <c r="E96" s="45">
        <v>74</v>
      </c>
      <c r="F96" s="38">
        <f>parse!I78</f>
      </c>
      <c r="G96" s="38">
        <f>parse!J78</f>
      </c>
      <c r="H96" s="38">
        <f>parse!K78</f>
      </c>
      <c r="I96" s="38">
        <f>parse!L78</f>
      </c>
      <c r="J96" s="38">
        <f>parse!M78</f>
      </c>
      <c r="K96" s="38">
        <f>parse!N78</f>
      </c>
      <c r="L96" s="38">
        <f>parse!O78</f>
      </c>
    </row>
    <row r="97" spans="1:12" ht="15">
      <c r="A97" s="66" t="str">
        <f>IF(A86&lt;&gt;"",$D$6,"")</f>
        <v>        C.Activate</v>
      </c>
      <c r="C97" s="39"/>
      <c r="E97" s="45">
        <v>75</v>
      </c>
      <c r="F97" s="38">
        <f>parse!I79</f>
      </c>
      <c r="G97" s="38">
        <f>parse!J79</f>
      </c>
      <c r="H97" s="38">
        <f>parse!K79</f>
      </c>
      <c r="I97" s="38">
        <f>parse!L79</f>
      </c>
      <c r="J97" s="38">
        <f>parse!M79</f>
      </c>
      <c r="K97" s="38">
        <f>parse!N79</f>
      </c>
      <c r="L97" s="38">
        <f>parse!O79</f>
      </c>
    </row>
    <row r="98" spans="1:12" ht="15">
      <c r="A98" s="66" t="str">
        <f>IF(A86&lt;&gt;"",$D$7,"")</f>
        <v>        ActiveCell.Offset(iRow - 5, 0) = "=COUNTIF(R[" &amp; (-iRow + 5) &amp; "]C:R[-9]C, ""&gt;"" &amp;R[-2]C)+ COUNTIF(R[" &amp; (-iRow + 5) &amp; "]C:R[-9]C, ""&lt;"" &amp;R[-1]C)"</v>
      </c>
      <c r="C98" s="39"/>
      <c r="E98" s="45">
        <v>76</v>
      </c>
      <c r="F98" s="38">
        <f>parse!I80</f>
      </c>
      <c r="G98" s="38">
        <f>parse!J80</f>
      </c>
      <c r="H98" s="38">
        <f>parse!K80</f>
      </c>
      <c r="I98" s="38">
        <f>parse!L80</f>
      </c>
      <c r="J98" s="38">
        <f>parse!M80</f>
      </c>
      <c r="K98" s="38">
        <f>parse!N80</f>
      </c>
      <c r="L98" s="38">
        <f>parse!O80</f>
      </c>
    </row>
    <row r="99" spans="1:12" ht="15">
      <c r="A99" s="67" t="str">
        <f>VLOOKUP(B85,$E$23:$L$122,7)</f>
        <v>    ActiveCell.Offset(iRow - 7, 0) =70.1</v>
      </c>
      <c r="C99" s="39"/>
      <c r="E99" s="45">
        <v>77</v>
      </c>
      <c r="F99" s="38">
        <f>parse!I81</f>
      </c>
      <c r="G99" s="38">
        <f>parse!J81</f>
      </c>
      <c r="H99" s="38">
        <f>parse!K81</f>
      </c>
      <c r="I99" s="38">
        <f>parse!L81</f>
      </c>
      <c r="J99" s="38">
        <f>parse!M81</f>
      </c>
      <c r="K99" s="38">
        <f>parse!N81</f>
      </c>
      <c r="L99" s="38">
        <f>parse!O81</f>
      </c>
    </row>
    <row r="100" spans="1:12" ht="15">
      <c r="A100" s="67">
        <f>VLOOKUP(B85,$E$23:$L$122,8)</f>
      </c>
      <c r="C100" s="39"/>
      <c r="E100" s="45">
        <v>78</v>
      </c>
      <c r="F100" s="38">
        <f>parse!I82</f>
      </c>
      <c r="G100" s="38">
        <f>parse!J82</f>
      </c>
      <c r="H100" s="38">
        <f>parse!K82</f>
      </c>
      <c r="I100" s="38">
        <f>parse!L82</f>
      </c>
      <c r="J100" s="38">
        <f>parse!M82</f>
      </c>
      <c r="K100" s="38">
        <f>parse!N82</f>
      </c>
      <c r="L100" s="38">
        <f>parse!O82</f>
      </c>
    </row>
    <row r="101" spans="1:12" ht="15">
      <c r="A101" s="66" t="str">
        <f>IF(A86&lt;&gt;"",$D$10,"")</f>
        <v>        With ActiveCell.Resize(Selection.Rows.Count + (iRow - 14), Selection.Columns.Count)</v>
      </c>
      <c r="C101" s="39"/>
      <c r="E101" s="45">
        <v>79</v>
      </c>
      <c r="F101" s="38">
        <f>parse!I83</f>
      </c>
      <c r="G101" s="38">
        <f>parse!J83</f>
      </c>
      <c r="H101" s="38">
        <f>parse!K83</f>
      </c>
      <c r="I101" s="38">
        <f>parse!L83</f>
      </c>
      <c r="J101" s="38">
        <f>parse!M83</f>
      </c>
      <c r="K101" s="38">
        <f>parse!N83</f>
      </c>
      <c r="L101" s="38">
        <f>parse!O83</f>
      </c>
    </row>
    <row r="102" spans="1:12" ht="15">
      <c r="A102" s="66" t="str">
        <f>IF(A86&lt;&gt;"",$D$11,"")</f>
        <v>            .FormatConditions.Add Type:=xlCellValue, Operator:=xlEqual, Formula1:="=AND(COUNT(A2)=1,A2=0)"</v>
      </c>
      <c r="C102" s="39"/>
      <c r="E102" s="45">
        <v>80</v>
      </c>
      <c r="F102" s="38">
        <f>parse!I84</f>
      </c>
      <c r="G102" s="38">
        <f>parse!J84</f>
      </c>
      <c r="H102" s="38">
        <f>parse!K84</f>
      </c>
      <c r="I102" s="38">
        <f>parse!L84</f>
      </c>
      <c r="J102" s="38">
        <f>parse!M84</f>
      </c>
      <c r="K102" s="38">
        <f>parse!N84</f>
      </c>
      <c r="L102" s="38">
        <f>parse!O84</f>
      </c>
    </row>
    <row r="103" spans="1:12" ht="15">
      <c r="A103" s="66" t="str">
        <f>IF(A86&lt;&gt;"",$D$14,"")</f>
        <v>            .FormatConditions.Add Type:=xlCellValue, Operator:=xlLess, Formula1:="=" &amp; ActiveCell.Offset(iRow - 6, 0).Address()</v>
      </c>
      <c r="C103" s="39"/>
      <c r="E103" s="45">
        <v>81</v>
      </c>
      <c r="F103" s="38">
        <f>parse!I85</f>
      </c>
      <c r="G103" s="38">
        <f>parse!J85</f>
      </c>
      <c r="H103" s="38">
        <f>parse!K85</f>
      </c>
      <c r="I103" s="38">
        <f>parse!L85</f>
      </c>
      <c r="J103" s="38">
        <f>parse!M85</f>
      </c>
      <c r="K103" s="38">
        <f>parse!N85</f>
      </c>
      <c r="L103" s="38">
        <f>parse!O85</f>
      </c>
    </row>
    <row r="104" spans="1:12" ht="15">
      <c r="A104" s="66" t="str">
        <f>IF(A86&lt;&gt;"",$D$16,"")</f>
        <v>            .FormatConditions(2).Interior.ColorIndex = 6</v>
      </c>
      <c r="C104" s="39"/>
      <c r="E104" s="45">
        <v>82</v>
      </c>
      <c r="F104" s="38">
        <f>parse!I86</f>
      </c>
      <c r="G104" s="38">
        <f>parse!J86</f>
      </c>
      <c r="H104" s="38">
        <f>parse!K86</f>
      </c>
      <c r="I104" s="38">
        <f>parse!L86</f>
      </c>
      <c r="J104" s="38">
        <f>parse!M86</f>
      </c>
      <c r="K104" s="38">
        <f>parse!N86</f>
      </c>
      <c r="L104" s="38">
        <f>parse!O86</f>
      </c>
    </row>
    <row r="105" spans="1:12" ht="15">
      <c r="A105" s="66" t="str">
        <f>IF(A87&lt;&gt;"",$D$17,"")</f>
        <v>            .FormatConditions.Add Type:=xlExpression, Formula1:="=ISBLANK("&amp;ActiveCell.Offset(iRow - 7, 0).Address()&amp;")"</v>
      </c>
      <c r="C105" s="39"/>
      <c r="E105" s="45">
        <v>83</v>
      </c>
      <c r="F105" s="38">
        <f>parse!I87</f>
      </c>
      <c r="G105" s="38">
        <f>parse!J87</f>
      </c>
      <c r="H105" s="38">
        <f>parse!K87</f>
      </c>
      <c r="I105" s="38">
        <f>parse!L87</f>
      </c>
      <c r="J105" s="38">
        <f>parse!M87</f>
      </c>
      <c r="K105" s="38">
        <f>parse!N87</f>
      </c>
      <c r="L105" s="38">
        <f>parse!O87</f>
      </c>
    </row>
    <row r="106" spans="1:12" ht="15">
      <c r="A106" s="66" t="str">
        <f>IF(A86&lt;&gt;"",$D$20,"")</f>
        <v>            .FormatConditions.Add Type:=xlCellValue, Operator:=xlGreater, Formula1:="=" &amp; ActiveCell.Offset(iRow - 7, 0).Address()</v>
      </c>
      <c r="C106" s="39"/>
      <c r="E106" s="45">
        <v>84</v>
      </c>
      <c r="F106" s="38">
        <f>parse!I88</f>
      </c>
      <c r="G106" s="38">
        <f>parse!J88</f>
      </c>
      <c r="H106" s="38">
        <f>parse!K88</f>
      </c>
      <c r="I106" s="38">
        <f>parse!L88</f>
      </c>
      <c r="J106" s="38">
        <f>parse!M88</f>
      </c>
      <c r="K106" s="38">
        <f>parse!N88</f>
      </c>
      <c r="L106" s="38">
        <f>parse!O88</f>
      </c>
    </row>
    <row r="107" spans="1:12" ht="15">
      <c r="A107" s="66" t="str">
        <f>IF(A86&lt;&gt;"",$D$22,"")</f>
        <v>            .FormatConditions(4).Interior.ColorIndex = 3</v>
      </c>
      <c r="C107" s="39"/>
      <c r="E107" s="45">
        <v>85</v>
      </c>
      <c r="F107" s="38">
        <f>parse!I89</f>
      </c>
      <c r="G107" s="38">
        <f>parse!J89</f>
      </c>
      <c r="H107" s="38">
        <f>parse!K89</f>
      </c>
      <c r="I107" s="38">
        <f>parse!L89</f>
      </c>
      <c r="J107" s="38">
        <f>parse!M89</f>
      </c>
      <c r="K107" s="38">
        <f>parse!N89</f>
      </c>
      <c r="L107" s="38">
        <f>parse!O89</f>
      </c>
    </row>
    <row r="108" spans="1:12" ht="15">
      <c r="A108" s="66" t="str">
        <f>IF(A86&lt;&gt;"",$D$23,"")</f>
        <v>       End With</v>
      </c>
      <c r="C108" s="39"/>
      <c r="E108" s="45">
        <v>86</v>
      </c>
      <c r="F108" s="38">
        <f>parse!I90</f>
      </c>
      <c r="G108" s="38">
        <f>parse!J90</f>
      </c>
      <c r="H108" s="38">
        <f>parse!K90</f>
      </c>
      <c r="I108" s="38">
        <f>parse!L90</f>
      </c>
      <c r="J108" s="38">
        <f>parse!M90</f>
      </c>
      <c r="K108" s="38">
        <f>parse!N90</f>
      </c>
      <c r="L108" s="38">
        <f>parse!O90</f>
      </c>
    </row>
    <row r="109" spans="1:12" ht="15">
      <c r="A109" s="66" t="str">
        <f>IF(A86&lt;&gt;"",$D$24,"")</f>
        <v>    End If</v>
      </c>
      <c r="C109" s="39"/>
      <c r="E109" s="45">
        <v>87</v>
      </c>
      <c r="F109" s="38">
        <f>parse!I91</f>
      </c>
      <c r="G109" s="38">
        <f>parse!J91</f>
      </c>
      <c r="H109" s="38">
        <f>parse!K91</f>
      </c>
      <c r="I109" s="38">
        <f>parse!L91</f>
      </c>
      <c r="J109" s="38">
        <f>parse!M91</f>
      </c>
      <c r="K109" s="38">
        <f>parse!N91</f>
      </c>
      <c r="L109" s="38">
        <f>parse!O91</f>
      </c>
    </row>
    <row r="110" spans="1:12" ht="15">
      <c r="A110" s="66" t="str">
        <f>IF(A86&lt;&gt;"",$D$25,"")</f>
        <v>Set C = Nothing</v>
      </c>
      <c r="C110" s="39"/>
      <c r="E110" s="45">
        <v>88</v>
      </c>
      <c r="F110" s="38">
        <f>parse!I92</f>
      </c>
      <c r="G110" s="38">
        <f>parse!J92</f>
      </c>
      <c r="H110" s="38">
        <f>parse!K92</f>
      </c>
      <c r="I110" s="38">
        <f>parse!L92</f>
      </c>
      <c r="J110" s="38">
        <f>parse!M92</f>
      </c>
      <c r="K110" s="38">
        <f>parse!N92</f>
      </c>
      <c r="L110" s="38">
        <f>parse!O92</f>
      </c>
    </row>
    <row r="111" spans="2:12" ht="12.75">
      <c r="B111" s="38">
        <v>3</v>
      </c>
      <c r="C111" s="39"/>
      <c r="E111" s="45">
        <v>89</v>
      </c>
      <c r="F111" s="38">
        <f>parse!I93</f>
      </c>
      <c r="G111" s="38">
        <f>parse!J93</f>
      </c>
      <c r="H111" s="38">
        <f>parse!K93</f>
      </c>
      <c r="I111" s="38">
        <f>parse!L93</f>
      </c>
      <c r="J111" s="38">
        <f>parse!M93</f>
      </c>
      <c r="K111" s="38">
        <f>parse!N93</f>
      </c>
      <c r="L111" s="38">
        <f>parse!O93</f>
      </c>
    </row>
    <row r="112" spans="1:12" ht="15">
      <c r="A112" s="67" t="str">
        <f>VLOOKUP(B111,$E$23:$L$122,2)</f>
        <v>Set C = ActiveCell.PivotTable.GetPivotData("Result", "Location", "EFF-001", "Parameter" ,"Ammonia, Total (as N)",  _</v>
      </c>
      <c r="C112" s="39"/>
      <c r="E112" s="45">
        <v>90</v>
      </c>
      <c r="F112" s="38">
        <f>parse!I94</f>
      </c>
      <c r="G112" s="38">
        <f>parse!J94</f>
      </c>
      <c r="H112" s="38">
        <f>parse!K94</f>
      </c>
      <c r="I112" s="38">
        <f>parse!L94</f>
      </c>
      <c r="J112" s="38">
        <f>parse!M94</f>
      </c>
      <c r="K112" s="38">
        <f>parse!N94</f>
      </c>
      <c r="L112" s="38">
        <f>parse!O94</f>
      </c>
    </row>
    <row r="113" spans="1:12" ht="15">
      <c r="A113" s="67" t="str">
        <f>VLOOKUP(B111,$E$23:$L$122,3)</f>
        <v>"Calculation Type" ,"Average Monthly (AMEL)", "Qual" ,"=", "Units" ,"mg/L", "Sampling Date" ,sday, "Sampling time",stime)</v>
      </c>
      <c r="C113" s="39"/>
      <c r="E113" s="45">
        <v>91</v>
      </c>
      <c r="F113" s="38">
        <f>parse!I95</f>
      </c>
      <c r="G113" s="38">
        <f>parse!J95</f>
      </c>
      <c r="H113" s="38">
        <f>parse!K95</f>
      </c>
      <c r="I113" s="38">
        <f>parse!L95</f>
      </c>
      <c r="J113" s="38">
        <f>parse!M95</f>
      </c>
      <c r="K113" s="38">
        <f>parse!N95</f>
      </c>
      <c r="L113" s="38">
        <f>parse!O95</f>
      </c>
    </row>
    <row r="114" spans="1:12" ht="12.75">
      <c r="A114" s="38" t="str">
        <f>IF(A112&lt;&gt;"",$D$3,"")</f>
        <v>   If C Is Nothing Then</v>
      </c>
      <c r="C114" s="39"/>
      <c r="E114" s="45">
        <v>92</v>
      </c>
      <c r="F114" s="38">
        <f>parse!I96</f>
      </c>
      <c r="G114" s="38">
        <f>parse!J96</f>
      </c>
      <c r="H114" s="38">
        <f>parse!K96</f>
      </c>
      <c r="I114" s="38">
        <f>parse!L96</f>
      </c>
      <c r="J114" s="38">
        <f>parse!M96</f>
      </c>
      <c r="K114" s="38">
        <f>parse!N96</f>
      </c>
      <c r="L114" s="38">
        <f>parse!O96</f>
      </c>
    </row>
    <row r="115" spans="1:12" ht="12.75">
      <c r="A115" s="74" t="str">
        <f>VLOOKUP(B111,$E$23:$L$122,2)</f>
        <v>Set C = ActiveCell.PivotTable.GetPivotData("Result", "Location", "EFF-001", "Parameter" ,"Ammonia, Total (as N)",  _</v>
      </c>
      <c r="C115" s="39"/>
      <c r="E115" s="45">
        <v>93</v>
      </c>
      <c r="F115" s="38">
        <f>parse!I97</f>
      </c>
      <c r="G115" s="38">
        <f>parse!J97</f>
      </c>
      <c r="H115" s="38">
        <f>parse!K97</f>
      </c>
      <c r="I115" s="38">
        <f>parse!L97</f>
      </c>
      <c r="J115" s="38">
        <f>parse!M97</f>
      </c>
      <c r="K115" s="38">
        <f>parse!N97</f>
      </c>
      <c r="L115" s="38">
        <f>parse!O97</f>
      </c>
    </row>
    <row r="116" spans="1:12" ht="12.75">
      <c r="A116" s="74" t="str">
        <f>VLOOKUP(B111,$E$23:$L$122,4)</f>
        <v>"Calculation Type" ,"Average Monthly (AMEL)", "Units" ,"mg/L", "Sampling Date" ,sday, "Sampling time",stime)</v>
      </c>
      <c r="C116" s="39"/>
      <c r="E116" s="45">
        <v>94</v>
      </c>
      <c r="F116" s="38">
        <f>parse!I98</f>
      </c>
      <c r="G116" s="38">
        <f>parse!J98</f>
      </c>
      <c r="H116" s="38">
        <f>parse!K98</f>
      </c>
      <c r="I116" s="38">
        <f>parse!L98</f>
      </c>
      <c r="J116" s="38">
        <f>parse!M98</f>
      </c>
      <c r="K116" s="38">
        <f>parse!N98</f>
      </c>
      <c r="L116" s="38">
        <f>parse!O98</f>
      </c>
    </row>
    <row r="117" spans="1:12" ht="12.75">
      <c r="A117" s="38" t="str">
        <f>IF(A112&lt;&gt;"",$D$24,"")</f>
        <v>    End If</v>
      </c>
      <c r="C117" s="39"/>
      <c r="E117" s="45">
        <v>95</v>
      </c>
      <c r="F117" s="38">
        <f>parse!I99</f>
      </c>
      <c r="G117" s="38">
        <f>parse!J99</f>
      </c>
      <c r="H117" s="38">
        <f>parse!K99</f>
      </c>
      <c r="I117" s="38">
        <f>parse!L99</f>
      </c>
      <c r="J117" s="38">
        <f>parse!M99</f>
      </c>
      <c r="K117" s="38">
        <f>parse!N99</f>
      </c>
      <c r="L117" s="38">
        <f>parse!O99</f>
      </c>
    </row>
    <row r="118" spans="1:12" ht="12.75">
      <c r="A118" s="38" t="str">
        <f>IF(A112&lt;&gt;"",$D$3,"")</f>
        <v>   If C Is Nothing Then</v>
      </c>
      <c r="C118" s="39"/>
      <c r="E118" s="45">
        <v>96</v>
      </c>
      <c r="F118" s="38">
        <f>parse!I100</f>
      </c>
      <c r="G118" s="38">
        <f>parse!J100</f>
      </c>
      <c r="H118" s="38">
        <f>parse!K100</f>
      </c>
      <c r="I118" s="38">
        <f>parse!L100</f>
      </c>
      <c r="J118" s="38">
        <f>parse!M100</f>
      </c>
      <c r="K118" s="38">
        <f>parse!N100</f>
      </c>
      <c r="L118" s="38">
        <f>parse!O100</f>
      </c>
    </row>
    <row r="119" spans="1:12" ht="15">
      <c r="A119" s="67" t="str">
        <f>VLOOKUP(B111,$E$23:$L$122,5)</f>
        <v>    Range(ilast).Offset(iOS, (1 - iCol)) = "EFF-001 / Ammonia, Total (as N) / Average Monthly (AMEL) / mg/L / 1.1 /  NOT found</v>
      </c>
      <c r="C119" s="39"/>
      <c r="E119" s="45">
        <v>97</v>
      </c>
      <c r="F119" s="38">
        <f>parse!I101</f>
      </c>
      <c r="G119" s="38">
        <f>parse!J101</f>
      </c>
      <c r="H119" s="38">
        <f>parse!K101</f>
      </c>
      <c r="I119" s="38">
        <f>parse!L101</f>
      </c>
      <c r="J119" s="38">
        <f>parse!M101</f>
      </c>
      <c r="K119" s="38">
        <f>parse!N101</f>
      </c>
      <c r="L119" s="38">
        <f>parse!O101</f>
      </c>
    </row>
    <row r="120" spans="1:12" ht="15">
      <c r="A120" s="67" t="str">
        <f>VLOOKUP(B111,$E$23:$L$122,6)</f>
        <v>    Range(ilast).Offset(iOS, (1 - iCol)).Font.Color = -16383844</v>
      </c>
      <c r="C120" s="39"/>
      <c r="E120" s="45">
        <v>98</v>
      </c>
      <c r="F120" s="38">
        <f>parse!I102</f>
      </c>
      <c r="G120" s="38">
        <f>parse!J102</f>
      </c>
      <c r="H120" s="38">
        <f>parse!K102</f>
      </c>
      <c r="I120" s="38">
        <f>parse!L102</f>
      </c>
      <c r="J120" s="38">
        <f>parse!M102</f>
      </c>
      <c r="K120" s="38">
        <f>parse!N102</f>
      </c>
      <c r="L120" s="38">
        <f>parse!O102</f>
      </c>
    </row>
    <row r="121" spans="1:12" ht="15">
      <c r="A121" s="66" t="str">
        <f>IF(A112&lt;&gt;"",$D$4,"")</f>
        <v>      iOS = iOS +1</v>
      </c>
      <c r="C121" s="39"/>
      <c r="E121" s="45">
        <v>99</v>
      </c>
      <c r="F121" s="38">
        <f>parse!I103</f>
      </c>
      <c r="G121" s="38">
        <f>parse!J103</f>
      </c>
      <c r="H121" s="38">
        <f>parse!K103</f>
      </c>
      <c r="I121" s="38">
        <f>parse!L103</f>
      </c>
      <c r="J121" s="38">
        <f>parse!M103</f>
      </c>
      <c r="K121" s="38">
        <f>parse!N103</f>
      </c>
      <c r="L121" s="38">
        <f>parse!O103</f>
      </c>
    </row>
    <row r="122" spans="1:12" ht="15">
      <c r="A122" s="66" t="str">
        <f>IF(A112&lt;&gt;"",$D$5,"")</f>
        <v>    Else:</v>
      </c>
      <c r="C122" s="39"/>
      <c r="E122" s="45">
        <v>100</v>
      </c>
      <c r="F122" s="38">
        <f>parse!I104</f>
      </c>
      <c r="G122" s="38">
        <f>parse!J104</f>
      </c>
      <c r="H122" s="38">
        <f>parse!K104</f>
      </c>
      <c r="I122" s="38">
        <f>parse!L104</f>
      </c>
      <c r="J122" s="38">
        <f>parse!M104</f>
      </c>
      <c r="K122" s="38">
        <f>parse!N104</f>
      </c>
      <c r="L122" s="38">
        <f>parse!O104</f>
      </c>
    </row>
    <row r="123" spans="1:15" ht="15">
      <c r="A123" s="66" t="str">
        <f>IF(A112&lt;&gt;"",$D$6,"")</f>
        <v>        C.Activate</v>
      </c>
      <c r="C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</row>
    <row r="124" spans="1:15" ht="15">
      <c r="A124" s="66" t="str">
        <f>IF(A112&lt;&gt;"",$D$7,"")</f>
        <v>        ActiveCell.Offset(iRow - 5, 0) = "=COUNTIF(R[" &amp; (-iRow + 5) &amp; "]C:R[-9]C, ""&gt;"" &amp;R[-2]C)+ COUNTIF(R[" &amp; (-iRow + 5) &amp; "]C:R[-9]C, ""&lt;"" &amp;R[-1]C)"</v>
      </c>
      <c r="C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</row>
    <row r="125" spans="1:3" ht="15">
      <c r="A125" s="67" t="str">
        <f>VLOOKUP(B111,$E$23:$L$122,7)</f>
        <v>    ActiveCell.Offset(iRow - 7, 0) =1.1</v>
      </c>
      <c r="C125" s="39"/>
    </row>
    <row r="126" spans="1:3" ht="15">
      <c r="A126" s="67">
        <f>VLOOKUP(B111,$E$23:$L$122,8)</f>
      </c>
      <c r="C126" s="39"/>
    </row>
    <row r="127" spans="1:3" ht="15">
      <c r="A127" s="66" t="str">
        <f>IF(A112&lt;&gt;"",$D$10,"")</f>
        <v>        With ActiveCell.Resize(Selection.Rows.Count + (iRow - 14), Selection.Columns.Count)</v>
      </c>
      <c r="C127" s="39"/>
    </row>
    <row r="128" spans="1:3" ht="15">
      <c r="A128" s="66" t="str">
        <f>IF(A112&lt;&gt;"",$D$11,"")</f>
        <v>            .FormatConditions.Add Type:=xlCellValue, Operator:=xlEqual, Formula1:="=AND(COUNT(A2)=1,A2=0)"</v>
      </c>
      <c r="C128" s="39"/>
    </row>
    <row r="129" spans="1:3" ht="15">
      <c r="A129" s="66" t="str">
        <f>IF(A112&lt;&gt;"",$D$14,"")</f>
        <v>            .FormatConditions.Add Type:=xlCellValue, Operator:=xlLess, Formula1:="=" &amp; ActiveCell.Offset(iRow - 6, 0).Address()</v>
      </c>
      <c r="C129" s="39"/>
    </row>
    <row r="130" spans="1:3" ht="15">
      <c r="A130" s="66" t="str">
        <f>IF(A112&lt;&gt;"",$D$16,"")</f>
        <v>            .FormatConditions(2).Interior.ColorIndex = 6</v>
      </c>
      <c r="C130" s="39"/>
    </row>
    <row r="131" spans="1:3" ht="15">
      <c r="A131" s="66" t="str">
        <f>IF(A113&lt;&gt;"",$D$17,"")</f>
        <v>            .FormatConditions.Add Type:=xlExpression, Formula1:="=ISBLANK("&amp;ActiveCell.Offset(iRow - 7, 0).Address()&amp;")"</v>
      </c>
      <c r="C131" s="39"/>
    </row>
    <row r="132" spans="1:3" ht="15">
      <c r="A132" s="66" t="str">
        <f>IF(A112&lt;&gt;"",$D$20,"")</f>
        <v>            .FormatConditions.Add Type:=xlCellValue, Operator:=xlGreater, Formula1:="=" &amp; ActiveCell.Offset(iRow - 7, 0).Address()</v>
      </c>
      <c r="C132" s="39"/>
    </row>
    <row r="133" spans="1:3" ht="15">
      <c r="A133" s="66" t="str">
        <f>IF(A112&lt;&gt;"",$D$22,"")</f>
        <v>            .FormatConditions(4).Interior.ColorIndex = 3</v>
      </c>
      <c r="C133" s="39"/>
    </row>
    <row r="134" spans="1:3" ht="15">
      <c r="A134" s="66" t="str">
        <f>IF(A112&lt;&gt;"",$D$23,"")</f>
        <v>       End With</v>
      </c>
      <c r="C134" s="39"/>
    </row>
    <row r="135" spans="1:3" ht="15">
      <c r="A135" s="66" t="str">
        <f>IF(A112&lt;&gt;"",$D$24,"")</f>
        <v>    End If</v>
      </c>
      <c r="C135" s="39"/>
    </row>
    <row r="136" spans="1:3" ht="15">
      <c r="A136" s="66" t="str">
        <f>IF(A112&lt;&gt;"",$D$25,"")</f>
        <v>Set C = Nothing</v>
      </c>
      <c r="C136" s="39"/>
    </row>
    <row r="137" spans="2:3" ht="12.75">
      <c r="B137" s="38">
        <v>4</v>
      </c>
      <c r="C137" s="39"/>
    </row>
    <row r="138" spans="1:3" ht="15">
      <c r="A138" s="67" t="str">
        <f>VLOOKUP(B137,$E$23:$L$122,2)</f>
        <v>Set C = ActiveCell.PivotTable.GetPivotData("Result", "Location", "EFF-001", "Parameter" ,"Ammonia, Total (as N)",  _</v>
      </c>
      <c r="C138" s="39"/>
    </row>
    <row r="139" spans="1:3" ht="15">
      <c r="A139" s="67" t="str">
        <f>VLOOKUP(B137,$E$23:$L$122,3)</f>
        <v>"Calculation Type" ,"Average Monthly (AMEL)", "Qual" ,"=", "Units" ,"lb/day", "Sampling Date" ,sday, "Sampling time",stime)</v>
      </c>
      <c r="C139" s="39"/>
    </row>
    <row r="140" spans="1:3" ht="12.75">
      <c r="A140" s="38" t="str">
        <f>IF(A138&lt;&gt;"",$D$3,"")</f>
        <v>   If C Is Nothing Then</v>
      </c>
      <c r="C140" s="39"/>
    </row>
    <row r="141" spans="1:3" ht="12.75">
      <c r="A141" s="74" t="str">
        <f>VLOOKUP(B137,$E$23:$L$122,2)</f>
        <v>Set C = ActiveCell.PivotTable.GetPivotData("Result", "Location", "EFF-001", "Parameter" ,"Ammonia, Total (as N)",  _</v>
      </c>
      <c r="C141" s="39"/>
    </row>
    <row r="142" spans="1:3" ht="12.75">
      <c r="A142" s="74" t="str">
        <f>VLOOKUP(B137,$E$23:$L$122,4)</f>
        <v>"Calculation Type" ,"Average Monthly (AMEL)", "Units" ,"lb/day", "Sampling Date" ,sday, "Sampling time",stime)</v>
      </c>
      <c r="C142" s="39"/>
    </row>
    <row r="143" spans="1:3" ht="12.75">
      <c r="A143" s="38" t="str">
        <f>IF(A138&lt;&gt;"",$D$24,"")</f>
        <v>    End If</v>
      </c>
      <c r="C143" s="39"/>
    </row>
    <row r="144" spans="1:3" ht="12.75">
      <c r="A144" s="38" t="str">
        <f>IF(A138&lt;&gt;"",$D$3,"")</f>
        <v>   If C Is Nothing Then</v>
      </c>
      <c r="C144" s="39"/>
    </row>
    <row r="145" spans="1:3" ht="15">
      <c r="A145" s="67" t="str">
        <f>VLOOKUP(B137,$E$23:$L$122,5)</f>
        <v>    Range(ilast).Offset(iOS, (1 - iCol)) = "EFF-001 / Ammonia, Total (as N) / Average Monthly (AMEL) / lb/day / 36.7 /  NOT found</v>
      </c>
      <c r="C145" s="39"/>
    </row>
    <row r="146" spans="1:3" ht="15">
      <c r="A146" s="67" t="str">
        <f>VLOOKUP(B137,$E$23:$L$122,6)</f>
        <v>    Range(ilast).Offset(iOS, (1 - iCol)).Font.Color = -16383844</v>
      </c>
      <c r="C146" s="39"/>
    </row>
    <row r="147" spans="1:3" ht="15">
      <c r="A147" s="66" t="str">
        <f>IF(A138&lt;&gt;"",$D$4,"")</f>
        <v>      iOS = iOS +1</v>
      </c>
      <c r="C147" s="39"/>
    </row>
    <row r="148" spans="1:3" ht="15">
      <c r="A148" s="66" t="str">
        <f>IF(A138&lt;&gt;"",$D$5,"")</f>
        <v>    Else:</v>
      </c>
      <c r="C148" s="39"/>
    </row>
    <row r="149" spans="1:3" ht="15">
      <c r="A149" s="66" t="str">
        <f>IF(A138&lt;&gt;"",$D$6,"")</f>
        <v>        C.Activate</v>
      </c>
      <c r="C149" s="39"/>
    </row>
    <row r="150" spans="1:3" ht="15">
      <c r="A150" s="66" t="str">
        <f>IF(A138&lt;&gt;"",$D$7,"")</f>
        <v>        ActiveCell.Offset(iRow - 5, 0) = "=COUNTIF(R[" &amp; (-iRow + 5) &amp; "]C:R[-9]C, ""&gt;"" &amp;R[-2]C)+ COUNTIF(R[" &amp; (-iRow + 5) &amp; "]C:R[-9]C, ""&lt;"" &amp;R[-1]C)"</v>
      </c>
      <c r="C150" s="39"/>
    </row>
    <row r="151" spans="1:3" ht="15">
      <c r="A151" s="67" t="str">
        <f>VLOOKUP(B137,$E$23:$L$122,7)</f>
        <v>    ActiveCell.Offset(iRow - 7, 0) =36.7</v>
      </c>
      <c r="C151" s="39"/>
    </row>
    <row r="152" spans="1:3" ht="15">
      <c r="A152" s="67">
        <f>VLOOKUP(B137,$E$23:$L$122,8)</f>
      </c>
      <c r="C152" s="39"/>
    </row>
    <row r="153" spans="1:3" ht="15">
      <c r="A153" s="66" t="str">
        <f>IF(A138&lt;&gt;"",$D$10,"")</f>
        <v>        With ActiveCell.Resize(Selection.Rows.Count + (iRow - 14), Selection.Columns.Count)</v>
      </c>
      <c r="C153" s="39"/>
    </row>
    <row r="154" spans="1:3" ht="15">
      <c r="A154" s="66" t="str">
        <f>IF(A138&lt;&gt;"",$D$11,"")</f>
        <v>            .FormatConditions.Add Type:=xlCellValue, Operator:=xlEqual, Formula1:="=AND(COUNT(A2)=1,A2=0)"</v>
      </c>
      <c r="C154" s="39"/>
    </row>
    <row r="155" spans="1:3" ht="15">
      <c r="A155" s="66" t="str">
        <f>IF(A138&lt;&gt;"",$D$14,"")</f>
        <v>            .FormatConditions.Add Type:=xlCellValue, Operator:=xlLess, Formula1:="=" &amp; ActiveCell.Offset(iRow - 6, 0).Address()</v>
      </c>
      <c r="C155" s="39"/>
    </row>
    <row r="156" spans="1:3" ht="15">
      <c r="A156" s="66" t="str">
        <f>IF(A138&lt;&gt;"",$D$16,"")</f>
        <v>            .FormatConditions(2).Interior.ColorIndex = 6</v>
      </c>
      <c r="C156" s="39"/>
    </row>
    <row r="157" spans="1:3" ht="15">
      <c r="A157" s="66" t="str">
        <f>IF(A139&lt;&gt;"",$D$17,"")</f>
        <v>            .FormatConditions.Add Type:=xlExpression, Formula1:="=ISBLANK("&amp;ActiveCell.Offset(iRow - 7, 0).Address()&amp;")"</v>
      </c>
      <c r="C157" s="39"/>
    </row>
    <row r="158" spans="1:3" ht="15">
      <c r="A158" s="66" t="str">
        <f>IF(A138&lt;&gt;"",$D$20,"")</f>
        <v>            .FormatConditions.Add Type:=xlCellValue, Operator:=xlGreater, Formula1:="=" &amp; ActiveCell.Offset(iRow - 7, 0).Address()</v>
      </c>
      <c r="C158" s="39"/>
    </row>
    <row r="159" spans="1:3" ht="15">
      <c r="A159" s="66" t="str">
        <f>IF(A138&lt;&gt;"",$D$22,"")</f>
        <v>            .FormatConditions(4).Interior.ColorIndex = 3</v>
      </c>
      <c r="C159" s="39"/>
    </row>
    <row r="160" spans="1:3" ht="15">
      <c r="A160" s="66" t="str">
        <f>IF(A138&lt;&gt;"",$D$23,"")</f>
        <v>       End With</v>
      </c>
      <c r="C160" s="39"/>
    </row>
    <row r="161" spans="1:3" ht="15">
      <c r="A161" s="66" t="str">
        <f>IF(A138&lt;&gt;"",$D$24,"")</f>
        <v>    End If</v>
      </c>
      <c r="C161" s="39"/>
    </row>
    <row r="162" spans="1:3" ht="15">
      <c r="A162" s="66" t="str">
        <f>IF(A138&lt;&gt;"",$D$25,"")</f>
        <v>Set C = Nothing</v>
      </c>
      <c r="C162" s="39"/>
    </row>
    <row r="163" spans="2:3" ht="12.75">
      <c r="B163" s="38">
        <v>5</v>
      </c>
      <c r="C163" s="39"/>
    </row>
    <row r="164" spans="1:3" ht="15">
      <c r="A164" s="67" t="str">
        <f>VLOOKUP(B163,$E$23:$L$122,2)</f>
        <v>Set C = ActiveCell.PivotTable.GetPivotData("Result", "Location", "EFF-001", "Parameter" ,"Biochemical Oxygen Demand (BOD) (5-day @ 20 Deg. C)",  _</v>
      </c>
      <c r="C164" s="39"/>
    </row>
    <row r="165" spans="1:3" ht="15">
      <c r="A165" s="67" t="str">
        <f>VLOOKUP(B163,$E$23:$L$122,3)</f>
        <v>"Calculation Type" ,"Single", "Qual" ,"=", "Units" ,"mg/L", "Sampling Date" ,sday, "Sampling time",stime)</v>
      </c>
      <c r="C165" s="39"/>
    </row>
    <row r="166" spans="1:3" ht="12.75">
      <c r="A166" s="38" t="str">
        <f>IF(A164&lt;&gt;"",$D$3,"")</f>
        <v>   If C Is Nothing Then</v>
      </c>
      <c r="C166" s="39"/>
    </row>
    <row r="167" spans="1:3" ht="12.75">
      <c r="A167" s="74" t="str">
        <f>VLOOKUP(B163,$E$23:$L$122,2)</f>
        <v>Set C = ActiveCell.PivotTable.GetPivotData("Result", "Location", "EFF-001", "Parameter" ,"Biochemical Oxygen Demand (BOD) (5-day @ 20 Deg. C)",  _</v>
      </c>
      <c r="C167" s="39"/>
    </row>
    <row r="168" spans="1:3" ht="12.75">
      <c r="A168" s="74" t="str">
        <f>VLOOKUP(B163,$E$23:$L$122,4)</f>
        <v>"Calculation Type" ,"Single", "Units" ,"mg/L", "Sampling Date" ,sday, "Sampling time",stime)</v>
      </c>
      <c r="C168" s="39"/>
    </row>
    <row r="169" spans="1:3" ht="12.75">
      <c r="A169" s="38" t="str">
        <f>IF(A164&lt;&gt;"",$D$24,"")</f>
        <v>    End If</v>
      </c>
      <c r="C169" s="39"/>
    </row>
    <row r="170" spans="1:3" ht="12.75">
      <c r="A170" s="38" t="str">
        <f>IF(A164&lt;&gt;"",$D$3,"")</f>
        <v>   If C Is Nothing Then</v>
      </c>
      <c r="C170" s="39"/>
    </row>
    <row r="171" spans="1:3" ht="15">
      <c r="A171" s="67" t="str">
        <f>VLOOKUP(B163,$E$23:$L$122,5)</f>
        <v>    Range(ilast).Offset(iOS, (1 - iCol)) = "EFF-001 / Biochemical Oxygen Demand (BOD) (5-day @ 20 Deg. C) / Single / mg/L / 30 /  NOT found</v>
      </c>
      <c r="C171" s="39"/>
    </row>
    <row r="172" spans="1:3" ht="15">
      <c r="A172" s="67" t="str">
        <f>VLOOKUP(B163,$E$23:$L$122,6)</f>
        <v>    Range(ilast).Offset(iOS, (1 - iCol)).Font.Color = -16383844</v>
      </c>
      <c r="C172" s="39"/>
    </row>
    <row r="173" spans="1:3" ht="15">
      <c r="A173" s="66" t="str">
        <f>IF(A164&lt;&gt;"",$D$4,"")</f>
        <v>      iOS = iOS +1</v>
      </c>
      <c r="C173" s="39"/>
    </row>
    <row r="174" spans="1:3" ht="15">
      <c r="A174" s="66" t="str">
        <f>IF(A164&lt;&gt;"",$D$5,"")</f>
        <v>    Else:</v>
      </c>
      <c r="C174" s="39"/>
    </row>
    <row r="175" spans="1:3" ht="15">
      <c r="A175" s="66" t="str">
        <f>IF(A164&lt;&gt;"",$D$6,"")</f>
        <v>        C.Activate</v>
      </c>
      <c r="C175" s="39"/>
    </row>
    <row r="176" spans="1:3" ht="15">
      <c r="A176" s="66" t="str">
        <f>IF(A164&lt;&gt;"",$D$7,"")</f>
        <v>        ActiveCell.Offset(iRow - 5, 0) = "=COUNTIF(R[" &amp; (-iRow + 5) &amp; "]C:R[-9]C, ""&gt;"" &amp;R[-2]C)+ COUNTIF(R[" &amp; (-iRow + 5) &amp; "]C:R[-9]C, ""&lt;"" &amp;R[-1]C)"</v>
      </c>
      <c r="C176" s="39"/>
    </row>
    <row r="177" spans="1:3" ht="15">
      <c r="A177" s="67" t="str">
        <f>VLOOKUP(B163,$E$23:$L$122,7)</f>
        <v>    ActiveCell.Offset(iRow - 7, 0) =30</v>
      </c>
      <c r="C177" s="39"/>
    </row>
    <row r="178" spans="1:3" ht="15">
      <c r="A178" s="67">
        <f>VLOOKUP(B163,$E$23:$L$122,8)</f>
      </c>
      <c r="C178" s="39"/>
    </row>
    <row r="179" spans="1:3" ht="15">
      <c r="A179" s="66" t="str">
        <f>IF(A164&lt;&gt;"",$D$10,"")</f>
        <v>        With ActiveCell.Resize(Selection.Rows.Count + (iRow - 14), Selection.Columns.Count)</v>
      </c>
      <c r="C179" s="39"/>
    </row>
    <row r="180" spans="1:3" ht="15">
      <c r="A180" s="66" t="str">
        <f>IF(A164&lt;&gt;"",$D$11,"")</f>
        <v>            .FormatConditions.Add Type:=xlCellValue, Operator:=xlEqual, Formula1:="=AND(COUNT(A2)=1,A2=0)"</v>
      </c>
      <c r="C180" s="39"/>
    </row>
    <row r="181" spans="1:3" ht="15">
      <c r="A181" s="66" t="str">
        <f>IF(A164&lt;&gt;"",$D$14,"")</f>
        <v>            .FormatConditions.Add Type:=xlCellValue, Operator:=xlLess, Formula1:="=" &amp; ActiveCell.Offset(iRow - 6, 0).Address()</v>
      </c>
      <c r="C181" s="39"/>
    </row>
    <row r="182" spans="1:3" ht="15">
      <c r="A182" s="66" t="str">
        <f>IF(A164&lt;&gt;"",$D$16,"")</f>
        <v>            .FormatConditions(2).Interior.ColorIndex = 6</v>
      </c>
      <c r="C182" s="39"/>
    </row>
    <row r="183" spans="1:3" ht="15">
      <c r="A183" s="66" t="str">
        <f>IF(A165&lt;&gt;"",$D$17,"")</f>
        <v>            .FormatConditions.Add Type:=xlExpression, Formula1:="=ISBLANK("&amp;ActiveCell.Offset(iRow - 7, 0).Address()&amp;")"</v>
      </c>
      <c r="C183" s="39"/>
    </row>
    <row r="184" spans="1:3" ht="15">
      <c r="A184" s="66" t="str">
        <f>IF(A164&lt;&gt;"",$D$20,"")</f>
        <v>            .FormatConditions.Add Type:=xlCellValue, Operator:=xlGreater, Formula1:="=" &amp; ActiveCell.Offset(iRow - 7, 0).Address()</v>
      </c>
      <c r="C184" s="39"/>
    </row>
    <row r="185" spans="1:3" ht="15">
      <c r="A185" s="66" t="str">
        <f>IF(A164&lt;&gt;"",$D$22,"")</f>
        <v>            .FormatConditions(4).Interior.ColorIndex = 3</v>
      </c>
      <c r="C185" s="39"/>
    </row>
    <row r="186" spans="1:3" ht="15">
      <c r="A186" s="66" t="str">
        <f>IF(A164&lt;&gt;"",$D$23,"")</f>
        <v>       End With</v>
      </c>
      <c r="C186" s="39"/>
    </row>
    <row r="187" spans="1:3" ht="15">
      <c r="A187" s="66" t="str">
        <f>IF(A164&lt;&gt;"",$D$24,"")</f>
        <v>    End If</v>
      </c>
      <c r="C187" s="39"/>
    </row>
    <row r="188" spans="1:3" ht="15">
      <c r="A188" s="66" t="str">
        <f>IF(A164&lt;&gt;"",$D$25,"")</f>
        <v>Set C = Nothing</v>
      </c>
      <c r="C188" s="39"/>
    </row>
    <row r="189" spans="2:3" ht="12.75">
      <c r="B189" s="38">
        <v>6</v>
      </c>
      <c r="C189" s="39"/>
    </row>
    <row r="190" spans="1:3" ht="15">
      <c r="A190" s="67" t="str">
        <f>VLOOKUP(B189,$E$23:$L$122,2)</f>
        <v>Set C = ActiveCell.PivotTable.GetPivotData("Result", "Location", "EFF-001", "Parameter" ,"Biochemical Oxygen Demand (BOD) (5-day @ 20 Deg. C)",  _</v>
      </c>
      <c r="C190" s="39"/>
    </row>
    <row r="191" spans="1:3" ht="15">
      <c r="A191" s="67" t="str">
        <f>VLOOKUP(B189,$E$23:$L$122,3)</f>
        <v>"Calculation Type" ,"Daily Discharge", "Qual" ,"=", "Units" ,"lb/day", "Sampling Date" ,sday, "Sampling time",stime)</v>
      </c>
      <c r="C191" s="39"/>
    </row>
    <row r="192" spans="1:3" ht="12.75">
      <c r="A192" s="38" t="str">
        <f>IF(A190&lt;&gt;"",$D$3,"")</f>
        <v>   If C Is Nothing Then</v>
      </c>
      <c r="C192" s="39"/>
    </row>
    <row r="193" spans="1:3" ht="12.75">
      <c r="A193" s="74" t="str">
        <f>VLOOKUP(B189,$E$23:$L$122,2)</f>
        <v>Set C = ActiveCell.PivotTable.GetPivotData("Result", "Location", "EFF-001", "Parameter" ,"Biochemical Oxygen Demand (BOD) (5-day @ 20 Deg. C)",  _</v>
      </c>
      <c r="C193" s="39"/>
    </row>
    <row r="194" spans="1:3" ht="12.75">
      <c r="A194" s="74" t="str">
        <f>VLOOKUP(B189,$E$23:$L$122,4)</f>
        <v>"Calculation Type" ,"Daily Discharge", "Units" ,"lb/day", "Sampling Date" ,sday, "Sampling time",stime)</v>
      </c>
      <c r="C194" s="39"/>
    </row>
    <row r="195" spans="1:3" ht="12.75">
      <c r="A195" s="38" t="str">
        <f>IF(A190&lt;&gt;"",$D$24,"")</f>
        <v>    End If</v>
      </c>
      <c r="C195" s="39"/>
    </row>
    <row r="196" spans="1:3" ht="12.75">
      <c r="A196" s="38" t="str">
        <f>IF(A190&lt;&gt;"",$D$3,"")</f>
        <v>   If C Is Nothing Then</v>
      </c>
      <c r="C196" s="39"/>
    </row>
    <row r="197" spans="1:3" ht="15">
      <c r="A197" s="67" t="str">
        <f>VLOOKUP(B189,$E$23:$L$122,5)</f>
        <v>    Range(ilast).Offset(iOS, (1 - iCol)) = "EFF-001 / Biochemical Oxygen Demand (BOD) (5-day @ 20 Deg. C) / Daily Discharge / lb/day / 1000 /  NOT found</v>
      </c>
      <c r="C197" s="39"/>
    </row>
    <row r="198" spans="1:3" ht="15">
      <c r="A198" s="67" t="str">
        <f>VLOOKUP(B189,$E$23:$L$122,6)</f>
        <v>    Range(ilast).Offset(iOS, (1 - iCol)).Font.Color = -16383844</v>
      </c>
      <c r="C198" s="39"/>
    </row>
    <row r="199" spans="1:3" ht="15">
      <c r="A199" s="66" t="str">
        <f>IF(A190&lt;&gt;"",$D$4,"")</f>
        <v>      iOS = iOS +1</v>
      </c>
      <c r="C199" s="39"/>
    </row>
    <row r="200" spans="1:3" ht="15">
      <c r="A200" s="66" t="str">
        <f>IF(A190&lt;&gt;"",$D$5,"")</f>
        <v>    Else:</v>
      </c>
      <c r="C200" s="39"/>
    </row>
    <row r="201" spans="1:3" ht="15">
      <c r="A201" s="66" t="str">
        <f>IF(A190&lt;&gt;"",$D$6,"")</f>
        <v>        C.Activate</v>
      </c>
      <c r="C201" s="39"/>
    </row>
    <row r="202" spans="1:3" ht="15">
      <c r="A202" s="66" t="str">
        <f>IF(A190&lt;&gt;"",$D$7,"")</f>
        <v>        ActiveCell.Offset(iRow - 5, 0) = "=COUNTIF(R[" &amp; (-iRow + 5) &amp; "]C:R[-9]C, ""&gt;"" &amp;R[-2]C)+ COUNTIF(R[" &amp; (-iRow + 5) &amp; "]C:R[-9]C, ""&lt;"" &amp;R[-1]C)"</v>
      </c>
      <c r="C202" s="39"/>
    </row>
    <row r="203" spans="1:3" ht="15">
      <c r="A203" s="67" t="str">
        <f>VLOOKUP(B189,$E$23:$L$122,7)</f>
        <v>    ActiveCell.Offset(iRow - 7, 0) =1000</v>
      </c>
      <c r="C203" s="39"/>
    </row>
    <row r="204" spans="1:3" ht="15">
      <c r="A204" s="67">
        <f>VLOOKUP(B189,$E$23:$L$122,8)</f>
      </c>
      <c r="C204" s="39"/>
    </row>
    <row r="205" spans="1:3" ht="15">
      <c r="A205" s="66" t="str">
        <f>IF(A190&lt;&gt;"",$D$10,"")</f>
        <v>        With ActiveCell.Resize(Selection.Rows.Count + (iRow - 14), Selection.Columns.Count)</v>
      </c>
      <c r="C205" s="39"/>
    </row>
    <row r="206" spans="1:3" ht="15">
      <c r="A206" s="66" t="str">
        <f>IF(A190&lt;&gt;"",$D$11,"")</f>
        <v>            .FormatConditions.Add Type:=xlCellValue, Operator:=xlEqual, Formula1:="=AND(COUNT(A2)=1,A2=0)"</v>
      </c>
      <c r="C206" s="39"/>
    </row>
    <row r="207" spans="1:3" ht="15">
      <c r="A207" s="66" t="str">
        <f>IF(A190&lt;&gt;"",$D$14,"")</f>
        <v>            .FormatConditions.Add Type:=xlCellValue, Operator:=xlLess, Formula1:="=" &amp; ActiveCell.Offset(iRow - 6, 0).Address()</v>
      </c>
      <c r="C207" s="39"/>
    </row>
    <row r="208" spans="1:3" ht="15">
      <c r="A208" s="66" t="str">
        <f>IF(A190&lt;&gt;"",$D$16,"")</f>
        <v>            .FormatConditions(2).Interior.ColorIndex = 6</v>
      </c>
      <c r="C208" s="39"/>
    </row>
    <row r="209" spans="1:3" ht="15">
      <c r="A209" s="66" t="str">
        <f>IF(A191&lt;&gt;"",$D$17,"")</f>
        <v>            .FormatConditions.Add Type:=xlExpression, Formula1:="=ISBLANK("&amp;ActiveCell.Offset(iRow - 7, 0).Address()&amp;")"</v>
      </c>
      <c r="C209" s="39"/>
    </row>
    <row r="210" spans="1:3" ht="15">
      <c r="A210" s="66" t="str">
        <f>IF(A190&lt;&gt;"",$D$20,"")</f>
        <v>            .FormatConditions.Add Type:=xlCellValue, Operator:=xlGreater, Formula1:="=" &amp; ActiveCell.Offset(iRow - 7, 0).Address()</v>
      </c>
      <c r="C210" s="39"/>
    </row>
    <row r="211" spans="1:3" ht="15">
      <c r="A211" s="66" t="str">
        <f>IF(A190&lt;&gt;"",$D$22,"")</f>
        <v>            .FormatConditions(4).Interior.ColorIndex = 3</v>
      </c>
      <c r="C211" s="39"/>
    </row>
    <row r="212" spans="1:3" ht="15">
      <c r="A212" s="66" t="str">
        <f>IF(A190&lt;&gt;"",$D$23,"")</f>
        <v>       End With</v>
      </c>
      <c r="C212" s="39"/>
    </row>
    <row r="213" spans="1:3" ht="15">
      <c r="A213" s="66" t="str">
        <f>IF(A190&lt;&gt;"",$D$24,"")</f>
        <v>    End If</v>
      </c>
      <c r="C213" s="39"/>
    </row>
    <row r="214" spans="1:3" ht="15">
      <c r="A214" s="66" t="str">
        <f>IF(A190&lt;&gt;"",$D$25,"")</f>
        <v>Set C = Nothing</v>
      </c>
      <c r="C214" s="39"/>
    </row>
    <row r="215" spans="2:3" ht="12.75">
      <c r="B215" s="38">
        <v>7</v>
      </c>
      <c r="C215" s="39"/>
    </row>
    <row r="216" spans="1:3" ht="15">
      <c r="A216" s="67" t="str">
        <f>VLOOKUP(B215,$E$23:$L$122,2)</f>
        <v>Set C = ActiveCell.PivotTable.GetPivotData("Result", "Location", "EFF-001", "Parameter" ,"Biochemical Oxygen Demand (BOD) (5-day @ 20 Deg. C)",  _</v>
      </c>
      <c r="C216" s="39"/>
    </row>
    <row r="217" spans="1:3" ht="15">
      <c r="A217" s="67" t="str">
        <f>VLOOKUP(B215,$E$23:$L$122,3)</f>
        <v>"Calculation Type" ,"Average Weekly (AWEL)", "Qual" ,"=", "Units" ,"mg/L", "Sampling Date" ,sday, "Sampling time",stime)</v>
      </c>
      <c r="C217" s="39"/>
    </row>
    <row r="218" spans="1:3" ht="12.75">
      <c r="A218" s="38" t="str">
        <f>IF(A216&lt;&gt;"",$D$3,"")</f>
        <v>   If C Is Nothing Then</v>
      </c>
      <c r="C218" s="39"/>
    </row>
    <row r="219" spans="1:3" ht="12.75">
      <c r="A219" s="74" t="str">
        <f>VLOOKUP(B215,$E$23:$L$122,2)</f>
        <v>Set C = ActiveCell.PivotTable.GetPivotData("Result", "Location", "EFF-001", "Parameter" ,"Biochemical Oxygen Demand (BOD) (5-day @ 20 Deg. C)",  _</v>
      </c>
      <c r="C219" s="39"/>
    </row>
    <row r="220" spans="1:3" ht="12.75">
      <c r="A220" s="74" t="str">
        <f>VLOOKUP(B215,$E$23:$L$122,4)</f>
        <v>"Calculation Type" ,"Average Weekly (AWEL)", "Units" ,"mg/L", "Sampling Date" ,sday, "Sampling time",stime)</v>
      </c>
      <c r="C220" s="39"/>
    </row>
    <row r="221" spans="1:3" ht="12.75">
      <c r="A221" s="38" t="str">
        <f>IF(A216&lt;&gt;"",$D$24,"")</f>
        <v>    End If</v>
      </c>
      <c r="C221" s="39"/>
    </row>
    <row r="222" spans="1:3" ht="12.75">
      <c r="A222" s="38" t="str">
        <f>IF(A216&lt;&gt;"",$D$3,"")</f>
        <v>   If C Is Nothing Then</v>
      </c>
      <c r="C222" s="39"/>
    </row>
    <row r="223" spans="1:3" ht="15">
      <c r="A223" s="67" t="str">
        <f>VLOOKUP(B215,$E$23:$L$122,5)</f>
        <v>    Range(ilast).Offset(iOS, (1 - iCol)) = "EFF-001 / Biochemical Oxygen Demand (BOD) (5-day @ 20 Deg. C) / Average Weekly (AWEL) / mg/L / 15 /  NOT found</v>
      </c>
      <c r="C223" s="39"/>
    </row>
    <row r="224" spans="1:3" ht="15">
      <c r="A224" s="67" t="str">
        <f>VLOOKUP(B215,$E$23:$L$122,6)</f>
        <v>    Range(ilast).Offset(iOS, (1 - iCol)).Font.Color = -16383844</v>
      </c>
      <c r="C224" s="39"/>
    </row>
    <row r="225" spans="1:3" ht="15">
      <c r="A225" s="66" t="str">
        <f>IF(A216&lt;&gt;"",$D$4,"")</f>
        <v>      iOS = iOS +1</v>
      </c>
      <c r="C225" s="39"/>
    </row>
    <row r="226" spans="1:3" ht="15">
      <c r="A226" s="66" t="str">
        <f>IF(A216&lt;&gt;"",$D$5,"")</f>
        <v>    Else:</v>
      </c>
      <c r="C226" s="39"/>
    </row>
    <row r="227" spans="1:3" ht="15">
      <c r="A227" s="66" t="str">
        <f>IF(A216&lt;&gt;"",$D$6,"")</f>
        <v>        C.Activate</v>
      </c>
      <c r="C227" s="39"/>
    </row>
    <row r="228" spans="1:3" ht="15">
      <c r="A228" s="66" t="str">
        <f>IF(A216&lt;&gt;"",$D$7,"")</f>
        <v>        ActiveCell.Offset(iRow - 5, 0) = "=COUNTIF(R[" &amp; (-iRow + 5) &amp; "]C:R[-9]C, ""&gt;"" &amp;R[-2]C)+ COUNTIF(R[" &amp; (-iRow + 5) &amp; "]C:R[-9]C, ""&lt;"" &amp;R[-1]C)"</v>
      </c>
      <c r="C228" s="39"/>
    </row>
    <row r="229" spans="1:3" ht="15">
      <c r="A229" s="67" t="str">
        <f>VLOOKUP(B215,$E$23:$L$122,7)</f>
        <v>    ActiveCell.Offset(iRow - 7, 0) =15</v>
      </c>
      <c r="C229" s="39"/>
    </row>
    <row r="230" spans="1:3" ht="15">
      <c r="A230" s="67">
        <f>VLOOKUP(B215,$E$23:$L$122,8)</f>
      </c>
      <c r="C230" s="39"/>
    </row>
    <row r="231" spans="1:3" ht="15">
      <c r="A231" s="66" t="str">
        <f>IF(A216&lt;&gt;"",$D$10,"")</f>
        <v>        With ActiveCell.Resize(Selection.Rows.Count + (iRow - 14), Selection.Columns.Count)</v>
      </c>
      <c r="C231" s="39"/>
    </row>
    <row r="232" spans="1:3" ht="15">
      <c r="A232" s="66" t="str">
        <f>IF(A216&lt;&gt;"",$D$11,"")</f>
        <v>            .FormatConditions.Add Type:=xlCellValue, Operator:=xlEqual, Formula1:="=AND(COUNT(A2)=1,A2=0)"</v>
      </c>
      <c r="C232" s="39"/>
    </row>
    <row r="233" spans="1:3" ht="15">
      <c r="A233" s="66" t="str">
        <f>IF(A216&lt;&gt;"",$D$14,"")</f>
        <v>            .FormatConditions.Add Type:=xlCellValue, Operator:=xlLess, Formula1:="=" &amp; ActiveCell.Offset(iRow - 6, 0).Address()</v>
      </c>
      <c r="C233" s="39"/>
    </row>
    <row r="234" spans="1:3" ht="15">
      <c r="A234" s="66" t="str">
        <f>IF(A216&lt;&gt;"",$D$16,"")</f>
        <v>            .FormatConditions(2).Interior.ColorIndex = 6</v>
      </c>
      <c r="C234" s="39"/>
    </row>
    <row r="235" spans="1:3" ht="15">
      <c r="A235" s="66" t="str">
        <f>IF(A217&lt;&gt;"",$D$17,"")</f>
        <v>            .FormatConditions.Add Type:=xlExpression, Formula1:="=ISBLANK("&amp;ActiveCell.Offset(iRow - 7, 0).Address()&amp;")"</v>
      </c>
      <c r="C235" s="39"/>
    </row>
    <row r="236" spans="1:3" ht="15">
      <c r="A236" s="66" t="str">
        <f>IF(A216&lt;&gt;"",$D$20,"")</f>
        <v>            .FormatConditions.Add Type:=xlCellValue, Operator:=xlGreater, Formula1:="=" &amp; ActiveCell.Offset(iRow - 7, 0).Address()</v>
      </c>
      <c r="C236" s="39"/>
    </row>
    <row r="237" spans="1:3" ht="15">
      <c r="A237" s="66" t="str">
        <f>IF(A216&lt;&gt;"",$D$22,"")</f>
        <v>            .FormatConditions(4).Interior.ColorIndex = 3</v>
      </c>
      <c r="C237" s="39"/>
    </row>
    <row r="238" spans="1:3" ht="15">
      <c r="A238" s="66" t="str">
        <f>IF(A216&lt;&gt;"",$D$23,"")</f>
        <v>       End With</v>
      </c>
      <c r="C238" s="39"/>
    </row>
    <row r="239" spans="1:3" ht="15">
      <c r="A239" s="66" t="str">
        <f>IF(A216&lt;&gt;"",$D$24,"")</f>
        <v>    End If</v>
      </c>
      <c r="C239" s="39"/>
    </row>
    <row r="240" spans="1:3" ht="15">
      <c r="A240" s="66" t="str">
        <f>IF(A216&lt;&gt;"",$D$25,"")</f>
        <v>Set C = Nothing</v>
      </c>
      <c r="C240" s="39"/>
    </row>
    <row r="241" spans="2:3" ht="12.75">
      <c r="B241" s="38">
        <v>8</v>
      </c>
      <c r="C241" s="39"/>
    </row>
    <row r="242" spans="1:3" ht="15">
      <c r="A242" s="67" t="str">
        <f>VLOOKUP(B241,$E$23:$L$122,2)</f>
        <v>Set C = ActiveCell.PivotTable.GetPivotData("Result", "Location", "EFF-001", "Parameter" ,"Biochemical Oxygen Demand (BOD) (5-day @ 20 Deg. C)",  _</v>
      </c>
      <c r="C242" s="39"/>
    </row>
    <row r="243" spans="1:3" ht="15">
      <c r="A243" s="67" t="str">
        <f>VLOOKUP(B241,$E$23:$L$122,3)</f>
        <v>"Calculation Type" ,"Average Weekly (AWEL)", "Qual" ,"=", "Units" ,"lb/day", "Sampling Date" ,sday, "Sampling time",stime)</v>
      </c>
      <c r="C243" s="39"/>
    </row>
    <row r="244" spans="1:3" ht="12.75">
      <c r="A244" s="38" t="str">
        <f>IF(A242&lt;&gt;"",$D$3,"")</f>
        <v>   If C Is Nothing Then</v>
      </c>
      <c r="C244" s="39"/>
    </row>
    <row r="245" spans="1:3" ht="12.75">
      <c r="A245" s="74" t="str">
        <f>VLOOKUP(B241,$E$23:$L$122,2)</f>
        <v>Set C = ActiveCell.PivotTable.GetPivotData("Result", "Location", "EFF-001", "Parameter" ,"Biochemical Oxygen Demand (BOD) (5-day @ 20 Deg. C)",  _</v>
      </c>
      <c r="C245" s="39"/>
    </row>
    <row r="246" spans="1:3" ht="12.75">
      <c r="A246" s="74" t="str">
        <f>VLOOKUP(B241,$E$23:$L$122,4)</f>
        <v>"Calculation Type" ,"Average Weekly (AWEL)", "Units" ,"lb/day", "Sampling Date" ,sday, "Sampling time",stime)</v>
      </c>
      <c r="C246" s="39"/>
    </row>
    <row r="247" spans="1:3" ht="12.75">
      <c r="A247" s="38" t="str">
        <f>IF(A242&lt;&gt;"",$D$24,"")</f>
        <v>    End If</v>
      </c>
      <c r="C247" s="39"/>
    </row>
    <row r="248" spans="1:3" ht="12.75">
      <c r="A248" s="38" t="str">
        <f>IF(A242&lt;&gt;"",$D$3,"")</f>
        <v>   If C Is Nothing Then</v>
      </c>
      <c r="C248" s="39"/>
    </row>
    <row r="249" spans="1:3" ht="15">
      <c r="A249" s="67" t="str">
        <f>VLOOKUP(B241,$E$23:$L$122,5)</f>
        <v>    Range(ilast).Offset(iOS, (1 - iCol)) = "EFF-001 / Biochemical Oxygen Demand (BOD) (5-day @ 20 Deg. C) / Average Weekly (AWEL) / lb/day / 500 /  NOT found</v>
      </c>
      <c r="C249" s="39"/>
    </row>
    <row r="250" spans="1:3" ht="15">
      <c r="A250" s="67" t="str">
        <f>VLOOKUP(B241,$E$23:$L$122,6)</f>
        <v>    Range(ilast).Offset(iOS, (1 - iCol)).Font.Color = -16383844</v>
      </c>
      <c r="C250" s="39"/>
    </row>
    <row r="251" spans="1:3" ht="15">
      <c r="A251" s="66" t="str">
        <f>IF(A242&lt;&gt;"",$D$4,"")</f>
        <v>      iOS = iOS +1</v>
      </c>
      <c r="C251" s="39"/>
    </row>
    <row r="252" spans="1:3" ht="15">
      <c r="A252" s="66" t="str">
        <f>IF(A242&lt;&gt;"",$D$5,"")</f>
        <v>    Else:</v>
      </c>
      <c r="C252" s="39"/>
    </row>
    <row r="253" spans="1:3" ht="15">
      <c r="A253" s="66" t="str">
        <f>IF(A242&lt;&gt;"",$D$6,"")</f>
        <v>        C.Activate</v>
      </c>
      <c r="C253" s="39"/>
    </row>
    <row r="254" spans="1:3" ht="15">
      <c r="A254" s="66" t="str">
        <f>IF(A242&lt;&gt;"",$D$7,"")</f>
        <v>        ActiveCell.Offset(iRow - 5, 0) = "=COUNTIF(R[" &amp; (-iRow + 5) &amp; "]C:R[-9]C, ""&gt;"" &amp;R[-2]C)+ COUNTIF(R[" &amp; (-iRow + 5) &amp; "]C:R[-9]C, ""&lt;"" &amp;R[-1]C)"</v>
      </c>
      <c r="C254" s="39"/>
    </row>
    <row r="255" spans="1:3" ht="15">
      <c r="A255" s="67" t="str">
        <f>VLOOKUP(B241,$E$23:$L$122,7)</f>
        <v>    ActiveCell.Offset(iRow - 7, 0) =500</v>
      </c>
      <c r="C255" s="39"/>
    </row>
    <row r="256" spans="1:3" ht="15">
      <c r="A256" s="67">
        <f>VLOOKUP(B241,$E$23:$L$122,8)</f>
      </c>
      <c r="C256" s="39"/>
    </row>
    <row r="257" spans="1:3" ht="15">
      <c r="A257" s="66" t="str">
        <f>IF(A242&lt;&gt;"",$D$10,"")</f>
        <v>        With ActiveCell.Resize(Selection.Rows.Count + (iRow - 14), Selection.Columns.Count)</v>
      </c>
      <c r="C257" s="39"/>
    </row>
    <row r="258" spans="1:3" ht="15">
      <c r="A258" s="66" t="str">
        <f>IF(A242&lt;&gt;"",$D$11,"")</f>
        <v>            .FormatConditions.Add Type:=xlCellValue, Operator:=xlEqual, Formula1:="=AND(COUNT(A2)=1,A2=0)"</v>
      </c>
      <c r="C258" s="39"/>
    </row>
    <row r="259" spans="1:3" ht="15">
      <c r="A259" s="66" t="str">
        <f>IF(A242&lt;&gt;"",$D$14,"")</f>
        <v>            .FormatConditions.Add Type:=xlCellValue, Operator:=xlLess, Formula1:="=" &amp; ActiveCell.Offset(iRow - 6, 0).Address()</v>
      </c>
      <c r="C259" s="39"/>
    </row>
    <row r="260" spans="1:3" ht="15">
      <c r="A260" s="66" t="str">
        <f>IF(A242&lt;&gt;"",$D$16,"")</f>
        <v>            .FormatConditions(2).Interior.ColorIndex = 6</v>
      </c>
      <c r="C260" s="39"/>
    </row>
    <row r="261" spans="1:3" ht="15">
      <c r="A261" s="66" t="str">
        <f>IF(A243&lt;&gt;"",$D$17,"")</f>
        <v>            .FormatConditions.Add Type:=xlExpression, Formula1:="=ISBLANK("&amp;ActiveCell.Offset(iRow - 7, 0).Address()&amp;")"</v>
      </c>
      <c r="C261" s="39"/>
    </row>
    <row r="262" spans="1:3" ht="15">
      <c r="A262" s="66" t="str">
        <f>IF(A242&lt;&gt;"",$D$20,"")</f>
        <v>            .FormatConditions.Add Type:=xlCellValue, Operator:=xlGreater, Formula1:="=" &amp; ActiveCell.Offset(iRow - 7, 0).Address()</v>
      </c>
      <c r="C262" s="39"/>
    </row>
    <row r="263" spans="1:3" ht="15">
      <c r="A263" s="66" t="str">
        <f>IF(A242&lt;&gt;"",$D$22,"")</f>
        <v>            .FormatConditions(4).Interior.ColorIndex = 3</v>
      </c>
      <c r="C263" s="39"/>
    </row>
    <row r="264" spans="1:3" ht="15">
      <c r="A264" s="66" t="str">
        <f>IF(A242&lt;&gt;"",$D$23,"")</f>
        <v>       End With</v>
      </c>
      <c r="C264" s="39"/>
    </row>
    <row r="265" spans="1:3" ht="15">
      <c r="A265" s="66" t="str">
        <f>IF(A242&lt;&gt;"",$D$24,"")</f>
        <v>    End If</v>
      </c>
      <c r="C265" s="39"/>
    </row>
    <row r="266" spans="1:3" ht="15">
      <c r="A266" s="66" t="str">
        <f>IF(A242&lt;&gt;"",$D$25,"")</f>
        <v>Set C = Nothing</v>
      </c>
      <c r="C266" s="39"/>
    </row>
    <row r="267" spans="2:3" ht="12.75">
      <c r="B267" s="38">
        <v>9</v>
      </c>
      <c r="C267" s="39"/>
    </row>
    <row r="268" spans="1:3" ht="15">
      <c r="A268" s="67" t="str">
        <f>VLOOKUP(B267,$E$23:$L$122,2)</f>
        <v>Set C = ActiveCell.PivotTable.GetPivotData("Result", "Location", "EFF-001", "Parameter" ,"Biochemical Oxygen Demand (BOD) (5-day @ 20 Deg. C)",  _</v>
      </c>
      <c r="C268" s="39"/>
    </row>
    <row r="269" spans="1:3" ht="15">
      <c r="A269" s="67" t="str">
        <f>VLOOKUP(B267,$E$23:$L$122,3)</f>
        <v>"Calculation Type" ,"Average Monthly (AMEL)", "Qual" ,"=", "Units" ,"mg/L", "Sampling Date" ,sday, "Sampling time",stime)</v>
      </c>
      <c r="C269" s="39"/>
    </row>
    <row r="270" spans="1:3" ht="12.75">
      <c r="A270" s="38" t="str">
        <f>IF(A268&lt;&gt;"",$D$3,"")</f>
        <v>   If C Is Nothing Then</v>
      </c>
      <c r="C270" s="39"/>
    </row>
    <row r="271" spans="1:3" ht="12.75">
      <c r="A271" s="74" t="str">
        <f>VLOOKUP(B267,$E$23:$L$122,2)</f>
        <v>Set C = ActiveCell.PivotTable.GetPivotData("Result", "Location", "EFF-001", "Parameter" ,"Biochemical Oxygen Demand (BOD) (5-day @ 20 Deg. C)",  _</v>
      </c>
      <c r="C271" s="39"/>
    </row>
    <row r="272" spans="1:3" ht="12.75">
      <c r="A272" s="74" t="str">
        <f>VLOOKUP(B267,$E$23:$L$122,4)</f>
        <v>"Calculation Type" ,"Average Monthly (AMEL)", "Units" ,"mg/L", "Sampling Date" ,sday, "Sampling time",stime)</v>
      </c>
      <c r="C272" s="39"/>
    </row>
    <row r="273" spans="1:3" ht="12.75">
      <c r="A273" s="38" t="str">
        <f>IF(A268&lt;&gt;"",$D$24,"")</f>
        <v>    End If</v>
      </c>
      <c r="C273" s="39"/>
    </row>
    <row r="274" spans="1:3" ht="12.75">
      <c r="A274" s="38" t="str">
        <f>IF(A268&lt;&gt;"",$D$3,"")</f>
        <v>   If C Is Nothing Then</v>
      </c>
      <c r="C274" s="39"/>
    </row>
    <row r="275" spans="1:3" ht="15">
      <c r="A275" s="67" t="str">
        <f>VLOOKUP(B267,$E$23:$L$122,5)</f>
        <v>    Range(ilast).Offset(iOS, (1 - iCol)) = "EFF-001 / Biochemical Oxygen Demand (BOD) (5-day @ 20 Deg. C) / Average Monthly (AMEL) / mg/L / 10 /  NOT found</v>
      </c>
      <c r="C275" s="39"/>
    </row>
    <row r="276" spans="1:3" ht="15">
      <c r="A276" s="67" t="str">
        <f>VLOOKUP(B267,$E$23:$L$122,6)</f>
        <v>    Range(ilast).Offset(iOS, (1 - iCol)).Font.Color = -16383844</v>
      </c>
      <c r="C276" s="39"/>
    </row>
    <row r="277" spans="1:3" ht="15">
      <c r="A277" s="66" t="str">
        <f>IF(A268&lt;&gt;"",$D$4,"")</f>
        <v>      iOS = iOS +1</v>
      </c>
      <c r="C277" s="39"/>
    </row>
    <row r="278" spans="1:3" ht="15">
      <c r="A278" s="66" t="str">
        <f>IF(A268&lt;&gt;"",$D$5,"")</f>
        <v>    Else:</v>
      </c>
      <c r="C278" s="39"/>
    </row>
    <row r="279" spans="1:3" ht="15">
      <c r="A279" s="66" t="str">
        <f>IF(A268&lt;&gt;"",$D$6,"")</f>
        <v>        C.Activate</v>
      </c>
      <c r="C279" s="39"/>
    </row>
    <row r="280" spans="1:3" ht="15">
      <c r="A280" s="66" t="str">
        <f>IF(A268&lt;&gt;"",$D$7,"")</f>
        <v>        ActiveCell.Offset(iRow - 5, 0) = "=COUNTIF(R[" &amp; (-iRow + 5) &amp; "]C:R[-9]C, ""&gt;"" &amp;R[-2]C)+ COUNTIF(R[" &amp; (-iRow + 5) &amp; "]C:R[-9]C, ""&lt;"" &amp;R[-1]C)"</v>
      </c>
      <c r="C280" s="39"/>
    </row>
    <row r="281" spans="1:3" ht="15">
      <c r="A281" s="67" t="str">
        <f>VLOOKUP(B267,$E$23:$L$122,7)</f>
        <v>    ActiveCell.Offset(iRow - 7, 0) =10</v>
      </c>
      <c r="C281" s="39"/>
    </row>
    <row r="282" spans="1:3" ht="15">
      <c r="A282" s="67">
        <f>VLOOKUP(B267,$E$23:$L$122,8)</f>
      </c>
      <c r="C282" s="39"/>
    </row>
    <row r="283" spans="1:3" ht="15">
      <c r="A283" s="66" t="str">
        <f>IF(A268&lt;&gt;"",$D$10,"")</f>
        <v>        With ActiveCell.Resize(Selection.Rows.Count + (iRow - 14), Selection.Columns.Count)</v>
      </c>
      <c r="C283" s="39"/>
    </row>
    <row r="284" spans="1:3" ht="15">
      <c r="A284" s="66" t="str">
        <f>IF(A268&lt;&gt;"",$D$11,"")</f>
        <v>            .FormatConditions.Add Type:=xlCellValue, Operator:=xlEqual, Formula1:="=AND(COUNT(A2)=1,A2=0)"</v>
      </c>
      <c r="C284" s="39"/>
    </row>
    <row r="285" spans="1:3" ht="15">
      <c r="A285" s="66" t="str">
        <f>IF(A268&lt;&gt;"",$D$14,"")</f>
        <v>            .FormatConditions.Add Type:=xlCellValue, Operator:=xlLess, Formula1:="=" &amp; ActiveCell.Offset(iRow - 6, 0).Address()</v>
      </c>
      <c r="C285" s="39"/>
    </row>
    <row r="286" spans="1:3" ht="15">
      <c r="A286" s="66" t="str">
        <f>IF(A268&lt;&gt;"",$D$16,"")</f>
        <v>            .FormatConditions(2).Interior.ColorIndex = 6</v>
      </c>
      <c r="C286" s="39"/>
    </row>
    <row r="287" spans="1:3" ht="15">
      <c r="A287" s="66" t="str">
        <f>IF(A269&lt;&gt;"",$D$17,"")</f>
        <v>            .FormatConditions.Add Type:=xlExpression, Formula1:="=ISBLANK("&amp;ActiveCell.Offset(iRow - 7, 0).Address()&amp;")"</v>
      </c>
      <c r="C287" s="39"/>
    </row>
    <row r="288" spans="1:3" ht="15">
      <c r="A288" s="66" t="str">
        <f>IF(A268&lt;&gt;"",$D$20,"")</f>
        <v>            .FormatConditions.Add Type:=xlCellValue, Operator:=xlGreater, Formula1:="=" &amp; ActiveCell.Offset(iRow - 7, 0).Address()</v>
      </c>
      <c r="C288" s="39"/>
    </row>
    <row r="289" spans="1:3" ht="15">
      <c r="A289" s="66" t="str">
        <f>IF(A268&lt;&gt;"",$D$22,"")</f>
        <v>            .FormatConditions(4).Interior.ColorIndex = 3</v>
      </c>
      <c r="C289" s="39"/>
    </row>
    <row r="290" spans="1:3" ht="15">
      <c r="A290" s="66" t="str">
        <f>IF(A268&lt;&gt;"",$D$23,"")</f>
        <v>       End With</v>
      </c>
      <c r="C290" s="39"/>
    </row>
    <row r="291" spans="1:3" ht="15">
      <c r="A291" s="66" t="str">
        <f>IF(A268&lt;&gt;"",$D$24,"")</f>
        <v>    End If</v>
      </c>
      <c r="C291" s="39"/>
    </row>
    <row r="292" spans="1:3" ht="15">
      <c r="A292" s="66" t="str">
        <f>IF(A268&lt;&gt;"",$D$25,"")</f>
        <v>Set C = Nothing</v>
      </c>
      <c r="C292" s="39"/>
    </row>
    <row r="293" spans="2:3" ht="12.75">
      <c r="B293" s="38">
        <v>10</v>
      </c>
      <c r="C293" s="39"/>
    </row>
    <row r="294" spans="1:3" ht="15">
      <c r="A294" s="67" t="str">
        <f>VLOOKUP(B293,$E$23:$L$122,2)</f>
        <v>Set C = ActiveCell.PivotTable.GetPivotData("Result", "Location", "EFF-001", "Parameter" ,"Biochemical Oxygen Demand (BOD) (5-day @ 20 Deg. C)",  _</v>
      </c>
      <c r="C294" s="39"/>
    </row>
    <row r="295" spans="1:3" ht="15">
      <c r="A295" s="67" t="str">
        <f>VLOOKUP(B293,$E$23:$L$122,3)</f>
        <v>"Calculation Type" ,"Average Monthly (AMEL)", "Qual" ,"=", "Units" ,"lb/day", "Sampling Date" ,sday, "Sampling time",stime)</v>
      </c>
      <c r="C295" s="39"/>
    </row>
    <row r="296" spans="1:3" ht="12.75">
      <c r="A296" s="38" t="str">
        <f>IF(A294&lt;&gt;"",$D$3,"")</f>
        <v>   If C Is Nothing Then</v>
      </c>
      <c r="C296" s="39"/>
    </row>
    <row r="297" spans="1:3" ht="12.75">
      <c r="A297" s="74" t="str">
        <f>VLOOKUP(B293,$E$23:$L$122,2)</f>
        <v>Set C = ActiveCell.PivotTable.GetPivotData("Result", "Location", "EFF-001", "Parameter" ,"Biochemical Oxygen Demand (BOD) (5-day @ 20 Deg. C)",  _</v>
      </c>
      <c r="C297" s="39"/>
    </row>
    <row r="298" spans="1:3" ht="12.75">
      <c r="A298" s="74" t="str">
        <f>VLOOKUP(B293,$E$23:$L$122,4)</f>
        <v>"Calculation Type" ,"Average Monthly (AMEL)", "Units" ,"lb/day", "Sampling Date" ,sday, "Sampling time",stime)</v>
      </c>
      <c r="C298" s="39"/>
    </row>
    <row r="299" spans="1:3" ht="12.75">
      <c r="A299" s="38" t="str">
        <f>IF(A294&lt;&gt;"",$D$24,"")</f>
        <v>    End If</v>
      </c>
      <c r="C299" s="39"/>
    </row>
    <row r="300" spans="1:3" ht="12.75">
      <c r="A300" s="38" t="str">
        <f>IF(A294&lt;&gt;"",$D$3,"")</f>
        <v>   If C Is Nothing Then</v>
      </c>
      <c r="C300" s="39"/>
    </row>
    <row r="301" spans="1:3" ht="15">
      <c r="A301" s="67" t="str">
        <f>VLOOKUP(B293,$E$23:$L$122,5)</f>
        <v>    Range(ilast).Offset(iOS, (1 - iCol)) = "EFF-001 / Biochemical Oxygen Demand (BOD) (5-day @ 20 Deg. C) / Average Monthly (AMEL) / lb/day / 334 /  NOT found</v>
      </c>
      <c r="C301" s="39"/>
    </row>
    <row r="302" spans="1:3" ht="15">
      <c r="A302" s="67" t="str">
        <f>VLOOKUP(B293,$E$23:$L$122,6)</f>
        <v>    Range(ilast).Offset(iOS, (1 - iCol)).Font.Color = -16383844</v>
      </c>
      <c r="C302" s="39"/>
    </row>
    <row r="303" spans="1:3" ht="15">
      <c r="A303" s="66" t="str">
        <f>IF(A294&lt;&gt;"",$D$4,"")</f>
        <v>      iOS = iOS +1</v>
      </c>
      <c r="C303" s="39"/>
    </row>
    <row r="304" spans="1:3" ht="15">
      <c r="A304" s="66" t="str">
        <f>IF(A294&lt;&gt;"",$D$5,"")</f>
        <v>    Else:</v>
      </c>
      <c r="C304" s="39"/>
    </row>
    <row r="305" spans="1:3" ht="15">
      <c r="A305" s="66" t="str">
        <f>IF(A294&lt;&gt;"",$D$6,"")</f>
        <v>        C.Activate</v>
      </c>
      <c r="C305" s="39"/>
    </row>
    <row r="306" spans="1:3" ht="15">
      <c r="A306" s="66" t="str">
        <f>IF(A294&lt;&gt;"",$D$7,"")</f>
        <v>        ActiveCell.Offset(iRow - 5, 0) = "=COUNTIF(R[" &amp; (-iRow + 5) &amp; "]C:R[-9]C, ""&gt;"" &amp;R[-2]C)+ COUNTIF(R[" &amp; (-iRow + 5) &amp; "]C:R[-9]C, ""&lt;"" &amp;R[-1]C)"</v>
      </c>
      <c r="C306" s="39"/>
    </row>
    <row r="307" spans="1:3" ht="15">
      <c r="A307" s="67" t="str">
        <f>VLOOKUP(B293,$E$23:$L$122,7)</f>
        <v>    ActiveCell.Offset(iRow - 7, 0) =334</v>
      </c>
      <c r="C307" s="39"/>
    </row>
    <row r="308" spans="1:3" ht="15">
      <c r="A308" s="67">
        <f>VLOOKUP(B293,$E$23:$L$122,8)</f>
      </c>
      <c r="C308" s="39"/>
    </row>
    <row r="309" spans="1:3" ht="15">
      <c r="A309" s="66" t="str">
        <f>IF(A294&lt;&gt;"",$D$10,"")</f>
        <v>        With ActiveCell.Resize(Selection.Rows.Count + (iRow - 14), Selection.Columns.Count)</v>
      </c>
      <c r="C309" s="39"/>
    </row>
    <row r="310" spans="1:3" ht="15">
      <c r="A310" s="66" t="str">
        <f>IF(A294&lt;&gt;"",$D$11,"")</f>
        <v>            .FormatConditions.Add Type:=xlCellValue, Operator:=xlEqual, Formula1:="=AND(COUNT(A2)=1,A2=0)"</v>
      </c>
      <c r="C310" s="39"/>
    </row>
    <row r="311" spans="1:3" ht="15">
      <c r="A311" s="66" t="str">
        <f>IF(A294&lt;&gt;"",$D$14,"")</f>
        <v>            .FormatConditions.Add Type:=xlCellValue, Operator:=xlLess, Formula1:="=" &amp; ActiveCell.Offset(iRow - 6, 0).Address()</v>
      </c>
      <c r="C311" s="39"/>
    </row>
    <row r="312" spans="1:3" ht="15">
      <c r="A312" s="66" t="str">
        <f>IF(A294&lt;&gt;"",$D$16,"")</f>
        <v>            .FormatConditions(2).Interior.ColorIndex = 6</v>
      </c>
      <c r="C312" s="39"/>
    </row>
    <row r="313" spans="1:3" ht="15">
      <c r="A313" s="66" t="str">
        <f>IF(A295&lt;&gt;"",$D$17,"")</f>
        <v>            .FormatConditions.Add Type:=xlExpression, Formula1:="=ISBLANK("&amp;ActiveCell.Offset(iRow - 7, 0).Address()&amp;")"</v>
      </c>
      <c r="C313" s="39"/>
    </row>
    <row r="314" spans="1:3" ht="15">
      <c r="A314" s="66" t="str">
        <f>IF(A294&lt;&gt;"",$D$20,"")</f>
        <v>            .FormatConditions.Add Type:=xlCellValue, Operator:=xlGreater, Formula1:="=" &amp; ActiveCell.Offset(iRow - 7, 0).Address()</v>
      </c>
      <c r="C314" s="39"/>
    </row>
    <row r="315" spans="1:3" ht="15">
      <c r="A315" s="66" t="str">
        <f>IF(A294&lt;&gt;"",$D$22,"")</f>
        <v>            .FormatConditions(4).Interior.ColorIndex = 3</v>
      </c>
      <c r="C315" s="39"/>
    </row>
    <row r="316" spans="1:3" ht="15">
      <c r="A316" s="66" t="str">
        <f>IF(A294&lt;&gt;"",$D$23,"")</f>
        <v>       End With</v>
      </c>
      <c r="C316" s="39"/>
    </row>
    <row r="317" spans="1:3" ht="15">
      <c r="A317" s="66" t="str">
        <f>IF(A294&lt;&gt;"",$D$24,"")</f>
        <v>    End If</v>
      </c>
      <c r="C317" s="39"/>
    </row>
    <row r="318" spans="1:3" ht="15">
      <c r="A318" s="66" t="str">
        <f>IF(A294&lt;&gt;"",$D$25,"")</f>
        <v>Set C = Nothing</v>
      </c>
      <c r="C318" s="39"/>
    </row>
    <row r="319" spans="2:3" ht="12.75">
      <c r="B319" s="38">
        <v>11</v>
      </c>
      <c r="C319" s="39"/>
    </row>
    <row r="320" spans="1:3" ht="15">
      <c r="A320" s="67" t="str">
        <f>VLOOKUP(B319,$E$23:$L$122,2)</f>
        <v>Set C = ActiveCell.PivotTable.GetPivotData("Result", "Location", "EFF-001", "Parameter" ,"BOD5 @ 20 Deg. C, Percent Removal",  _</v>
      </c>
      <c r="C320" s="39"/>
    </row>
    <row r="321" spans="1:3" ht="15">
      <c r="A321" s="67" t="str">
        <f>VLOOKUP(B319,$E$23:$L$122,3)</f>
        <v>"Calculation Type" ,"Average Monthly (AMEL)", "Qual" ,"=", "Units" ,"%", "Sampling Date" ,sday, "Sampling time",stime)</v>
      </c>
      <c r="C321" s="39"/>
    </row>
    <row r="322" spans="1:3" ht="12.75">
      <c r="A322" s="38" t="str">
        <f>IF(A320&lt;&gt;"",$D$3,"")</f>
        <v>   If C Is Nothing Then</v>
      </c>
      <c r="C322" s="39"/>
    </row>
    <row r="323" spans="1:3" ht="12.75">
      <c r="A323" s="74" t="str">
        <f>VLOOKUP(B319,$E$23:$L$122,2)</f>
        <v>Set C = ActiveCell.PivotTable.GetPivotData("Result", "Location", "EFF-001", "Parameter" ,"BOD5 @ 20 Deg. C, Percent Removal",  _</v>
      </c>
      <c r="C323" s="39"/>
    </row>
    <row r="324" spans="1:3" ht="12.75">
      <c r="A324" s="74" t="str">
        <f>VLOOKUP(B319,$E$23:$L$122,4)</f>
        <v>"Calculation Type" ,"Average Monthly (AMEL)", "Units" ,"%", "Sampling Date" ,sday, "Sampling time",stime)</v>
      </c>
      <c r="C324" s="39"/>
    </row>
    <row r="325" spans="1:3" ht="12.75">
      <c r="A325" s="38" t="str">
        <f>IF(A320&lt;&gt;"",$D$24,"")</f>
        <v>    End If</v>
      </c>
      <c r="C325" s="39"/>
    </row>
    <row r="326" spans="1:3" ht="12.75">
      <c r="A326" s="38" t="str">
        <f>IF(A320&lt;&gt;"",$D$3,"")</f>
        <v>   If C Is Nothing Then</v>
      </c>
      <c r="C326" s="39"/>
    </row>
    <row r="327" spans="1:3" ht="15">
      <c r="A327" s="67" t="str">
        <f>VLOOKUP(B319,$E$23:$L$122,5)</f>
        <v>    Range(ilast).Offset(iOS, (1 - iCol)) = "EFF-001 / BOD5 @ 20 Deg. C, Percent Removal / Average Monthly (AMEL) / % /  / 85 NOT found</v>
      </c>
      <c r="C327" s="39"/>
    </row>
    <row r="328" spans="1:3" ht="15">
      <c r="A328" s="67" t="str">
        <f>VLOOKUP(B319,$E$23:$L$122,6)</f>
        <v>    Range(ilast).Offset(iOS, (1 - iCol)).Font.Color = -16383844</v>
      </c>
      <c r="C328" s="39"/>
    </row>
    <row r="329" spans="1:3" ht="15">
      <c r="A329" s="66" t="str">
        <f>IF(A320&lt;&gt;"",$D$4,"")</f>
        <v>      iOS = iOS +1</v>
      </c>
      <c r="C329" s="39"/>
    </row>
    <row r="330" spans="1:3" ht="15">
      <c r="A330" s="66" t="str">
        <f>IF(A320&lt;&gt;"",$D$5,"")</f>
        <v>    Else:</v>
      </c>
      <c r="C330" s="39"/>
    </row>
    <row r="331" spans="1:3" ht="15">
      <c r="A331" s="66" t="str">
        <f>IF(A320&lt;&gt;"",$D$6,"")</f>
        <v>        C.Activate</v>
      </c>
      <c r="C331" s="39"/>
    </row>
    <row r="332" spans="1:3" ht="15">
      <c r="A332" s="66" t="str">
        <f>IF(A320&lt;&gt;"",$D$7,"")</f>
        <v>        ActiveCell.Offset(iRow - 5, 0) = "=COUNTIF(R[" &amp; (-iRow + 5) &amp; "]C:R[-9]C, ""&gt;"" &amp;R[-2]C)+ COUNTIF(R[" &amp; (-iRow + 5) &amp; "]C:R[-9]C, ""&lt;"" &amp;R[-1]C)"</v>
      </c>
      <c r="C332" s="39"/>
    </row>
    <row r="333" spans="1:3" ht="15">
      <c r="A333" s="67">
        <f>VLOOKUP(B319,$E$23:$L$122,7)</f>
      </c>
      <c r="C333" s="39"/>
    </row>
    <row r="334" spans="1:3" ht="15">
      <c r="A334" s="67" t="str">
        <f>VLOOKUP(B319,$E$23:$L$122,8)</f>
        <v>    ActiveCell.Offset(iRow - 6, 0) =85</v>
      </c>
      <c r="C334" s="39"/>
    </row>
    <row r="335" spans="1:3" ht="15">
      <c r="A335" s="66" t="str">
        <f>IF(A320&lt;&gt;"",$D$10,"")</f>
        <v>        With ActiveCell.Resize(Selection.Rows.Count + (iRow - 14), Selection.Columns.Count)</v>
      </c>
      <c r="C335" s="39"/>
    </row>
    <row r="336" spans="1:3" ht="15">
      <c r="A336" s="66" t="str">
        <f>IF(A320&lt;&gt;"",$D$11,"")</f>
        <v>            .FormatConditions.Add Type:=xlCellValue, Operator:=xlEqual, Formula1:="=AND(COUNT(A2)=1,A2=0)"</v>
      </c>
      <c r="C336" s="39"/>
    </row>
    <row r="337" spans="1:3" ht="15">
      <c r="A337" s="66" t="str">
        <f>IF(A320&lt;&gt;"",$D$14,"")</f>
        <v>            .FormatConditions.Add Type:=xlCellValue, Operator:=xlLess, Formula1:="=" &amp; ActiveCell.Offset(iRow - 6, 0).Address()</v>
      </c>
      <c r="C337" s="39"/>
    </row>
    <row r="338" spans="1:3" ht="15">
      <c r="A338" s="66" t="str">
        <f>IF(A320&lt;&gt;"",$D$16,"")</f>
        <v>            .FormatConditions(2).Interior.ColorIndex = 6</v>
      </c>
      <c r="C338" s="39"/>
    </row>
    <row r="339" spans="1:3" ht="15">
      <c r="A339" s="66" t="str">
        <f>IF(A321&lt;&gt;"",$D$17,"")</f>
        <v>            .FormatConditions.Add Type:=xlExpression, Formula1:="=ISBLANK("&amp;ActiveCell.Offset(iRow - 7, 0).Address()&amp;")"</v>
      </c>
      <c r="C339" s="39"/>
    </row>
    <row r="340" spans="1:3" ht="15">
      <c r="A340" s="66" t="str">
        <f>IF(A320&lt;&gt;"",$D$20,"")</f>
        <v>            .FormatConditions.Add Type:=xlCellValue, Operator:=xlGreater, Formula1:="=" &amp; ActiveCell.Offset(iRow - 7, 0).Address()</v>
      </c>
      <c r="C340" s="39"/>
    </row>
    <row r="341" spans="1:3" ht="15">
      <c r="A341" s="66" t="str">
        <f>IF(A320&lt;&gt;"",$D$22,"")</f>
        <v>            .FormatConditions(4).Interior.ColorIndex = 3</v>
      </c>
      <c r="C341" s="39"/>
    </row>
    <row r="342" spans="1:3" ht="15">
      <c r="A342" s="66" t="str">
        <f>IF(A320&lt;&gt;"",$D$23,"")</f>
        <v>       End With</v>
      </c>
      <c r="C342" s="39"/>
    </row>
    <row r="343" spans="1:3" ht="15">
      <c r="A343" s="66" t="str">
        <f>IF(A320&lt;&gt;"",$D$24,"")</f>
        <v>    End If</v>
      </c>
      <c r="C343" s="39"/>
    </row>
    <row r="344" spans="1:3" ht="15">
      <c r="A344" s="66" t="str">
        <f>IF(A320&lt;&gt;"",$D$25,"")</f>
        <v>Set C = Nothing</v>
      </c>
      <c r="C344" s="39"/>
    </row>
    <row r="345" spans="2:3" ht="12.75">
      <c r="B345" s="38">
        <v>12</v>
      </c>
      <c r="C345" s="39"/>
    </row>
    <row r="346" spans="1:3" ht="15">
      <c r="A346" s="67" t="str">
        <f>VLOOKUP(B345,$E$23:$L$122,2)</f>
        <v>Set C = ActiveCell.PivotTable.GetPivotData("Result", "Location", "EFF-001", "Parameter" ,"Nitrate, Total (as N)",  _</v>
      </c>
      <c r="C346" s="39"/>
    </row>
    <row r="347" spans="1:3" ht="15">
      <c r="A347" s="67" t="str">
        <f>VLOOKUP(B345,$E$23:$L$122,3)</f>
        <v>"Calculation Type" ,"Average Monthly (AMEL)", "Qual" ,"=", "Units" ,"mg/L", "Sampling Date" ,sday, "Sampling time",stime)</v>
      </c>
      <c r="C347" s="39"/>
    </row>
    <row r="348" spans="1:3" ht="12.75">
      <c r="A348" s="38" t="str">
        <f>IF(A346&lt;&gt;"",$D$3,"")</f>
        <v>   If C Is Nothing Then</v>
      </c>
      <c r="C348" s="39"/>
    </row>
    <row r="349" spans="1:3" ht="12.75">
      <c r="A349" s="74" t="str">
        <f>VLOOKUP(B345,$E$23:$L$122,2)</f>
        <v>Set C = ActiveCell.PivotTable.GetPivotData("Result", "Location", "EFF-001", "Parameter" ,"Nitrate, Total (as N)",  _</v>
      </c>
      <c r="C349" s="39"/>
    </row>
    <row r="350" spans="1:3" ht="12.75">
      <c r="A350" s="74" t="str">
        <f>VLOOKUP(B345,$E$23:$L$122,4)</f>
        <v>"Calculation Type" ,"Average Monthly (AMEL)", "Units" ,"mg/L", "Sampling Date" ,sday, "Sampling time",stime)</v>
      </c>
      <c r="C350" s="39"/>
    </row>
    <row r="351" spans="1:3" ht="12.75">
      <c r="A351" s="38" t="str">
        <f>IF(A346&lt;&gt;"",$D$24,"")</f>
        <v>    End If</v>
      </c>
      <c r="C351" s="39"/>
    </row>
    <row r="352" spans="1:3" ht="12.75">
      <c r="A352" s="38" t="str">
        <f>IF(A346&lt;&gt;"",$D$3,"")</f>
        <v>   If C Is Nothing Then</v>
      </c>
      <c r="C352" s="39"/>
    </row>
    <row r="353" spans="1:3" ht="15">
      <c r="A353" s="67" t="str">
        <f>VLOOKUP(B345,$E$23:$L$122,5)</f>
        <v>    Range(ilast).Offset(iOS, (1 - iCol)) = "EFF-001 / Nitrate, Total (as N) / Average Monthly (AMEL) / mg/L / 10 /  NOT found</v>
      </c>
      <c r="C353" s="39"/>
    </row>
    <row r="354" spans="1:3" ht="15">
      <c r="A354" s="67" t="str">
        <f>VLOOKUP(B345,$E$23:$L$122,6)</f>
        <v>    Range(ilast).Offset(iOS, (1 - iCol)).Font.Color = -16383844</v>
      </c>
      <c r="C354" s="39"/>
    </row>
    <row r="355" spans="1:3" ht="15">
      <c r="A355" s="66" t="str">
        <f>IF(A346&lt;&gt;"",$D$4,"")</f>
        <v>      iOS = iOS +1</v>
      </c>
      <c r="C355" s="39"/>
    </row>
    <row r="356" spans="1:3" ht="15">
      <c r="A356" s="66" t="str">
        <f>IF(A346&lt;&gt;"",$D$5,"")</f>
        <v>    Else:</v>
      </c>
      <c r="C356" s="39"/>
    </row>
    <row r="357" spans="1:3" ht="15">
      <c r="A357" s="66" t="str">
        <f>IF(A346&lt;&gt;"",$D$6,"")</f>
        <v>        C.Activate</v>
      </c>
      <c r="C357" s="39"/>
    </row>
    <row r="358" spans="1:3" ht="15">
      <c r="A358" s="66" t="str">
        <f>IF(A346&lt;&gt;"",$D$7,"")</f>
        <v>        ActiveCell.Offset(iRow - 5, 0) = "=COUNTIF(R[" &amp; (-iRow + 5) &amp; "]C:R[-9]C, ""&gt;"" &amp;R[-2]C)+ COUNTIF(R[" &amp; (-iRow + 5) &amp; "]C:R[-9]C, ""&lt;"" &amp;R[-1]C)"</v>
      </c>
      <c r="C358" s="39"/>
    </row>
    <row r="359" spans="1:3" ht="15">
      <c r="A359" s="67" t="str">
        <f>VLOOKUP(B345,$E$23:$L$122,7)</f>
        <v>    ActiveCell.Offset(iRow - 7, 0) =10</v>
      </c>
      <c r="C359" s="39"/>
    </row>
    <row r="360" spans="1:3" ht="15">
      <c r="A360" s="67">
        <f>VLOOKUP(B345,$E$23:$L$122,8)</f>
      </c>
      <c r="C360" s="39"/>
    </row>
    <row r="361" spans="1:3" ht="15">
      <c r="A361" s="66" t="str">
        <f>IF(A346&lt;&gt;"",$D$10,"")</f>
        <v>        With ActiveCell.Resize(Selection.Rows.Count + (iRow - 14), Selection.Columns.Count)</v>
      </c>
      <c r="C361" s="39"/>
    </row>
    <row r="362" spans="1:3" ht="15">
      <c r="A362" s="66" t="str">
        <f>IF(A346&lt;&gt;"",$D$11,"")</f>
        <v>            .FormatConditions.Add Type:=xlCellValue, Operator:=xlEqual, Formula1:="=AND(COUNT(A2)=1,A2=0)"</v>
      </c>
      <c r="C362" s="39"/>
    </row>
    <row r="363" spans="1:3" ht="15">
      <c r="A363" s="66" t="str">
        <f>IF(A346&lt;&gt;"",$D$14,"")</f>
        <v>            .FormatConditions.Add Type:=xlCellValue, Operator:=xlLess, Formula1:="=" &amp; ActiveCell.Offset(iRow - 6, 0).Address()</v>
      </c>
      <c r="C363" s="39"/>
    </row>
    <row r="364" spans="1:3" ht="15">
      <c r="A364" s="66" t="str">
        <f>IF(A346&lt;&gt;"",$D$16,"")</f>
        <v>            .FormatConditions(2).Interior.ColorIndex = 6</v>
      </c>
      <c r="C364" s="39"/>
    </row>
    <row r="365" spans="1:3" ht="15">
      <c r="A365" s="66" t="str">
        <f>IF(A347&lt;&gt;"",$D$17,"")</f>
        <v>            .FormatConditions.Add Type:=xlExpression, Formula1:="=ISBLANK("&amp;ActiveCell.Offset(iRow - 7, 0).Address()&amp;")"</v>
      </c>
      <c r="C365" s="39"/>
    </row>
    <row r="366" spans="1:3" ht="15">
      <c r="A366" s="66" t="str">
        <f>IF(A346&lt;&gt;"",$D$20,"")</f>
        <v>            .FormatConditions.Add Type:=xlCellValue, Operator:=xlGreater, Formula1:="=" &amp; ActiveCell.Offset(iRow - 7, 0).Address()</v>
      </c>
      <c r="C366" s="39"/>
    </row>
    <row r="367" spans="1:3" ht="15">
      <c r="A367" s="66" t="str">
        <f>IF(A346&lt;&gt;"",$D$22,"")</f>
        <v>            .FormatConditions(4).Interior.ColorIndex = 3</v>
      </c>
      <c r="C367" s="39"/>
    </row>
    <row r="368" spans="1:3" ht="15">
      <c r="A368" s="66" t="str">
        <f>IF(A346&lt;&gt;"",$D$23,"")</f>
        <v>       End With</v>
      </c>
      <c r="C368" s="39"/>
    </row>
    <row r="369" spans="1:3" ht="15">
      <c r="A369" s="66" t="str">
        <f>IF(A346&lt;&gt;"",$D$24,"")</f>
        <v>    End If</v>
      </c>
      <c r="C369" s="39"/>
    </row>
    <row r="370" spans="1:3" ht="15">
      <c r="A370" s="66" t="str">
        <f>IF(A346&lt;&gt;"",$D$25,"")</f>
        <v>Set C = Nothing</v>
      </c>
      <c r="C370" s="39"/>
    </row>
    <row r="371" spans="2:3" ht="12.75">
      <c r="B371" s="38">
        <v>13</v>
      </c>
      <c r="C371" s="39"/>
    </row>
    <row r="372" spans="1:3" ht="15">
      <c r="A372" s="67" t="str">
        <f>VLOOKUP(B371,$E$23:$L$122,2)</f>
        <v>Set C = ActiveCell.PivotTable.GetPivotData("Result", "Location", "EFF-001", "Parameter" ,"pH",  _</v>
      </c>
      <c r="C372" s="39"/>
    </row>
    <row r="373" spans="1:3" ht="15">
      <c r="A373" s="67" t="str">
        <f>VLOOKUP(B371,$E$23:$L$122,3)</f>
        <v>"Calculation Type" ,"Single", "Qual" ,"=", "Units" ,"SU", "Sampling Date" ,sday, "Sampling time",stime)</v>
      </c>
      <c r="C373" s="39"/>
    </row>
    <row r="374" spans="1:3" ht="12.75">
      <c r="A374" s="38" t="str">
        <f>IF(A372&lt;&gt;"",$D$3,"")</f>
        <v>   If C Is Nothing Then</v>
      </c>
      <c r="C374" s="39"/>
    </row>
    <row r="375" spans="1:3" ht="12.75">
      <c r="A375" s="74" t="str">
        <f>VLOOKUP(B371,$E$23:$L$122,2)</f>
        <v>Set C = ActiveCell.PivotTable.GetPivotData("Result", "Location", "EFF-001", "Parameter" ,"pH",  _</v>
      </c>
      <c r="C375" s="39"/>
    </row>
    <row r="376" spans="1:3" ht="12.75">
      <c r="A376" s="74" t="str">
        <f>VLOOKUP(B371,$E$23:$L$122,4)</f>
        <v>"Calculation Type" ,"Single", "Units" ,"SU", "Sampling Date" ,sday, "Sampling time",stime)</v>
      </c>
      <c r="C376" s="39"/>
    </row>
    <row r="377" spans="1:3" ht="12.75">
      <c r="A377" s="38" t="str">
        <f>IF(A372&lt;&gt;"",$D$24,"")</f>
        <v>    End If</v>
      </c>
      <c r="C377" s="39"/>
    </row>
    <row r="378" spans="1:3" ht="12.75">
      <c r="A378" s="38" t="str">
        <f>IF(A372&lt;&gt;"",$D$3,"")</f>
        <v>   If C Is Nothing Then</v>
      </c>
      <c r="C378" s="39"/>
    </row>
    <row r="379" spans="1:3" ht="15">
      <c r="A379" s="67" t="str">
        <f>VLOOKUP(B371,$E$23:$L$122,5)</f>
        <v>    Range(ilast).Offset(iOS, (1 - iCol)) = "EFF-001 / pH / Single / SU / 8.5 / 6.5 NOT found</v>
      </c>
      <c r="C379" s="39"/>
    </row>
    <row r="380" spans="1:3" ht="15">
      <c r="A380" s="67" t="str">
        <f>VLOOKUP(B371,$E$23:$L$122,6)</f>
        <v>    Range(ilast).Offset(iOS, (1 - iCol)).Font.Color = -16383844</v>
      </c>
      <c r="C380" s="39"/>
    </row>
    <row r="381" spans="1:3" ht="15">
      <c r="A381" s="66" t="str">
        <f>IF(A372&lt;&gt;"",$D$4,"")</f>
        <v>      iOS = iOS +1</v>
      </c>
      <c r="C381" s="39"/>
    </row>
    <row r="382" spans="1:3" ht="15">
      <c r="A382" s="66" t="str">
        <f>IF(A372&lt;&gt;"",$D$5,"")</f>
        <v>    Else:</v>
      </c>
      <c r="C382" s="39"/>
    </row>
    <row r="383" spans="1:3" ht="15">
      <c r="A383" s="66" t="str">
        <f>IF(A372&lt;&gt;"",$D$6,"")</f>
        <v>        C.Activate</v>
      </c>
      <c r="C383" s="39"/>
    </row>
    <row r="384" spans="1:3" ht="15">
      <c r="A384" s="66" t="str">
        <f>IF(A372&lt;&gt;"",$D$7,"")</f>
        <v>        ActiveCell.Offset(iRow - 5, 0) = "=COUNTIF(R[" &amp; (-iRow + 5) &amp; "]C:R[-9]C, ""&gt;"" &amp;R[-2]C)+ COUNTIF(R[" &amp; (-iRow + 5) &amp; "]C:R[-9]C, ""&lt;"" &amp;R[-1]C)"</v>
      </c>
      <c r="C384" s="39"/>
    </row>
    <row r="385" spans="1:3" ht="15">
      <c r="A385" s="67" t="str">
        <f>VLOOKUP(B371,$E$23:$L$122,7)</f>
        <v>    ActiveCell.Offset(iRow - 7, 0) =8.5</v>
      </c>
      <c r="C385" s="39"/>
    </row>
    <row r="386" spans="1:3" ht="15">
      <c r="A386" s="67" t="str">
        <f>VLOOKUP(B371,$E$23:$L$122,8)</f>
        <v>    ActiveCell.Offset(iRow - 6, 0) =6.5</v>
      </c>
      <c r="C386" s="39"/>
    </row>
    <row r="387" spans="1:3" ht="15">
      <c r="A387" s="66" t="str">
        <f>IF(A372&lt;&gt;"",$D$10,"")</f>
        <v>        With ActiveCell.Resize(Selection.Rows.Count + (iRow - 14), Selection.Columns.Count)</v>
      </c>
      <c r="C387" s="39"/>
    </row>
    <row r="388" spans="1:3" ht="15">
      <c r="A388" s="66" t="str">
        <f>IF(A372&lt;&gt;"",$D$11,"")</f>
        <v>            .FormatConditions.Add Type:=xlCellValue, Operator:=xlEqual, Formula1:="=AND(COUNT(A2)=1,A2=0)"</v>
      </c>
      <c r="C388" s="39"/>
    </row>
    <row r="389" spans="1:3" ht="15">
      <c r="A389" s="66" t="str">
        <f>IF(A372&lt;&gt;"",$D$14,"")</f>
        <v>            .FormatConditions.Add Type:=xlCellValue, Operator:=xlLess, Formula1:="=" &amp; ActiveCell.Offset(iRow - 6, 0).Address()</v>
      </c>
      <c r="C389" s="39"/>
    </row>
    <row r="390" spans="1:3" ht="15">
      <c r="A390" s="66" t="str">
        <f>IF(A372&lt;&gt;"",$D$16,"")</f>
        <v>            .FormatConditions(2).Interior.ColorIndex = 6</v>
      </c>
      <c r="C390" s="39"/>
    </row>
    <row r="391" spans="1:3" ht="15">
      <c r="A391" s="66" t="str">
        <f>IF(A373&lt;&gt;"",$D$17,"")</f>
        <v>            .FormatConditions.Add Type:=xlExpression, Formula1:="=ISBLANK("&amp;ActiveCell.Offset(iRow - 7, 0).Address()&amp;")"</v>
      </c>
      <c r="C391" s="39"/>
    </row>
    <row r="392" spans="1:3" ht="15">
      <c r="A392" s="66" t="str">
        <f>IF(A372&lt;&gt;"",$D$20,"")</f>
        <v>            .FormatConditions.Add Type:=xlCellValue, Operator:=xlGreater, Formula1:="=" &amp; ActiveCell.Offset(iRow - 7, 0).Address()</v>
      </c>
      <c r="C392" s="39"/>
    </row>
    <row r="393" spans="1:3" ht="15">
      <c r="A393" s="66" t="str">
        <f>IF(A372&lt;&gt;"",$D$22,"")</f>
        <v>            .FormatConditions(4).Interior.ColorIndex = 3</v>
      </c>
      <c r="C393" s="39"/>
    </row>
    <row r="394" spans="1:3" ht="15">
      <c r="A394" s="66" t="str">
        <f>IF(A372&lt;&gt;"",$D$23,"")</f>
        <v>       End With</v>
      </c>
      <c r="C394" s="39"/>
    </row>
    <row r="395" spans="1:3" ht="15">
      <c r="A395" s="66" t="str">
        <f>IF(A372&lt;&gt;"",$D$24,"")</f>
        <v>    End If</v>
      </c>
      <c r="C395" s="39"/>
    </row>
    <row r="396" spans="1:3" ht="15">
      <c r="A396" s="66" t="str">
        <f>IF(A372&lt;&gt;"",$D$25,"")</f>
        <v>Set C = Nothing</v>
      </c>
      <c r="C396" s="39"/>
    </row>
    <row r="397" spans="2:3" ht="12.75">
      <c r="B397" s="38">
        <v>14</v>
      </c>
      <c r="C397" s="39"/>
    </row>
    <row r="398" spans="1:3" ht="15">
      <c r="A398" s="67" t="str">
        <f>VLOOKUP(B397,$E$23:$L$122,2)</f>
        <v>Set C = ActiveCell.PivotTable.GetPivotData("Result", "Location", "EFF-001", "Parameter" ,"Settleable Solids",  _</v>
      </c>
      <c r="C398" s="39"/>
    </row>
    <row r="399" spans="1:3" ht="15">
      <c r="A399" s="67" t="str">
        <f>VLOOKUP(B397,$E$23:$L$122,3)</f>
        <v>"Calculation Type" ,"Single", "Qual" ,"=", "Units" ,"ml/L", "Sampling Date" ,sday, "Sampling time",stime)</v>
      </c>
      <c r="C399" s="39"/>
    </row>
    <row r="400" spans="1:3" ht="12.75">
      <c r="A400" s="38" t="str">
        <f>IF(A398&lt;&gt;"",$D$3,"")</f>
        <v>   If C Is Nothing Then</v>
      </c>
      <c r="C400" s="39"/>
    </row>
    <row r="401" spans="1:3" ht="12.75">
      <c r="A401" s="74" t="str">
        <f>VLOOKUP(B397,$E$23:$L$122,2)</f>
        <v>Set C = ActiveCell.PivotTable.GetPivotData("Result", "Location", "EFF-001", "Parameter" ,"Settleable Solids",  _</v>
      </c>
      <c r="C401" s="39"/>
    </row>
    <row r="402" spans="1:3" ht="12.75">
      <c r="A402" s="74" t="str">
        <f>VLOOKUP(B397,$E$23:$L$122,4)</f>
        <v>"Calculation Type" ,"Single", "Units" ,"ml/L", "Sampling Date" ,sday, "Sampling time",stime)</v>
      </c>
      <c r="C402" s="39"/>
    </row>
    <row r="403" spans="1:3" ht="12.75">
      <c r="A403" s="38" t="str">
        <f>IF(A398&lt;&gt;"",$D$24,"")</f>
        <v>    End If</v>
      </c>
      <c r="C403" s="39"/>
    </row>
    <row r="404" spans="1:3" ht="12.75">
      <c r="A404" s="38" t="str">
        <f>IF(A398&lt;&gt;"",$D$3,"")</f>
        <v>   If C Is Nothing Then</v>
      </c>
      <c r="C404" s="39"/>
    </row>
    <row r="405" spans="1:3" ht="15">
      <c r="A405" s="67" t="str">
        <f>VLOOKUP(B397,$E$23:$L$122,5)</f>
        <v>    Range(ilast).Offset(iOS, (1 - iCol)) = "EFF-001 / Settleable Solids / Single / ml/L / 0.2 /  NOT found</v>
      </c>
      <c r="C405" s="39"/>
    </row>
    <row r="406" spans="1:3" ht="15">
      <c r="A406" s="67" t="str">
        <f>VLOOKUP(B397,$E$23:$L$122,6)</f>
        <v>    Range(ilast).Offset(iOS, (1 - iCol)).Font.Color = -16383844</v>
      </c>
      <c r="C406" s="39"/>
    </row>
    <row r="407" spans="1:3" ht="15">
      <c r="A407" s="66" t="str">
        <f>IF(A398&lt;&gt;"",$D$4,"")</f>
        <v>      iOS = iOS +1</v>
      </c>
      <c r="C407" s="39"/>
    </row>
    <row r="408" spans="1:3" ht="15">
      <c r="A408" s="66" t="str">
        <f>IF(A398&lt;&gt;"",$D$5,"")</f>
        <v>    Else:</v>
      </c>
      <c r="C408" s="39"/>
    </row>
    <row r="409" spans="1:3" ht="15">
      <c r="A409" s="66" t="str">
        <f>IF(A398&lt;&gt;"",$D$6,"")</f>
        <v>        C.Activate</v>
      </c>
      <c r="C409" s="39"/>
    </row>
    <row r="410" spans="1:3" ht="15">
      <c r="A410" s="66" t="str">
        <f>IF(A398&lt;&gt;"",$D$7,"")</f>
        <v>        ActiveCell.Offset(iRow - 5, 0) = "=COUNTIF(R[" &amp; (-iRow + 5) &amp; "]C:R[-9]C, ""&gt;"" &amp;R[-2]C)+ COUNTIF(R[" &amp; (-iRow + 5) &amp; "]C:R[-9]C, ""&lt;"" &amp;R[-1]C)"</v>
      </c>
      <c r="C410" s="39"/>
    </row>
    <row r="411" spans="1:3" ht="15">
      <c r="A411" s="67" t="str">
        <f>VLOOKUP(B397,$E$23:$L$122,7)</f>
        <v>    ActiveCell.Offset(iRow - 7, 0) =0.2</v>
      </c>
      <c r="C411" s="39"/>
    </row>
    <row r="412" spans="1:3" ht="15">
      <c r="A412" s="67">
        <f>VLOOKUP(B397,$E$23:$L$122,8)</f>
      </c>
      <c r="C412" s="39"/>
    </row>
    <row r="413" spans="1:3" ht="15">
      <c r="A413" s="66" t="str">
        <f>IF(A398&lt;&gt;"",$D$10,"")</f>
        <v>        With ActiveCell.Resize(Selection.Rows.Count + (iRow - 14), Selection.Columns.Count)</v>
      </c>
      <c r="C413" s="39"/>
    </row>
    <row r="414" spans="1:3" ht="15">
      <c r="A414" s="66" t="str">
        <f>IF(A398&lt;&gt;"",$D$11,"")</f>
        <v>            .FormatConditions.Add Type:=xlCellValue, Operator:=xlEqual, Formula1:="=AND(COUNT(A2)=1,A2=0)"</v>
      </c>
      <c r="C414" s="39"/>
    </row>
    <row r="415" spans="1:3" ht="15">
      <c r="A415" s="66" t="str">
        <f>IF(A398&lt;&gt;"",$D$14,"")</f>
        <v>            .FormatConditions.Add Type:=xlCellValue, Operator:=xlLess, Formula1:="=" &amp; ActiveCell.Offset(iRow - 6, 0).Address()</v>
      </c>
      <c r="C415" s="39"/>
    </row>
    <row r="416" spans="1:3" ht="15">
      <c r="A416" s="66" t="str">
        <f>IF(A398&lt;&gt;"",$D$16,"")</f>
        <v>            .FormatConditions(2).Interior.ColorIndex = 6</v>
      </c>
      <c r="C416" s="39"/>
    </row>
    <row r="417" spans="1:3" ht="15">
      <c r="A417" s="66" t="str">
        <f>IF(A399&lt;&gt;"",$D$17,"")</f>
        <v>            .FormatConditions.Add Type:=xlExpression, Formula1:="=ISBLANK("&amp;ActiveCell.Offset(iRow - 7, 0).Address()&amp;")"</v>
      </c>
      <c r="C417" s="39"/>
    </row>
    <row r="418" spans="1:3" ht="15">
      <c r="A418" s="66" t="str">
        <f>IF(A398&lt;&gt;"",$D$20,"")</f>
        <v>            .FormatConditions.Add Type:=xlCellValue, Operator:=xlGreater, Formula1:="=" &amp; ActiveCell.Offset(iRow - 7, 0).Address()</v>
      </c>
      <c r="C418" s="39"/>
    </row>
    <row r="419" spans="1:3" ht="15">
      <c r="A419" s="66" t="str">
        <f>IF(A398&lt;&gt;"",$D$22,"")</f>
        <v>            .FormatConditions(4).Interior.ColorIndex = 3</v>
      </c>
      <c r="C419" s="39"/>
    </row>
    <row r="420" spans="1:3" ht="15">
      <c r="A420" s="66" t="str">
        <f>IF(A398&lt;&gt;"",$D$23,"")</f>
        <v>       End With</v>
      </c>
      <c r="C420" s="39"/>
    </row>
    <row r="421" spans="1:3" ht="15">
      <c r="A421" s="66" t="str">
        <f>IF(A398&lt;&gt;"",$D$24,"")</f>
        <v>    End If</v>
      </c>
      <c r="C421" s="39"/>
    </row>
    <row r="422" spans="1:3" ht="15">
      <c r="A422" s="66" t="str">
        <f>IF(A398&lt;&gt;"",$D$25,"")</f>
        <v>Set C = Nothing</v>
      </c>
      <c r="C422" s="39"/>
    </row>
    <row r="423" spans="2:3" ht="12.75">
      <c r="B423" s="38">
        <v>15</v>
      </c>
      <c r="C423" s="39"/>
    </row>
    <row r="424" spans="1:3" ht="15">
      <c r="A424" s="67" t="str">
        <f>VLOOKUP(B423,$E$23:$L$122,2)</f>
        <v>Set C = ActiveCell.PivotTable.GetPivotData("Result", "Location", "EFF-001", "Parameter" ,"Settleable Solids",  _</v>
      </c>
      <c r="C424" s="39"/>
    </row>
    <row r="425" spans="1:3" ht="15">
      <c r="A425" s="67" t="str">
        <f>VLOOKUP(B423,$E$23:$L$122,3)</f>
        <v>"Calculation Type" ,"Average Monthly (AMEL)", "Qual" ,"=", "Units" ,"ml/L", "Sampling Date" ,sday, "Sampling time",stime)</v>
      </c>
      <c r="C425" s="39"/>
    </row>
    <row r="426" spans="1:3" ht="12.75">
      <c r="A426" s="38" t="str">
        <f>IF(A424&lt;&gt;"",$D$3,"")</f>
        <v>   If C Is Nothing Then</v>
      </c>
      <c r="C426" s="39"/>
    </row>
    <row r="427" spans="1:3" ht="12.75">
      <c r="A427" s="74" t="str">
        <f>VLOOKUP(B423,$E$23:$L$122,2)</f>
        <v>Set C = ActiveCell.PivotTable.GetPivotData("Result", "Location", "EFF-001", "Parameter" ,"Settleable Solids",  _</v>
      </c>
      <c r="C427" s="39"/>
    </row>
    <row r="428" spans="1:3" ht="12.75">
      <c r="A428" s="74" t="str">
        <f>VLOOKUP(B423,$E$23:$L$122,4)</f>
        <v>"Calculation Type" ,"Average Monthly (AMEL)", "Units" ,"ml/L", "Sampling Date" ,sday, "Sampling time",stime)</v>
      </c>
      <c r="C428" s="39"/>
    </row>
    <row r="429" spans="1:3" ht="12.75">
      <c r="A429" s="38" t="str">
        <f>IF(A424&lt;&gt;"",$D$24,"")</f>
        <v>    End If</v>
      </c>
      <c r="C429" s="39"/>
    </row>
    <row r="430" spans="1:3" ht="12.75">
      <c r="A430" s="38" t="str">
        <f>IF(A424&lt;&gt;"",$D$3,"")</f>
        <v>   If C Is Nothing Then</v>
      </c>
      <c r="C430" s="39"/>
    </row>
    <row r="431" spans="1:3" ht="15">
      <c r="A431" s="67" t="str">
        <f>VLOOKUP(B423,$E$23:$L$122,5)</f>
        <v>    Range(ilast).Offset(iOS, (1 - iCol)) = "EFF-001 / Settleable Solids / Average Monthly (AMEL) / ml/L / 0.1 /  NOT found</v>
      </c>
      <c r="C431" s="39"/>
    </row>
    <row r="432" spans="1:3" ht="15">
      <c r="A432" s="67" t="str">
        <f>VLOOKUP(B423,$E$23:$L$122,6)</f>
        <v>    Range(ilast).Offset(iOS, (1 - iCol)).Font.Color = -16383844</v>
      </c>
      <c r="C432" s="39"/>
    </row>
    <row r="433" spans="1:3" ht="15">
      <c r="A433" s="66" t="str">
        <f>IF(A424&lt;&gt;"",$D$4,"")</f>
        <v>      iOS = iOS +1</v>
      </c>
      <c r="C433" s="39"/>
    </row>
    <row r="434" spans="1:3" ht="15">
      <c r="A434" s="66" t="str">
        <f>IF(A424&lt;&gt;"",$D$5,"")</f>
        <v>    Else:</v>
      </c>
      <c r="C434" s="39"/>
    </row>
    <row r="435" spans="1:3" ht="15">
      <c r="A435" s="66" t="str">
        <f>IF(A424&lt;&gt;"",$D$6,"")</f>
        <v>        C.Activate</v>
      </c>
      <c r="C435" s="39"/>
    </row>
    <row r="436" spans="1:3" ht="15">
      <c r="A436" s="66" t="str">
        <f>IF(A424&lt;&gt;"",$D$7,"")</f>
        <v>        ActiveCell.Offset(iRow - 5, 0) = "=COUNTIF(R[" &amp; (-iRow + 5) &amp; "]C:R[-9]C, ""&gt;"" &amp;R[-2]C)+ COUNTIF(R[" &amp; (-iRow + 5) &amp; "]C:R[-9]C, ""&lt;"" &amp;R[-1]C)"</v>
      </c>
      <c r="C436" s="39"/>
    </row>
    <row r="437" spans="1:3" ht="15">
      <c r="A437" s="67" t="str">
        <f>VLOOKUP(B423,$E$23:$L$122,7)</f>
        <v>    ActiveCell.Offset(iRow - 7, 0) =0.1</v>
      </c>
      <c r="C437" s="39"/>
    </row>
    <row r="438" spans="1:3" ht="15">
      <c r="A438" s="67">
        <f>VLOOKUP(B423,$E$23:$L$122,8)</f>
      </c>
      <c r="C438" s="39"/>
    </row>
    <row r="439" spans="1:3" ht="15">
      <c r="A439" s="66" t="str">
        <f>IF(A424&lt;&gt;"",$D$10,"")</f>
        <v>        With ActiveCell.Resize(Selection.Rows.Count + (iRow - 14), Selection.Columns.Count)</v>
      </c>
      <c r="C439" s="39"/>
    </row>
    <row r="440" spans="1:3" ht="15">
      <c r="A440" s="66" t="str">
        <f>IF(A424&lt;&gt;"",$D$11,"")</f>
        <v>            .FormatConditions.Add Type:=xlCellValue, Operator:=xlEqual, Formula1:="=AND(COUNT(A2)=1,A2=0)"</v>
      </c>
      <c r="C440" s="39"/>
    </row>
    <row r="441" spans="1:3" ht="15">
      <c r="A441" s="66" t="str">
        <f>IF(A424&lt;&gt;"",$D$14,"")</f>
        <v>            .FormatConditions.Add Type:=xlCellValue, Operator:=xlLess, Formula1:="=" &amp; ActiveCell.Offset(iRow - 6, 0).Address()</v>
      </c>
      <c r="C441" s="39"/>
    </row>
    <row r="442" spans="1:3" ht="15">
      <c r="A442" s="66" t="str">
        <f>IF(A424&lt;&gt;"",$D$16,"")</f>
        <v>            .FormatConditions(2).Interior.ColorIndex = 6</v>
      </c>
      <c r="C442" s="39"/>
    </row>
    <row r="443" spans="1:3" ht="15">
      <c r="A443" s="66" t="str">
        <f>IF(A425&lt;&gt;"",$D$17,"")</f>
        <v>            .FormatConditions.Add Type:=xlExpression, Formula1:="=ISBLANK("&amp;ActiveCell.Offset(iRow - 7, 0).Address()&amp;")"</v>
      </c>
      <c r="C443" s="39"/>
    </row>
    <row r="444" spans="1:3" ht="15">
      <c r="A444" s="66" t="str">
        <f>IF(A424&lt;&gt;"",$D$20,"")</f>
        <v>            .FormatConditions.Add Type:=xlCellValue, Operator:=xlGreater, Formula1:="=" &amp; ActiveCell.Offset(iRow - 7, 0).Address()</v>
      </c>
      <c r="C444" s="39"/>
    </row>
    <row r="445" spans="1:3" ht="15">
      <c r="A445" s="66" t="str">
        <f>IF(A424&lt;&gt;"",$D$22,"")</f>
        <v>            .FormatConditions(4).Interior.ColorIndex = 3</v>
      </c>
      <c r="C445" s="39"/>
    </row>
    <row r="446" spans="1:3" ht="15">
      <c r="A446" s="66" t="str">
        <f>IF(A424&lt;&gt;"",$D$23,"")</f>
        <v>       End With</v>
      </c>
      <c r="C446" s="39"/>
    </row>
    <row r="447" spans="1:3" ht="15">
      <c r="A447" s="66" t="str">
        <f>IF(A424&lt;&gt;"",$D$24,"")</f>
        <v>    End If</v>
      </c>
      <c r="C447" s="39"/>
    </row>
    <row r="448" spans="1:3" ht="15">
      <c r="A448" s="66" t="str">
        <f>IF(A424&lt;&gt;"",$D$25,"")</f>
        <v>Set C = Nothing</v>
      </c>
      <c r="C448" s="39"/>
    </row>
    <row r="449" spans="2:3" ht="12.75">
      <c r="B449" s="38">
        <v>16</v>
      </c>
      <c r="C449" s="39"/>
    </row>
    <row r="450" spans="1:3" ht="15">
      <c r="A450" s="67" t="str">
        <f>VLOOKUP(B449,$E$23:$L$122,2)</f>
        <v>Set C = ActiveCell.PivotTable.GetPivotData("Result", "Location", "EFF-001", "Parameter" ,"Total Coliform",  _</v>
      </c>
      <c r="C450" s="39"/>
    </row>
    <row r="451" spans="1:3" ht="15">
      <c r="A451" s="67" t="str">
        <f>VLOOKUP(B449,$E$23:$L$122,3)</f>
        <v>"Calculation Type" ,"Single", "Qual" ,"=", "Units" ,"MPN/100 mL", "Sampling Date" ,sday, "Sampling time",stime)</v>
      </c>
      <c r="C451" s="39"/>
    </row>
    <row r="452" spans="1:3" ht="12.75">
      <c r="A452" s="38" t="str">
        <f>IF(A450&lt;&gt;"",$D$3,"")</f>
        <v>   If C Is Nothing Then</v>
      </c>
      <c r="C452" s="39"/>
    </row>
    <row r="453" spans="1:3" ht="12.75">
      <c r="A453" s="74" t="str">
        <f>VLOOKUP(B449,$E$23:$L$122,2)</f>
        <v>Set C = ActiveCell.PivotTable.GetPivotData("Result", "Location", "EFF-001", "Parameter" ,"Total Coliform",  _</v>
      </c>
      <c r="C453" s="39"/>
    </row>
    <row r="454" spans="1:3" ht="12.75">
      <c r="A454" s="74" t="str">
        <f>VLOOKUP(B449,$E$23:$L$122,4)</f>
        <v>"Calculation Type" ,"Single", "Units" ,"MPN/100 mL", "Sampling Date" ,sday, "Sampling time",stime)</v>
      </c>
      <c r="C454" s="39"/>
    </row>
    <row r="455" spans="1:3" ht="12.75">
      <c r="A455" s="38" t="str">
        <f>IF(A450&lt;&gt;"",$D$24,"")</f>
        <v>    End If</v>
      </c>
      <c r="C455" s="39"/>
    </row>
    <row r="456" spans="1:3" ht="12.75">
      <c r="A456" s="38" t="str">
        <f>IF(A450&lt;&gt;"",$D$3,"")</f>
        <v>   If C Is Nothing Then</v>
      </c>
      <c r="C456" s="39"/>
    </row>
    <row r="457" spans="1:3" ht="15">
      <c r="A457" s="67" t="str">
        <f>VLOOKUP(B449,$E$23:$L$122,5)</f>
        <v>    Range(ilast).Offset(iOS, (1 - iCol)) = "EFF-001 / Total Coliform / Single / MPN/100 mL / 240 /  NOT found</v>
      </c>
      <c r="C457" s="39"/>
    </row>
    <row r="458" spans="1:3" ht="15">
      <c r="A458" s="67" t="str">
        <f>VLOOKUP(B449,$E$23:$L$122,6)</f>
        <v>    Range(ilast).Offset(iOS, (1 - iCol)).Font.Color = -16383844</v>
      </c>
      <c r="C458" s="39"/>
    </row>
    <row r="459" spans="1:3" ht="15">
      <c r="A459" s="66" t="str">
        <f>IF(A450&lt;&gt;"",$D$4,"")</f>
        <v>      iOS = iOS +1</v>
      </c>
      <c r="C459" s="39"/>
    </row>
    <row r="460" spans="1:3" ht="15">
      <c r="A460" s="66" t="str">
        <f>IF(A450&lt;&gt;"",$D$5,"")</f>
        <v>    Else:</v>
      </c>
      <c r="C460" s="39"/>
    </row>
    <row r="461" spans="1:3" ht="15">
      <c r="A461" s="66" t="str">
        <f>IF(A450&lt;&gt;"",$D$6,"")</f>
        <v>        C.Activate</v>
      </c>
      <c r="C461" s="39"/>
    </row>
    <row r="462" spans="1:3" ht="15">
      <c r="A462" s="66" t="str">
        <f>IF(A450&lt;&gt;"",$D$7,"")</f>
        <v>        ActiveCell.Offset(iRow - 5, 0) = "=COUNTIF(R[" &amp; (-iRow + 5) &amp; "]C:R[-9]C, ""&gt;"" &amp;R[-2]C)+ COUNTIF(R[" &amp; (-iRow + 5) &amp; "]C:R[-9]C, ""&lt;"" &amp;R[-1]C)"</v>
      </c>
      <c r="C462" s="39"/>
    </row>
    <row r="463" spans="1:3" ht="15">
      <c r="A463" s="67" t="str">
        <f>VLOOKUP(B449,$E$23:$L$122,7)</f>
        <v>    ActiveCell.Offset(iRow - 7, 0) =240</v>
      </c>
      <c r="C463" s="39"/>
    </row>
    <row r="464" spans="1:3" ht="15">
      <c r="A464" s="67">
        <f>VLOOKUP(B449,$E$23:$L$122,8)</f>
      </c>
      <c r="C464" s="39"/>
    </row>
    <row r="465" spans="1:3" ht="15">
      <c r="A465" s="66" t="str">
        <f>IF(A450&lt;&gt;"",$D$10,"")</f>
        <v>        With ActiveCell.Resize(Selection.Rows.Count + (iRow - 14), Selection.Columns.Count)</v>
      </c>
      <c r="C465" s="39"/>
    </row>
    <row r="466" spans="1:3" ht="15">
      <c r="A466" s="66" t="str">
        <f>IF(A450&lt;&gt;"",$D$11,"")</f>
        <v>            .FormatConditions.Add Type:=xlCellValue, Operator:=xlEqual, Formula1:="=AND(COUNT(A2)=1,A2=0)"</v>
      </c>
      <c r="C466" s="39"/>
    </row>
    <row r="467" spans="1:3" ht="15">
      <c r="A467" s="66" t="str">
        <f>IF(A450&lt;&gt;"",$D$14,"")</f>
        <v>            .FormatConditions.Add Type:=xlCellValue, Operator:=xlLess, Formula1:="=" &amp; ActiveCell.Offset(iRow - 6, 0).Address()</v>
      </c>
      <c r="C467" s="39"/>
    </row>
    <row r="468" spans="1:3" ht="15">
      <c r="A468" s="66" t="str">
        <f>IF(A450&lt;&gt;"",$D$16,"")</f>
        <v>            .FormatConditions(2).Interior.ColorIndex = 6</v>
      </c>
      <c r="C468" s="39"/>
    </row>
    <row r="469" spans="1:3" ht="15">
      <c r="A469" s="66" t="str">
        <f>IF(A451&lt;&gt;"",$D$17,"")</f>
        <v>            .FormatConditions.Add Type:=xlExpression, Formula1:="=ISBLANK("&amp;ActiveCell.Offset(iRow - 7, 0).Address()&amp;")"</v>
      </c>
      <c r="C469" s="39"/>
    </row>
    <row r="470" spans="1:3" ht="15">
      <c r="A470" s="66" t="str">
        <f>IF(A450&lt;&gt;"",$D$20,"")</f>
        <v>            .FormatConditions.Add Type:=xlCellValue, Operator:=xlGreater, Formula1:="=" &amp; ActiveCell.Offset(iRow - 7, 0).Address()</v>
      </c>
      <c r="C470" s="39"/>
    </row>
    <row r="471" spans="1:3" ht="15">
      <c r="A471" s="66" t="str">
        <f>IF(A450&lt;&gt;"",$D$22,"")</f>
        <v>            .FormatConditions(4).Interior.ColorIndex = 3</v>
      </c>
      <c r="C471" s="39"/>
    </row>
    <row r="472" spans="1:3" ht="15">
      <c r="A472" s="66" t="str">
        <f>IF(A450&lt;&gt;"",$D$23,"")</f>
        <v>       End With</v>
      </c>
      <c r="C472" s="39"/>
    </row>
    <row r="473" spans="1:3" ht="15">
      <c r="A473" s="66" t="str">
        <f>IF(A450&lt;&gt;"",$D$24,"")</f>
        <v>    End If</v>
      </c>
      <c r="C473" s="39"/>
    </row>
    <row r="474" spans="1:3" ht="15">
      <c r="A474" s="66" t="str">
        <f>IF(A450&lt;&gt;"",$D$25,"")</f>
        <v>Set C = Nothing</v>
      </c>
      <c r="C474" s="39"/>
    </row>
    <row r="475" spans="2:3" ht="12.75">
      <c r="B475" s="38">
        <v>17</v>
      </c>
      <c r="C475" s="39"/>
    </row>
    <row r="476" spans="1:3" ht="15">
      <c r="A476" s="67" t="str">
        <f>VLOOKUP(B475,$E$23:$L$122,2)</f>
        <v>Set C = ActiveCell.PivotTable.GetPivotData("Result", "Location", "EFF-001", "Parameter" ,"Total Coliform",  _</v>
      </c>
      <c r="C476" s="39"/>
    </row>
    <row r="477" spans="1:3" ht="15">
      <c r="A477" s="67" t="str">
        <f>VLOOKUP(B475,$E$23:$L$122,3)</f>
        <v>"Calculation Type" ,"7-Day Median", "Qual" ,"=", "Units" ,"MPN/100 mL", "Sampling Date" ,sday, "Sampling time",stime)</v>
      </c>
      <c r="C477" s="39"/>
    </row>
    <row r="478" spans="1:3" ht="12.75">
      <c r="A478" s="38" t="str">
        <f>IF(A476&lt;&gt;"",$D$3,"")</f>
        <v>   If C Is Nothing Then</v>
      </c>
      <c r="C478" s="39"/>
    </row>
    <row r="479" spans="1:3" ht="12.75">
      <c r="A479" s="74" t="str">
        <f>VLOOKUP(B475,$E$23:$L$122,2)</f>
        <v>Set C = ActiveCell.PivotTable.GetPivotData("Result", "Location", "EFF-001", "Parameter" ,"Total Coliform",  _</v>
      </c>
      <c r="C479" s="39"/>
    </row>
    <row r="480" spans="1:3" ht="12.75">
      <c r="A480" s="74" t="str">
        <f>VLOOKUP(B475,$E$23:$L$122,4)</f>
        <v>"Calculation Type" ,"7-Day Median", "Units" ,"MPN/100 mL", "Sampling Date" ,sday, "Sampling time",stime)</v>
      </c>
      <c r="C480" s="39"/>
    </row>
    <row r="481" spans="1:3" ht="12.75">
      <c r="A481" s="38" t="str">
        <f>IF(A476&lt;&gt;"",$D$24,"")</f>
        <v>    End If</v>
      </c>
      <c r="C481" s="39"/>
    </row>
    <row r="482" spans="1:3" ht="12.75">
      <c r="A482" s="38" t="str">
        <f>IF(A476&lt;&gt;"",$D$3,"")</f>
        <v>   If C Is Nothing Then</v>
      </c>
      <c r="C482" s="39"/>
    </row>
    <row r="483" spans="1:3" ht="15">
      <c r="A483" s="67" t="str">
        <f>VLOOKUP(B475,$E$23:$L$122,5)</f>
        <v>    Range(ilast).Offset(iOS, (1 - iCol)) = "EFF-001 / Total Coliform / 7-Day Median / MPN/100 mL / 2.2 /  NOT found</v>
      </c>
      <c r="C483" s="39"/>
    </row>
    <row r="484" spans="1:3" ht="15">
      <c r="A484" s="67" t="str">
        <f>VLOOKUP(B475,$E$23:$L$122,6)</f>
        <v>    Range(ilast).Offset(iOS, (1 - iCol)).Font.Color = -16383844</v>
      </c>
      <c r="C484" s="39"/>
    </row>
    <row r="485" spans="1:3" ht="15">
      <c r="A485" s="66" t="str">
        <f>IF(A476&lt;&gt;"",$D$4,"")</f>
        <v>      iOS = iOS +1</v>
      </c>
      <c r="C485" s="39"/>
    </row>
    <row r="486" spans="1:3" ht="15">
      <c r="A486" s="66" t="str">
        <f>IF(A476&lt;&gt;"",$D$5,"")</f>
        <v>    Else:</v>
      </c>
      <c r="C486" s="39"/>
    </row>
    <row r="487" spans="1:3" ht="15">
      <c r="A487" s="66" t="str">
        <f>IF(A476&lt;&gt;"",$D$6,"")</f>
        <v>        C.Activate</v>
      </c>
      <c r="C487" s="39"/>
    </row>
    <row r="488" spans="1:3" ht="15">
      <c r="A488" s="66" t="str">
        <f>IF(A476&lt;&gt;"",$D$7,"")</f>
        <v>        ActiveCell.Offset(iRow - 5, 0) = "=COUNTIF(R[" &amp; (-iRow + 5) &amp; "]C:R[-9]C, ""&gt;"" &amp;R[-2]C)+ COUNTIF(R[" &amp; (-iRow + 5) &amp; "]C:R[-9]C, ""&lt;"" &amp;R[-1]C)"</v>
      </c>
      <c r="C488" s="39"/>
    </row>
    <row r="489" spans="1:3" ht="15">
      <c r="A489" s="67" t="str">
        <f>VLOOKUP(B475,$E$23:$L$122,7)</f>
        <v>    ActiveCell.Offset(iRow - 7, 0) =2.2</v>
      </c>
      <c r="C489" s="39"/>
    </row>
    <row r="490" spans="1:3" ht="15">
      <c r="A490" s="67">
        <f>VLOOKUP(B475,$E$23:$L$122,8)</f>
      </c>
      <c r="C490" s="39"/>
    </row>
    <row r="491" spans="1:3" ht="15">
      <c r="A491" s="66" t="str">
        <f>IF(A476&lt;&gt;"",$D$10,"")</f>
        <v>        With ActiveCell.Resize(Selection.Rows.Count + (iRow - 14), Selection.Columns.Count)</v>
      </c>
      <c r="C491" s="39"/>
    </row>
    <row r="492" spans="1:3" ht="15">
      <c r="A492" s="66" t="str">
        <f>IF(A476&lt;&gt;"",$D$11,"")</f>
        <v>            .FormatConditions.Add Type:=xlCellValue, Operator:=xlEqual, Formula1:="=AND(COUNT(A2)=1,A2=0)"</v>
      </c>
      <c r="C492" s="39"/>
    </row>
    <row r="493" spans="1:3" ht="15">
      <c r="A493" s="66" t="str">
        <f>IF(A476&lt;&gt;"",$D$14,"")</f>
        <v>            .FormatConditions.Add Type:=xlCellValue, Operator:=xlLess, Formula1:="=" &amp; ActiveCell.Offset(iRow - 6, 0).Address()</v>
      </c>
      <c r="C493" s="39"/>
    </row>
    <row r="494" spans="1:3" ht="15">
      <c r="A494" s="66" t="str">
        <f>IF(A476&lt;&gt;"",$D$16,"")</f>
        <v>            .FormatConditions(2).Interior.ColorIndex = 6</v>
      </c>
      <c r="C494" s="39"/>
    </row>
    <row r="495" spans="1:3" ht="15">
      <c r="A495" s="66" t="str">
        <f>IF(A477&lt;&gt;"",$D$17,"")</f>
        <v>            .FormatConditions.Add Type:=xlExpression, Formula1:="=ISBLANK("&amp;ActiveCell.Offset(iRow - 7, 0).Address()&amp;")"</v>
      </c>
      <c r="C495" s="39"/>
    </row>
    <row r="496" spans="1:3" ht="15">
      <c r="A496" s="66" t="str">
        <f>IF(A476&lt;&gt;"",$D$20,"")</f>
        <v>            .FormatConditions.Add Type:=xlCellValue, Operator:=xlGreater, Formula1:="=" &amp; ActiveCell.Offset(iRow - 7, 0).Address()</v>
      </c>
      <c r="C496" s="39"/>
    </row>
    <row r="497" spans="1:3" ht="15">
      <c r="A497" s="66" t="str">
        <f>IF(A476&lt;&gt;"",$D$22,"")</f>
        <v>            .FormatConditions(4).Interior.ColorIndex = 3</v>
      </c>
      <c r="C497" s="39"/>
    </row>
    <row r="498" spans="1:3" ht="15">
      <c r="A498" s="66" t="str">
        <f>IF(A476&lt;&gt;"",$D$23,"")</f>
        <v>       End With</v>
      </c>
      <c r="C498" s="39"/>
    </row>
    <row r="499" spans="1:3" ht="15">
      <c r="A499" s="66" t="str">
        <f>IF(A476&lt;&gt;"",$D$24,"")</f>
        <v>    End If</v>
      </c>
      <c r="C499" s="39"/>
    </row>
    <row r="500" spans="1:3" ht="15">
      <c r="A500" s="66" t="str">
        <f>IF(A476&lt;&gt;"",$D$25,"")</f>
        <v>Set C = Nothing</v>
      </c>
      <c r="C500" s="39"/>
    </row>
    <row r="501" spans="2:3" ht="12.75">
      <c r="B501" s="38">
        <v>18</v>
      </c>
      <c r="C501" s="39"/>
    </row>
    <row r="502" spans="1:3" ht="15">
      <c r="A502" s="67" t="str">
        <f>VLOOKUP(B501,$E$23:$L$122,2)</f>
        <v>Set C = ActiveCell.PivotTable.GetPivotData("Result", "Location", "EFF-001", "Parameter" ,"Total Suspended Solids (TSS)",  _</v>
      </c>
      <c r="C502" s="39"/>
    </row>
    <row r="503" spans="1:3" ht="15">
      <c r="A503" s="67" t="str">
        <f>VLOOKUP(B501,$E$23:$L$122,3)</f>
        <v>"Calculation Type" ,"Single", "Qual" ,"=", "Units" ,"mg/L", "Sampling Date" ,sday, "Sampling time",stime)</v>
      </c>
      <c r="C503" s="39"/>
    </row>
    <row r="504" spans="1:3" ht="12.75">
      <c r="A504" s="38" t="str">
        <f>IF(A502&lt;&gt;"",$D$3,"")</f>
        <v>   If C Is Nothing Then</v>
      </c>
      <c r="C504" s="39"/>
    </row>
    <row r="505" spans="1:3" ht="12.75">
      <c r="A505" s="74" t="str">
        <f>VLOOKUP(B501,$E$23:$L$122,2)</f>
        <v>Set C = ActiveCell.PivotTable.GetPivotData("Result", "Location", "EFF-001", "Parameter" ,"Total Suspended Solids (TSS)",  _</v>
      </c>
      <c r="C505" s="39"/>
    </row>
    <row r="506" spans="1:3" ht="12.75">
      <c r="A506" s="74" t="str">
        <f>VLOOKUP(B501,$E$23:$L$122,4)</f>
        <v>"Calculation Type" ,"Single", "Units" ,"mg/L", "Sampling Date" ,sday, "Sampling time",stime)</v>
      </c>
      <c r="C506" s="39"/>
    </row>
    <row r="507" spans="1:3" ht="12.75">
      <c r="A507" s="38" t="str">
        <f>IF(A502&lt;&gt;"",$D$24,"")</f>
        <v>    End If</v>
      </c>
      <c r="C507" s="39"/>
    </row>
    <row r="508" spans="1:3" ht="12.75">
      <c r="A508" s="38" t="str">
        <f>IF(A502&lt;&gt;"",$D$3,"")</f>
        <v>   If C Is Nothing Then</v>
      </c>
      <c r="C508" s="39"/>
    </row>
    <row r="509" spans="1:3" ht="15">
      <c r="A509" s="67" t="str">
        <f>VLOOKUP(B501,$E$23:$L$122,5)</f>
        <v>    Range(ilast).Offset(iOS, (1 - iCol)) = "EFF-001 / Total Suspended Solids (TSS) / Single / mg/L / 30 /  NOT found</v>
      </c>
      <c r="C509" s="39"/>
    </row>
    <row r="510" spans="1:3" ht="15">
      <c r="A510" s="67" t="str">
        <f>VLOOKUP(B501,$E$23:$L$122,6)</f>
        <v>    Range(ilast).Offset(iOS, (1 - iCol)).Font.Color = -16383844</v>
      </c>
      <c r="C510" s="39"/>
    </row>
    <row r="511" spans="1:3" ht="15">
      <c r="A511" s="66" t="str">
        <f>IF(A502&lt;&gt;"",$D$4,"")</f>
        <v>      iOS = iOS +1</v>
      </c>
      <c r="C511" s="39"/>
    </row>
    <row r="512" spans="1:3" ht="15">
      <c r="A512" s="66" t="str">
        <f>IF(A502&lt;&gt;"",$D$5,"")</f>
        <v>    Else:</v>
      </c>
      <c r="C512" s="39"/>
    </row>
    <row r="513" spans="1:3" ht="15">
      <c r="A513" s="66" t="str">
        <f>IF(A502&lt;&gt;"",$D$6,"")</f>
        <v>        C.Activate</v>
      </c>
      <c r="C513" s="39"/>
    </row>
    <row r="514" spans="1:3" ht="15">
      <c r="A514" s="66" t="str">
        <f>IF(A502&lt;&gt;"",$D$7,"")</f>
        <v>        ActiveCell.Offset(iRow - 5, 0) = "=COUNTIF(R[" &amp; (-iRow + 5) &amp; "]C:R[-9]C, ""&gt;"" &amp;R[-2]C)+ COUNTIF(R[" &amp; (-iRow + 5) &amp; "]C:R[-9]C, ""&lt;"" &amp;R[-1]C)"</v>
      </c>
      <c r="C514" s="39"/>
    </row>
    <row r="515" spans="1:3" ht="15">
      <c r="A515" s="67" t="str">
        <f>VLOOKUP(B501,$E$23:$L$122,7)</f>
        <v>    ActiveCell.Offset(iRow - 7, 0) =30</v>
      </c>
      <c r="C515" s="39"/>
    </row>
    <row r="516" spans="1:3" ht="15">
      <c r="A516" s="67">
        <f>VLOOKUP(B501,$E$23:$L$122,8)</f>
      </c>
      <c r="C516" s="39"/>
    </row>
    <row r="517" spans="1:3" ht="15">
      <c r="A517" s="66" t="str">
        <f>IF(A502&lt;&gt;"",$D$10,"")</f>
        <v>        With ActiveCell.Resize(Selection.Rows.Count + (iRow - 14), Selection.Columns.Count)</v>
      </c>
      <c r="C517" s="39"/>
    </row>
    <row r="518" spans="1:3" ht="15">
      <c r="A518" s="66" t="str">
        <f>IF(A502&lt;&gt;"",$D$11,"")</f>
        <v>            .FormatConditions.Add Type:=xlCellValue, Operator:=xlEqual, Formula1:="=AND(COUNT(A2)=1,A2=0)"</v>
      </c>
      <c r="C518" s="39"/>
    </row>
    <row r="519" spans="1:3" ht="15">
      <c r="A519" s="66" t="str">
        <f>IF(A502&lt;&gt;"",$D$14,"")</f>
        <v>            .FormatConditions.Add Type:=xlCellValue, Operator:=xlLess, Formula1:="=" &amp; ActiveCell.Offset(iRow - 6, 0).Address()</v>
      </c>
      <c r="C519" s="39"/>
    </row>
    <row r="520" spans="1:3" ht="15">
      <c r="A520" s="66" t="str">
        <f>IF(A502&lt;&gt;"",$D$16,"")</f>
        <v>            .FormatConditions(2).Interior.ColorIndex = 6</v>
      </c>
      <c r="C520" s="39"/>
    </row>
    <row r="521" spans="1:3" ht="15">
      <c r="A521" s="66" t="str">
        <f>IF(A503&lt;&gt;"",$D$17,"")</f>
        <v>            .FormatConditions.Add Type:=xlExpression, Formula1:="=ISBLANK("&amp;ActiveCell.Offset(iRow - 7, 0).Address()&amp;")"</v>
      </c>
      <c r="C521" s="39"/>
    </row>
    <row r="522" spans="1:3" ht="15">
      <c r="A522" s="66" t="str">
        <f>IF(A502&lt;&gt;"",$D$20,"")</f>
        <v>            .FormatConditions.Add Type:=xlCellValue, Operator:=xlGreater, Formula1:="=" &amp; ActiveCell.Offset(iRow - 7, 0).Address()</v>
      </c>
      <c r="C522" s="39"/>
    </row>
    <row r="523" spans="1:3" ht="15">
      <c r="A523" s="66" t="str">
        <f>IF(A502&lt;&gt;"",$D$22,"")</f>
        <v>            .FormatConditions(4).Interior.ColorIndex = 3</v>
      </c>
      <c r="C523" s="39"/>
    </row>
    <row r="524" spans="1:3" ht="15">
      <c r="A524" s="66" t="str">
        <f>IF(A502&lt;&gt;"",$D$23,"")</f>
        <v>       End With</v>
      </c>
      <c r="C524" s="39"/>
    </row>
    <row r="525" spans="1:3" ht="15">
      <c r="A525" s="66" t="str">
        <f>IF(A502&lt;&gt;"",$D$24,"")</f>
        <v>    End If</v>
      </c>
      <c r="C525" s="39"/>
    </row>
    <row r="526" spans="1:3" ht="15">
      <c r="A526" s="66" t="str">
        <f>IF(A502&lt;&gt;"",$D$25,"")</f>
        <v>Set C = Nothing</v>
      </c>
      <c r="C526" s="39"/>
    </row>
    <row r="527" spans="2:3" ht="12.75">
      <c r="B527" s="38">
        <v>19</v>
      </c>
      <c r="C527" s="39"/>
    </row>
    <row r="528" spans="1:3" ht="15">
      <c r="A528" s="67" t="str">
        <f>VLOOKUP(B527,$E$23:$L$122,2)</f>
        <v>Set C = ActiveCell.PivotTable.GetPivotData("Result", "Location", "EFF-001", "Parameter" ,"Total Suspended Solids (TSS)",  _</v>
      </c>
      <c r="C528" s="39"/>
    </row>
    <row r="529" spans="1:3" ht="15">
      <c r="A529" s="67" t="str">
        <f>VLOOKUP(B527,$E$23:$L$122,3)</f>
        <v>"Calculation Type" ,"Daily Discharge", "Qual" ,"=", "Units" ,"lb/day", "Sampling Date" ,sday, "Sampling time",stime)</v>
      </c>
      <c r="C529" s="39"/>
    </row>
    <row r="530" spans="1:3" ht="12.75">
      <c r="A530" s="38" t="str">
        <f>IF(A528&lt;&gt;"",$D$3,"")</f>
        <v>   If C Is Nothing Then</v>
      </c>
      <c r="C530" s="39"/>
    </row>
    <row r="531" spans="1:3" ht="12.75">
      <c r="A531" s="74" t="str">
        <f>VLOOKUP(B527,$E$23:$L$122,2)</f>
        <v>Set C = ActiveCell.PivotTable.GetPivotData("Result", "Location", "EFF-001", "Parameter" ,"Total Suspended Solids (TSS)",  _</v>
      </c>
      <c r="C531" s="39"/>
    </row>
    <row r="532" spans="1:3" ht="12.75">
      <c r="A532" s="74" t="str">
        <f>VLOOKUP(B527,$E$23:$L$122,4)</f>
        <v>"Calculation Type" ,"Daily Discharge", "Units" ,"lb/day", "Sampling Date" ,sday, "Sampling time",stime)</v>
      </c>
      <c r="C532" s="39"/>
    </row>
    <row r="533" spans="1:3" ht="12.75">
      <c r="A533" s="38" t="str">
        <f>IF(A528&lt;&gt;"",$D$24,"")</f>
        <v>    End If</v>
      </c>
      <c r="C533" s="39"/>
    </row>
    <row r="534" spans="1:3" ht="12.75">
      <c r="A534" s="38" t="str">
        <f>IF(A528&lt;&gt;"",$D$3,"")</f>
        <v>   If C Is Nothing Then</v>
      </c>
      <c r="C534" s="39"/>
    </row>
    <row r="535" spans="1:3" ht="15">
      <c r="A535" s="67" t="str">
        <f>VLOOKUP(B527,$E$23:$L$122,5)</f>
        <v>    Range(ilast).Offset(iOS, (1 - iCol)) = "EFF-001 / Total Suspended Solids (TSS) / Daily Discharge / lb/day / 1000 /  NOT found</v>
      </c>
      <c r="C535" s="39"/>
    </row>
    <row r="536" spans="1:3" ht="15">
      <c r="A536" s="67" t="str">
        <f>VLOOKUP(B527,$E$23:$L$122,6)</f>
        <v>    Range(ilast).Offset(iOS, (1 - iCol)).Font.Color = -16383844</v>
      </c>
      <c r="C536" s="39"/>
    </row>
    <row r="537" spans="1:3" ht="15">
      <c r="A537" s="66" t="str">
        <f>IF(A528&lt;&gt;"",$D$4,"")</f>
        <v>      iOS = iOS +1</v>
      </c>
      <c r="C537" s="39"/>
    </row>
    <row r="538" spans="1:3" ht="15">
      <c r="A538" s="66" t="str">
        <f>IF(A528&lt;&gt;"",$D$5,"")</f>
        <v>    Else:</v>
      </c>
      <c r="C538" s="39"/>
    </row>
    <row r="539" spans="1:3" ht="15">
      <c r="A539" s="66" t="str">
        <f>IF(A528&lt;&gt;"",$D$6,"")</f>
        <v>        C.Activate</v>
      </c>
      <c r="C539" s="39"/>
    </row>
    <row r="540" spans="1:3" ht="15">
      <c r="A540" s="66" t="str">
        <f>IF(A528&lt;&gt;"",$D$7,"")</f>
        <v>        ActiveCell.Offset(iRow - 5, 0) = "=COUNTIF(R[" &amp; (-iRow + 5) &amp; "]C:R[-9]C, ""&gt;"" &amp;R[-2]C)+ COUNTIF(R[" &amp; (-iRow + 5) &amp; "]C:R[-9]C, ""&lt;"" &amp;R[-1]C)"</v>
      </c>
      <c r="C540" s="39"/>
    </row>
    <row r="541" spans="1:3" ht="15">
      <c r="A541" s="67" t="str">
        <f>VLOOKUP(B527,$E$23:$L$122,7)</f>
        <v>    ActiveCell.Offset(iRow - 7, 0) =1000</v>
      </c>
      <c r="C541" s="39"/>
    </row>
    <row r="542" spans="1:3" ht="15">
      <c r="A542" s="67">
        <f>VLOOKUP(B527,$E$23:$L$122,8)</f>
      </c>
      <c r="C542" s="39"/>
    </row>
    <row r="543" spans="1:3" ht="15">
      <c r="A543" s="66" t="str">
        <f>IF(A528&lt;&gt;"",$D$10,"")</f>
        <v>        With ActiveCell.Resize(Selection.Rows.Count + (iRow - 14), Selection.Columns.Count)</v>
      </c>
      <c r="C543" s="39"/>
    </row>
    <row r="544" spans="1:3" ht="15">
      <c r="A544" s="66" t="str">
        <f>IF(A528&lt;&gt;"",$D$11,"")</f>
        <v>            .FormatConditions.Add Type:=xlCellValue, Operator:=xlEqual, Formula1:="=AND(COUNT(A2)=1,A2=0)"</v>
      </c>
      <c r="C544" s="39"/>
    </row>
    <row r="545" spans="1:3" ht="15">
      <c r="A545" s="66" t="str">
        <f>IF(A528&lt;&gt;"",$D$14,"")</f>
        <v>            .FormatConditions.Add Type:=xlCellValue, Operator:=xlLess, Formula1:="=" &amp; ActiveCell.Offset(iRow - 6, 0).Address()</v>
      </c>
      <c r="C545" s="39"/>
    </row>
    <row r="546" spans="1:3" ht="15">
      <c r="A546" s="66" t="str">
        <f>IF(A528&lt;&gt;"",$D$16,"")</f>
        <v>            .FormatConditions(2).Interior.ColorIndex = 6</v>
      </c>
      <c r="C546" s="39"/>
    </row>
    <row r="547" spans="1:3" ht="15">
      <c r="A547" s="66" t="str">
        <f>IF(A529&lt;&gt;"",$D$17,"")</f>
        <v>            .FormatConditions.Add Type:=xlExpression, Formula1:="=ISBLANK("&amp;ActiveCell.Offset(iRow - 7, 0).Address()&amp;")"</v>
      </c>
      <c r="C547" s="39"/>
    </row>
    <row r="548" spans="1:3" ht="15">
      <c r="A548" s="66" t="str">
        <f>IF(A528&lt;&gt;"",$D$20,"")</f>
        <v>            .FormatConditions.Add Type:=xlCellValue, Operator:=xlGreater, Formula1:="=" &amp; ActiveCell.Offset(iRow - 7, 0).Address()</v>
      </c>
      <c r="C548" s="39"/>
    </row>
    <row r="549" spans="1:3" ht="15">
      <c r="A549" s="66" t="str">
        <f>IF(A528&lt;&gt;"",$D$22,"")</f>
        <v>            .FormatConditions(4).Interior.ColorIndex = 3</v>
      </c>
      <c r="C549" s="39"/>
    </row>
    <row r="550" spans="1:3" ht="15">
      <c r="A550" s="66" t="str">
        <f>IF(A528&lt;&gt;"",$D$23,"")</f>
        <v>       End With</v>
      </c>
      <c r="C550" s="39"/>
    </row>
    <row r="551" spans="1:3" ht="15">
      <c r="A551" s="66" t="str">
        <f>IF(A528&lt;&gt;"",$D$24,"")</f>
        <v>    End If</v>
      </c>
      <c r="C551" s="39"/>
    </row>
    <row r="552" spans="1:3" ht="15">
      <c r="A552" s="66" t="str">
        <f>IF(A528&lt;&gt;"",$D$25,"")</f>
        <v>Set C = Nothing</v>
      </c>
      <c r="C552" s="39"/>
    </row>
    <row r="553" spans="2:3" ht="12.75">
      <c r="B553" s="38">
        <v>20</v>
      </c>
      <c r="C553" s="39"/>
    </row>
    <row r="554" spans="1:3" ht="15">
      <c r="A554" s="67" t="str">
        <f>VLOOKUP(B553,$E$23:$L$122,2)</f>
        <v>Set C = ActiveCell.PivotTable.GetPivotData("Result", "Location", "EFF-001", "Parameter" ,"Total Suspended Solids (TSS)",  _</v>
      </c>
      <c r="C554" s="39"/>
    </row>
    <row r="555" spans="1:3" ht="15">
      <c r="A555" s="67" t="str">
        <f>VLOOKUP(B553,$E$23:$L$122,3)</f>
        <v>"Calculation Type" ,"Average Weekly (AWEL)", "Qual" ,"=", "Units" ,"mg/L", "Sampling Date" ,sday, "Sampling time",stime)</v>
      </c>
      <c r="C555" s="39"/>
    </row>
    <row r="556" spans="1:3" ht="12.75">
      <c r="A556" s="38" t="str">
        <f>IF(A554&lt;&gt;"",$D$3,"")</f>
        <v>   If C Is Nothing Then</v>
      </c>
      <c r="C556" s="39"/>
    </row>
    <row r="557" spans="1:3" ht="12.75">
      <c r="A557" s="74" t="str">
        <f>VLOOKUP(B553,$E$23:$L$122,2)</f>
        <v>Set C = ActiveCell.PivotTable.GetPivotData("Result", "Location", "EFF-001", "Parameter" ,"Total Suspended Solids (TSS)",  _</v>
      </c>
      <c r="C557" s="39"/>
    </row>
    <row r="558" spans="1:3" ht="12.75">
      <c r="A558" s="74" t="str">
        <f>VLOOKUP(B553,$E$23:$L$122,4)</f>
        <v>"Calculation Type" ,"Average Weekly (AWEL)", "Units" ,"mg/L", "Sampling Date" ,sday, "Sampling time",stime)</v>
      </c>
      <c r="C558" s="39"/>
    </row>
    <row r="559" spans="1:3" ht="12.75">
      <c r="A559" s="38" t="str">
        <f>IF(A554&lt;&gt;"",$D$24,"")</f>
        <v>    End If</v>
      </c>
      <c r="C559" s="39"/>
    </row>
    <row r="560" spans="1:3" ht="12.75">
      <c r="A560" s="38" t="str">
        <f>IF(A554&lt;&gt;"",$D$3,"")</f>
        <v>   If C Is Nothing Then</v>
      </c>
      <c r="C560" s="39"/>
    </row>
    <row r="561" spans="1:3" ht="15">
      <c r="A561" s="67" t="str">
        <f>VLOOKUP(B553,$E$23:$L$122,5)</f>
        <v>    Range(ilast).Offset(iOS, (1 - iCol)) = "EFF-001 / Total Suspended Solids (TSS) / Average Weekly (AWEL) / mg/L / 15 /  NOT found</v>
      </c>
      <c r="C561" s="39"/>
    </row>
    <row r="562" spans="1:3" ht="15">
      <c r="A562" s="67" t="str">
        <f>VLOOKUP(B553,$E$23:$L$122,6)</f>
        <v>    Range(ilast).Offset(iOS, (1 - iCol)).Font.Color = -16383844</v>
      </c>
      <c r="C562" s="39"/>
    </row>
    <row r="563" spans="1:3" ht="15">
      <c r="A563" s="66" t="str">
        <f>IF(A554&lt;&gt;"",$D$4,"")</f>
        <v>      iOS = iOS +1</v>
      </c>
      <c r="C563" s="39"/>
    </row>
    <row r="564" spans="1:3" ht="15">
      <c r="A564" s="66" t="str">
        <f>IF(A554&lt;&gt;"",$D$5,"")</f>
        <v>    Else:</v>
      </c>
      <c r="C564" s="39"/>
    </row>
    <row r="565" spans="1:3" ht="15">
      <c r="A565" s="66" t="str">
        <f>IF(A554&lt;&gt;"",$D$6,"")</f>
        <v>        C.Activate</v>
      </c>
      <c r="C565" s="39"/>
    </row>
    <row r="566" spans="1:3" ht="15">
      <c r="A566" s="66" t="str">
        <f>IF(A554&lt;&gt;"",$D$7,"")</f>
        <v>        ActiveCell.Offset(iRow - 5, 0) = "=COUNTIF(R[" &amp; (-iRow + 5) &amp; "]C:R[-9]C, ""&gt;"" &amp;R[-2]C)+ COUNTIF(R[" &amp; (-iRow + 5) &amp; "]C:R[-9]C, ""&lt;"" &amp;R[-1]C)"</v>
      </c>
      <c r="C566" s="39"/>
    </row>
    <row r="567" spans="1:3" ht="15">
      <c r="A567" s="67" t="str">
        <f>VLOOKUP(B553,$E$23:$L$122,7)</f>
        <v>    ActiveCell.Offset(iRow - 7, 0) =15</v>
      </c>
      <c r="C567" s="39"/>
    </row>
    <row r="568" spans="1:3" ht="15">
      <c r="A568" s="67">
        <f>VLOOKUP(B553,$E$23:$L$122,8)</f>
      </c>
      <c r="C568" s="39"/>
    </row>
    <row r="569" spans="1:3" ht="15">
      <c r="A569" s="66" t="str">
        <f>IF(A554&lt;&gt;"",$D$10,"")</f>
        <v>        With ActiveCell.Resize(Selection.Rows.Count + (iRow - 14), Selection.Columns.Count)</v>
      </c>
      <c r="C569" s="39"/>
    </row>
    <row r="570" spans="1:3" ht="15">
      <c r="A570" s="66" t="str">
        <f>IF(A554&lt;&gt;"",$D$11,"")</f>
        <v>            .FormatConditions.Add Type:=xlCellValue, Operator:=xlEqual, Formula1:="=AND(COUNT(A2)=1,A2=0)"</v>
      </c>
      <c r="C570" s="39"/>
    </row>
    <row r="571" spans="1:3" ht="15">
      <c r="A571" s="66" t="str">
        <f>IF(A554&lt;&gt;"",$D$14,"")</f>
        <v>            .FormatConditions.Add Type:=xlCellValue, Operator:=xlLess, Formula1:="=" &amp; ActiveCell.Offset(iRow - 6, 0).Address()</v>
      </c>
      <c r="C571" s="39"/>
    </row>
    <row r="572" spans="1:3" ht="15">
      <c r="A572" s="66" t="str">
        <f>IF(A554&lt;&gt;"",$D$16,"")</f>
        <v>            .FormatConditions(2).Interior.ColorIndex = 6</v>
      </c>
      <c r="C572" s="39"/>
    </row>
    <row r="573" spans="1:3" ht="15">
      <c r="A573" s="66" t="str">
        <f>IF(A555&lt;&gt;"",$D$17,"")</f>
        <v>            .FormatConditions.Add Type:=xlExpression, Formula1:="=ISBLANK("&amp;ActiveCell.Offset(iRow - 7, 0).Address()&amp;")"</v>
      </c>
      <c r="C573" s="39"/>
    </row>
    <row r="574" spans="1:3" ht="15">
      <c r="A574" s="66" t="str">
        <f>IF(A554&lt;&gt;"",$D$20,"")</f>
        <v>            .FormatConditions.Add Type:=xlCellValue, Operator:=xlGreater, Formula1:="=" &amp; ActiveCell.Offset(iRow - 7, 0).Address()</v>
      </c>
      <c r="C574" s="39"/>
    </row>
    <row r="575" spans="1:3" ht="15">
      <c r="A575" s="66" t="str">
        <f>IF(A554&lt;&gt;"",$D$22,"")</f>
        <v>            .FormatConditions(4).Interior.ColorIndex = 3</v>
      </c>
      <c r="C575" s="39"/>
    </row>
    <row r="576" spans="1:3" ht="15">
      <c r="A576" s="66" t="str">
        <f>IF(A554&lt;&gt;"",$D$23,"")</f>
        <v>       End With</v>
      </c>
      <c r="C576" s="39"/>
    </row>
    <row r="577" spans="1:3" ht="15">
      <c r="A577" s="66" t="str">
        <f>IF(A554&lt;&gt;"",$D$24,"")</f>
        <v>    End If</v>
      </c>
      <c r="C577" s="39"/>
    </row>
    <row r="578" spans="1:3" ht="15">
      <c r="A578" s="66" t="str">
        <f>IF(A554&lt;&gt;"",$D$25,"")</f>
        <v>Set C = Nothing</v>
      </c>
      <c r="C578" s="39"/>
    </row>
    <row r="579" spans="2:3" ht="12.75">
      <c r="B579" s="38">
        <v>21</v>
      </c>
      <c r="C579" s="39"/>
    </row>
    <row r="580" spans="1:3" ht="15">
      <c r="A580" s="67" t="str">
        <f>VLOOKUP(B579,$E$23:$L$122,2)</f>
        <v>Set C = ActiveCell.PivotTable.GetPivotData("Result", "Location", "EFF-001", "Parameter" ,"Total Suspended Solids (TSS)",  _</v>
      </c>
      <c r="C580" s="39"/>
    </row>
    <row r="581" spans="1:3" ht="15">
      <c r="A581" s="67" t="str">
        <f>VLOOKUP(B579,$E$23:$L$122,3)</f>
        <v>"Calculation Type" ,"Average Weekly (AWEL)", "Qual" ,"=", "Units" ,"lb/day", "Sampling Date" ,sday, "Sampling time",stime)</v>
      </c>
      <c r="C581" s="39"/>
    </row>
    <row r="582" spans="1:3" ht="12.75">
      <c r="A582" s="38" t="str">
        <f>IF(A580&lt;&gt;"",$D$3,"")</f>
        <v>   If C Is Nothing Then</v>
      </c>
      <c r="C582" s="39"/>
    </row>
    <row r="583" spans="1:3" ht="12.75">
      <c r="A583" s="74" t="str">
        <f>VLOOKUP(B579,$E$23:$L$122,2)</f>
        <v>Set C = ActiveCell.PivotTable.GetPivotData("Result", "Location", "EFF-001", "Parameter" ,"Total Suspended Solids (TSS)",  _</v>
      </c>
      <c r="C583" s="39"/>
    </row>
    <row r="584" spans="1:3" ht="12.75">
      <c r="A584" s="74" t="str">
        <f>VLOOKUP(B579,$E$23:$L$122,4)</f>
        <v>"Calculation Type" ,"Average Weekly (AWEL)", "Units" ,"lb/day", "Sampling Date" ,sday, "Sampling time",stime)</v>
      </c>
      <c r="C584" s="39"/>
    </row>
    <row r="585" spans="1:3" ht="12.75">
      <c r="A585" s="38" t="str">
        <f>IF(A580&lt;&gt;"",$D$24,"")</f>
        <v>    End If</v>
      </c>
      <c r="C585" s="39"/>
    </row>
    <row r="586" spans="1:3" ht="12.75">
      <c r="A586" s="38" t="str">
        <f>IF(A580&lt;&gt;"",$D$3,"")</f>
        <v>   If C Is Nothing Then</v>
      </c>
      <c r="C586" s="39"/>
    </row>
    <row r="587" spans="1:3" ht="15">
      <c r="A587" s="67" t="str">
        <f>VLOOKUP(B579,$E$23:$L$122,5)</f>
        <v>    Range(ilast).Offset(iOS, (1 - iCol)) = "EFF-001 / Total Suspended Solids (TSS) / Average Weekly (AWEL) / lb/day / 500 /  NOT found</v>
      </c>
      <c r="C587" s="39"/>
    </row>
    <row r="588" spans="1:3" ht="15">
      <c r="A588" s="67" t="str">
        <f>VLOOKUP(B579,$E$23:$L$122,6)</f>
        <v>    Range(ilast).Offset(iOS, (1 - iCol)).Font.Color = -16383844</v>
      </c>
      <c r="C588" s="39"/>
    </row>
    <row r="589" spans="1:3" ht="15">
      <c r="A589" s="66" t="str">
        <f>IF(A580&lt;&gt;"",$D$4,"")</f>
        <v>      iOS = iOS +1</v>
      </c>
      <c r="C589" s="39"/>
    </row>
    <row r="590" spans="1:3" ht="15">
      <c r="A590" s="66" t="str">
        <f>IF(A580&lt;&gt;"",$D$5,"")</f>
        <v>    Else:</v>
      </c>
      <c r="C590" s="39"/>
    </row>
    <row r="591" spans="1:3" ht="15">
      <c r="A591" s="66" t="str">
        <f>IF(A580&lt;&gt;"",$D$6,"")</f>
        <v>        C.Activate</v>
      </c>
      <c r="C591" s="39"/>
    </row>
    <row r="592" spans="1:3" ht="15">
      <c r="A592" s="66" t="str">
        <f>IF(A580&lt;&gt;"",$D$7,"")</f>
        <v>        ActiveCell.Offset(iRow - 5, 0) = "=COUNTIF(R[" &amp; (-iRow + 5) &amp; "]C:R[-9]C, ""&gt;"" &amp;R[-2]C)+ COUNTIF(R[" &amp; (-iRow + 5) &amp; "]C:R[-9]C, ""&lt;"" &amp;R[-1]C)"</v>
      </c>
      <c r="C592" s="39"/>
    </row>
    <row r="593" spans="1:3" ht="15">
      <c r="A593" s="67" t="str">
        <f>VLOOKUP(B579,$E$23:$L$122,7)</f>
        <v>    ActiveCell.Offset(iRow - 7, 0) =500</v>
      </c>
      <c r="C593" s="39"/>
    </row>
    <row r="594" spans="1:3" ht="15">
      <c r="A594" s="67">
        <f>VLOOKUP(B579,$E$23:$L$122,8)</f>
      </c>
      <c r="C594" s="39"/>
    </row>
    <row r="595" spans="1:3" ht="15">
      <c r="A595" s="66" t="str">
        <f>IF(A580&lt;&gt;"",$D$10,"")</f>
        <v>        With ActiveCell.Resize(Selection.Rows.Count + (iRow - 14), Selection.Columns.Count)</v>
      </c>
      <c r="C595" s="39"/>
    </row>
    <row r="596" spans="1:3" ht="15">
      <c r="A596" s="66" t="str">
        <f>IF(A580&lt;&gt;"",$D$11,"")</f>
        <v>            .FormatConditions.Add Type:=xlCellValue, Operator:=xlEqual, Formula1:="=AND(COUNT(A2)=1,A2=0)"</v>
      </c>
      <c r="C596" s="39"/>
    </row>
    <row r="597" spans="1:3" ht="15">
      <c r="A597" s="66" t="str">
        <f>IF(A580&lt;&gt;"",$D$14,"")</f>
        <v>            .FormatConditions.Add Type:=xlCellValue, Operator:=xlLess, Formula1:="=" &amp; ActiveCell.Offset(iRow - 6, 0).Address()</v>
      </c>
      <c r="C597" s="39"/>
    </row>
    <row r="598" spans="1:3" ht="15">
      <c r="A598" s="66" t="str">
        <f>IF(A580&lt;&gt;"",$D$16,"")</f>
        <v>            .FormatConditions(2).Interior.ColorIndex = 6</v>
      </c>
      <c r="C598" s="39"/>
    </row>
    <row r="599" spans="1:3" ht="15">
      <c r="A599" s="66" t="str">
        <f>IF(A581&lt;&gt;"",$D$17,"")</f>
        <v>            .FormatConditions.Add Type:=xlExpression, Formula1:="=ISBLANK("&amp;ActiveCell.Offset(iRow - 7, 0).Address()&amp;")"</v>
      </c>
      <c r="C599" s="39"/>
    </row>
    <row r="600" spans="1:3" ht="15">
      <c r="A600" s="66" t="str">
        <f>IF(A580&lt;&gt;"",$D$20,"")</f>
        <v>            .FormatConditions.Add Type:=xlCellValue, Operator:=xlGreater, Formula1:="=" &amp; ActiveCell.Offset(iRow - 7, 0).Address()</v>
      </c>
      <c r="C600" s="39"/>
    </row>
    <row r="601" spans="1:3" ht="15">
      <c r="A601" s="66" t="str">
        <f>IF(A580&lt;&gt;"",$D$22,"")</f>
        <v>            .FormatConditions(4).Interior.ColorIndex = 3</v>
      </c>
      <c r="C601" s="39"/>
    </row>
    <row r="602" spans="1:3" ht="15">
      <c r="A602" s="66" t="str">
        <f>IF(A580&lt;&gt;"",$D$23,"")</f>
        <v>       End With</v>
      </c>
      <c r="C602" s="39"/>
    </row>
    <row r="603" spans="1:3" ht="15">
      <c r="A603" s="66" t="str">
        <f>IF(A580&lt;&gt;"",$D$24,"")</f>
        <v>    End If</v>
      </c>
      <c r="C603" s="39"/>
    </row>
    <row r="604" spans="1:3" ht="15">
      <c r="A604" s="66" t="str">
        <f>IF(A580&lt;&gt;"",$D$25,"")</f>
        <v>Set C = Nothing</v>
      </c>
      <c r="C604" s="39"/>
    </row>
    <row r="605" spans="2:3" ht="12.75">
      <c r="B605" s="38">
        <v>22</v>
      </c>
      <c r="C605" s="39"/>
    </row>
    <row r="606" spans="1:3" ht="15">
      <c r="A606" s="67" t="str">
        <f>VLOOKUP(B605,$E$23:$L$122,2)</f>
        <v>Set C = ActiveCell.PivotTable.GetPivotData("Result", "Location", "EFF-001", "Parameter" ,"Total Suspended Solids (TSS)",  _</v>
      </c>
      <c r="C606" s="39"/>
    </row>
    <row r="607" spans="1:3" ht="15">
      <c r="A607" s="67" t="str">
        <f>VLOOKUP(B605,$E$23:$L$122,3)</f>
        <v>"Calculation Type" ,"Average Monthly (AMEL)", "Qual" ,"=", "Units" ,"mg/L", "Sampling Date" ,sday, "Sampling time",stime)</v>
      </c>
      <c r="C607" s="39"/>
    </row>
    <row r="608" spans="1:3" ht="12.75">
      <c r="A608" s="38" t="str">
        <f>IF(A606&lt;&gt;"",$D$3,"")</f>
        <v>   If C Is Nothing Then</v>
      </c>
      <c r="C608" s="39"/>
    </row>
    <row r="609" spans="1:3" ht="12.75">
      <c r="A609" s="74" t="str">
        <f>VLOOKUP(B605,$E$23:$L$122,2)</f>
        <v>Set C = ActiveCell.PivotTable.GetPivotData("Result", "Location", "EFF-001", "Parameter" ,"Total Suspended Solids (TSS)",  _</v>
      </c>
      <c r="C609" s="39"/>
    </row>
    <row r="610" spans="1:3" ht="12.75">
      <c r="A610" s="74" t="str">
        <f>VLOOKUP(B605,$E$23:$L$122,4)</f>
        <v>"Calculation Type" ,"Average Monthly (AMEL)", "Units" ,"mg/L", "Sampling Date" ,sday, "Sampling time",stime)</v>
      </c>
      <c r="C610" s="39"/>
    </row>
    <row r="611" spans="1:3" ht="12.75">
      <c r="A611" s="38" t="str">
        <f>IF(A606&lt;&gt;"",$D$24,"")</f>
        <v>    End If</v>
      </c>
      <c r="C611" s="39"/>
    </row>
    <row r="612" spans="1:3" ht="12.75">
      <c r="A612" s="38" t="str">
        <f>IF(A606&lt;&gt;"",$D$3,"")</f>
        <v>   If C Is Nothing Then</v>
      </c>
      <c r="C612" s="39"/>
    </row>
    <row r="613" spans="1:3" ht="15">
      <c r="A613" s="67" t="str">
        <f>VLOOKUP(B605,$E$23:$L$122,5)</f>
        <v>    Range(ilast).Offset(iOS, (1 - iCol)) = "EFF-001 / Total Suspended Solids (TSS) / Average Monthly (AMEL) / mg/L / 10 /  NOT found</v>
      </c>
      <c r="C613" s="39"/>
    </row>
    <row r="614" spans="1:3" ht="15">
      <c r="A614" s="67" t="str">
        <f>VLOOKUP(B605,$E$23:$L$122,6)</f>
        <v>    Range(ilast).Offset(iOS, (1 - iCol)).Font.Color = -16383844</v>
      </c>
      <c r="C614" s="39"/>
    </row>
    <row r="615" spans="1:3" ht="15">
      <c r="A615" s="66" t="str">
        <f>IF(A606&lt;&gt;"",$D$4,"")</f>
        <v>      iOS = iOS +1</v>
      </c>
      <c r="C615" s="39"/>
    </row>
    <row r="616" spans="1:3" ht="15">
      <c r="A616" s="66" t="str">
        <f>IF(A606&lt;&gt;"",$D$5,"")</f>
        <v>    Else:</v>
      </c>
      <c r="C616" s="39"/>
    </row>
    <row r="617" spans="1:3" ht="15">
      <c r="A617" s="66" t="str">
        <f>IF(A606&lt;&gt;"",$D$6,"")</f>
        <v>        C.Activate</v>
      </c>
      <c r="C617" s="39"/>
    </row>
    <row r="618" spans="1:3" ht="15">
      <c r="A618" s="66" t="str">
        <f>IF(A606&lt;&gt;"",$D$7,"")</f>
        <v>        ActiveCell.Offset(iRow - 5, 0) = "=COUNTIF(R[" &amp; (-iRow + 5) &amp; "]C:R[-9]C, ""&gt;"" &amp;R[-2]C)+ COUNTIF(R[" &amp; (-iRow + 5) &amp; "]C:R[-9]C, ""&lt;"" &amp;R[-1]C)"</v>
      </c>
      <c r="C618" s="39"/>
    </row>
    <row r="619" spans="1:3" ht="15">
      <c r="A619" s="67" t="str">
        <f>VLOOKUP(B605,$E$23:$L$122,7)</f>
        <v>    ActiveCell.Offset(iRow - 7, 0) =10</v>
      </c>
      <c r="C619" s="39"/>
    </row>
    <row r="620" spans="1:3" ht="15">
      <c r="A620" s="67">
        <f>VLOOKUP(B605,$E$23:$L$122,8)</f>
      </c>
      <c r="C620" s="39"/>
    </row>
    <row r="621" spans="1:3" ht="15">
      <c r="A621" s="66" t="str">
        <f>IF(A606&lt;&gt;"",$D$10,"")</f>
        <v>        With ActiveCell.Resize(Selection.Rows.Count + (iRow - 14), Selection.Columns.Count)</v>
      </c>
      <c r="C621" s="39"/>
    </row>
    <row r="622" spans="1:3" ht="15">
      <c r="A622" s="66" t="str">
        <f>IF(A606&lt;&gt;"",$D$11,"")</f>
        <v>            .FormatConditions.Add Type:=xlCellValue, Operator:=xlEqual, Formula1:="=AND(COUNT(A2)=1,A2=0)"</v>
      </c>
      <c r="C622" s="39"/>
    </row>
    <row r="623" spans="1:3" ht="15">
      <c r="A623" s="66" t="str">
        <f>IF(A606&lt;&gt;"",$D$14,"")</f>
        <v>            .FormatConditions.Add Type:=xlCellValue, Operator:=xlLess, Formula1:="=" &amp; ActiveCell.Offset(iRow - 6, 0).Address()</v>
      </c>
      <c r="C623" s="39"/>
    </row>
    <row r="624" spans="1:3" ht="15">
      <c r="A624" s="66" t="str">
        <f>IF(A606&lt;&gt;"",$D$16,"")</f>
        <v>            .FormatConditions(2).Interior.ColorIndex = 6</v>
      </c>
      <c r="C624" s="39"/>
    </row>
    <row r="625" spans="1:3" ht="15">
      <c r="A625" s="66" t="str">
        <f>IF(A607&lt;&gt;"",$D$17,"")</f>
        <v>            .FormatConditions.Add Type:=xlExpression, Formula1:="=ISBLANK("&amp;ActiveCell.Offset(iRow - 7, 0).Address()&amp;")"</v>
      </c>
      <c r="C625" s="39"/>
    </row>
    <row r="626" spans="1:3" ht="15">
      <c r="A626" s="66" t="str">
        <f>IF(A606&lt;&gt;"",$D$20,"")</f>
        <v>            .FormatConditions.Add Type:=xlCellValue, Operator:=xlGreater, Formula1:="=" &amp; ActiveCell.Offset(iRow - 7, 0).Address()</v>
      </c>
      <c r="C626" s="39"/>
    </row>
    <row r="627" spans="1:3" ht="15">
      <c r="A627" s="66" t="str">
        <f>IF(A606&lt;&gt;"",$D$22,"")</f>
        <v>            .FormatConditions(4).Interior.ColorIndex = 3</v>
      </c>
      <c r="C627" s="39"/>
    </row>
    <row r="628" spans="1:3" ht="15">
      <c r="A628" s="66" t="str">
        <f>IF(A606&lt;&gt;"",$D$23,"")</f>
        <v>       End With</v>
      </c>
      <c r="C628" s="39"/>
    </row>
    <row r="629" spans="1:3" ht="15">
      <c r="A629" s="66" t="str">
        <f>IF(A606&lt;&gt;"",$D$24,"")</f>
        <v>    End If</v>
      </c>
      <c r="C629" s="39"/>
    </row>
    <row r="630" spans="1:3" ht="15">
      <c r="A630" s="66" t="str">
        <f>IF(A606&lt;&gt;"",$D$25,"")</f>
        <v>Set C = Nothing</v>
      </c>
      <c r="C630" s="39"/>
    </row>
    <row r="631" spans="2:3" ht="12.75">
      <c r="B631" s="38">
        <v>23</v>
      </c>
      <c r="C631" s="39"/>
    </row>
    <row r="632" spans="1:3" ht="15">
      <c r="A632" s="67" t="str">
        <f>VLOOKUP(B631,$E$23:$L$122,2)</f>
        <v>Set C = ActiveCell.PivotTable.GetPivotData("Result", "Location", "EFF-001", "Parameter" ,"Total Suspended Solids (TSS)",  _</v>
      </c>
      <c r="C632" s="39"/>
    </row>
    <row r="633" spans="1:3" ht="15">
      <c r="A633" s="67" t="str">
        <f>VLOOKUP(B631,$E$23:$L$122,3)</f>
        <v>"Calculation Type" ,"Average Monthly (AMEL)", "Qual" ,"=", "Units" ,"lb/day", "Sampling Date" ,sday, "Sampling time",stime)</v>
      </c>
      <c r="C633" s="39"/>
    </row>
    <row r="634" spans="1:3" ht="12.75">
      <c r="A634" s="38" t="str">
        <f>IF(A632&lt;&gt;"",$D$3,"")</f>
        <v>   If C Is Nothing Then</v>
      </c>
      <c r="C634" s="39"/>
    </row>
    <row r="635" spans="1:3" ht="12.75">
      <c r="A635" s="74" t="str">
        <f>VLOOKUP(B631,$E$23:$L$122,2)</f>
        <v>Set C = ActiveCell.PivotTable.GetPivotData("Result", "Location", "EFF-001", "Parameter" ,"Total Suspended Solids (TSS)",  _</v>
      </c>
      <c r="C635" s="39"/>
    </row>
    <row r="636" spans="1:3" ht="12.75">
      <c r="A636" s="74" t="str">
        <f>VLOOKUP(B631,$E$23:$L$122,4)</f>
        <v>"Calculation Type" ,"Average Monthly (AMEL)", "Units" ,"lb/day", "Sampling Date" ,sday, "Sampling time",stime)</v>
      </c>
      <c r="C636" s="39"/>
    </row>
    <row r="637" spans="1:3" ht="12.75">
      <c r="A637" s="38" t="str">
        <f>IF(A632&lt;&gt;"",$D$24,"")</f>
        <v>    End If</v>
      </c>
      <c r="C637" s="39"/>
    </row>
    <row r="638" spans="1:3" ht="12.75">
      <c r="A638" s="38" t="str">
        <f>IF(A632&lt;&gt;"",$D$3,"")</f>
        <v>   If C Is Nothing Then</v>
      </c>
      <c r="C638" s="39"/>
    </row>
    <row r="639" spans="1:3" ht="15">
      <c r="A639" s="67" t="str">
        <f>VLOOKUP(B631,$E$23:$L$122,5)</f>
        <v>    Range(ilast).Offset(iOS, (1 - iCol)) = "EFF-001 / Total Suspended Solids (TSS) / Average Monthly (AMEL) / lb/day / 334 /  NOT found</v>
      </c>
      <c r="C639" s="39"/>
    </row>
    <row r="640" spans="1:3" ht="15">
      <c r="A640" s="67" t="str">
        <f>VLOOKUP(B631,$E$23:$L$122,6)</f>
        <v>    Range(ilast).Offset(iOS, (1 - iCol)).Font.Color = -16383844</v>
      </c>
      <c r="C640" s="39"/>
    </row>
    <row r="641" spans="1:3" ht="15">
      <c r="A641" s="66" t="str">
        <f>IF(A632&lt;&gt;"",$D$4,"")</f>
        <v>      iOS = iOS +1</v>
      </c>
      <c r="C641" s="39"/>
    </row>
    <row r="642" spans="1:3" ht="15">
      <c r="A642" s="66" t="str">
        <f>IF(A632&lt;&gt;"",$D$5,"")</f>
        <v>    Else:</v>
      </c>
      <c r="C642" s="39"/>
    </row>
    <row r="643" spans="1:3" ht="15">
      <c r="A643" s="66" t="str">
        <f>IF(A632&lt;&gt;"",$D$6,"")</f>
        <v>        C.Activate</v>
      </c>
      <c r="C643" s="39"/>
    </row>
    <row r="644" spans="1:3" ht="15">
      <c r="A644" s="66" t="str">
        <f>IF(A632&lt;&gt;"",$D$7,"")</f>
        <v>        ActiveCell.Offset(iRow - 5, 0) = "=COUNTIF(R[" &amp; (-iRow + 5) &amp; "]C:R[-9]C, ""&gt;"" &amp;R[-2]C)+ COUNTIF(R[" &amp; (-iRow + 5) &amp; "]C:R[-9]C, ""&lt;"" &amp;R[-1]C)"</v>
      </c>
      <c r="C644" s="39"/>
    </row>
    <row r="645" spans="1:3" ht="15">
      <c r="A645" s="67" t="str">
        <f>VLOOKUP(B631,$E$23:$L$122,7)</f>
        <v>    ActiveCell.Offset(iRow - 7, 0) =334</v>
      </c>
      <c r="C645" s="39"/>
    </row>
    <row r="646" spans="1:3" ht="15">
      <c r="A646" s="67">
        <f>VLOOKUP(B631,$E$23:$L$122,8)</f>
      </c>
      <c r="C646" s="39"/>
    </row>
    <row r="647" spans="1:3" ht="15">
      <c r="A647" s="66" t="str">
        <f>IF(A632&lt;&gt;"",$D$10,"")</f>
        <v>        With ActiveCell.Resize(Selection.Rows.Count + (iRow - 14), Selection.Columns.Count)</v>
      </c>
      <c r="C647" s="39"/>
    </row>
    <row r="648" spans="1:3" ht="15">
      <c r="A648" s="66" t="str">
        <f>IF(A632&lt;&gt;"",$D$11,"")</f>
        <v>            .FormatConditions.Add Type:=xlCellValue, Operator:=xlEqual, Formula1:="=AND(COUNT(A2)=1,A2=0)"</v>
      </c>
      <c r="C648" s="39"/>
    </row>
    <row r="649" spans="1:3" ht="15">
      <c r="A649" s="66" t="str">
        <f>IF(A632&lt;&gt;"",$D$14,"")</f>
        <v>            .FormatConditions.Add Type:=xlCellValue, Operator:=xlLess, Formula1:="=" &amp; ActiveCell.Offset(iRow - 6, 0).Address()</v>
      </c>
      <c r="C649" s="39"/>
    </row>
    <row r="650" spans="1:3" ht="15">
      <c r="A650" s="66" t="str">
        <f>IF(A632&lt;&gt;"",$D$16,"")</f>
        <v>            .FormatConditions(2).Interior.ColorIndex = 6</v>
      </c>
      <c r="C650" s="39"/>
    </row>
    <row r="651" spans="1:3" ht="15">
      <c r="A651" s="66" t="str">
        <f>IF(A633&lt;&gt;"",$D$17,"")</f>
        <v>            .FormatConditions.Add Type:=xlExpression, Formula1:="=ISBLANK("&amp;ActiveCell.Offset(iRow - 7, 0).Address()&amp;")"</v>
      </c>
      <c r="C651" s="39"/>
    </row>
    <row r="652" spans="1:3" ht="15">
      <c r="A652" s="66" t="str">
        <f>IF(A632&lt;&gt;"",$D$20,"")</f>
        <v>            .FormatConditions.Add Type:=xlCellValue, Operator:=xlGreater, Formula1:="=" &amp; ActiveCell.Offset(iRow - 7, 0).Address()</v>
      </c>
      <c r="C652" s="39"/>
    </row>
    <row r="653" spans="1:3" ht="15">
      <c r="A653" s="66" t="str">
        <f>IF(A632&lt;&gt;"",$D$22,"")</f>
        <v>            .FormatConditions(4).Interior.ColorIndex = 3</v>
      </c>
      <c r="C653" s="39"/>
    </row>
    <row r="654" spans="1:3" ht="15">
      <c r="A654" s="66" t="str">
        <f>IF(A632&lt;&gt;"",$D$23,"")</f>
        <v>       End With</v>
      </c>
      <c r="C654" s="39"/>
    </row>
    <row r="655" spans="1:3" ht="15">
      <c r="A655" s="66" t="str">
        <f>IF(A632&lt;&gt;"",$D$24,"")</f>
        <v>    End If</v>
      </c>
      <c r="C655" s="39"/>
    </row>
    <row r="656" spans="1:3" ht="15">
      <c r="A656" s="66" t="str">
        <f>IF(A632&lt;&gt;"",$D$25,"")</f>
        <v>Set C = Nothing</v>
      </c>
      <c r="C656" s="39"/>
    </row>
    <row r="657" spans="2:3" ht="12.75">
      <c r="B657" s="38">
        <v>24</v>
      </c>
      <c r="C657" s="39"/>
    </row>
    <row r="658" spans="1:3" ht="15">
      <c r="A658" s="67" t="str">
        <f>VLOOKUP(B657,$E$23:$L$122,2)</f>
        <v>Set C = ActiveCell.PivotTable.GetPivotData("Result", "Location", "EFF-001", "Parameter" ,"Total Suspended Solids (TSS), Percent Removal",  _</v>
      </c>
      <c r="C658" s="39"/>
    </row>
    <row r="659" spans="1:3" ht="15">
      <c r="A659" s="67" t="str">
        <f>VLOOKUP(B657,$E$23:$L$122,3)</f>
        <v>"Calculation Type" ,"Average Monthly (AMEL)", "Qual" ,"=", "Units" ,"%", "Sampling Date" ,sday, "Sampling time",stime)</v>
      </c>
      <c r="C659" s="39"/>
    </row>
    <row r="660" spans="1:3" ht="12.75">
      <c r="A660" s="38" t="str">
        <f>IF(A658&lt;&gt;"",$D$3,"")</f>
        <v>   If C Is Nothing Then</v>
      </c>
      <c r="C660" s="39"/>
    </row>
    <row r="661" spans="1:3" ht="12.75">
      <c r="A661" s="74" t="str">
        <f>VLOOKUP(B657,$E$23:$L$122,2)</f>
        <v>Set C = ActiveCell.PivotTable.GetPivotData("Result", "Location", "EFF-001", "Parameter" ,"Total Suspended Solids (TSS), Percent Removal",  _</v>
      </c>
      <c r="C661" s="39"/>
    </row>
    <row r="662" spans="1:3" ht="12.75">
      <c r="A662" s="74" t="str">
        <f>VLOOKUP(B657,$E$23:$L$122,4)</f>
        <v>"Calculation Type" ,"Average Monthly (AMEL)", "Units" ,"%", "Sampling Date" ,sday, "Sampling time",stime)</v>
      </c>
      <c r="C662" s="39"/>
    </row>
    <row r="663" spans="1:3" ht="12.75">
      <c r="A663" s="38" t="str">
        <f>IF(A658&lt;&gt;"",$D$24,"")</f>
        <v>    End If</v>
      </c>
      <c r="C663" s="39"/>
    </row>
    <row r="664" spans="1:3" ht="12.75">
      <c r="A664" s="38" t="str">
        <f>IF(A658&lt;&gt;"",$D$3,"")</f>
        <v>   If C Is Nothing Then</v>
      </c>
      <c r="C664" s="39"/>
    </row>
    <row r="665" spans="1:3" ht="15">
      <c r="A665" s="67" t="str">
        <f>VLOOKUP(B657,$E$23:$L$122,5)</f>
        <v>    Range(ilast).Offset(iOS, (1 - iCol)) = "EFF-001 / Total Suspended Solids (TSS), Percent Removal / Average Monthly (AMEL) / % /  / 85 NOT found</v>
      </c>
      <c r="C665" s="39"/>
    </row>
    <row r="666" spans="1:3" ht="15">
      <c r="A666" s="67" t="str">
        <f>VLOOKUP(B657,$E$23:$L$122,6)</f>
        <v>    Range(ilast).Offset(iOS, (1 - iCol)).Font.Color = -16383844</v>
      </c>
      <c r="C666" s="39"/>
    </row>
    <row r="667" spans="1:3" ht="15">
      <c r="A667" s="66" t="str">
        <f>IF(A658&lt;&gt;"",$D$4,"")</f>
        <v>      iOS = iOS +1</v>
      </c>
      <c r="C667" s="39"/>
    </row>
    <row r="668" spans="1:3" ht="15">
      <c r="A668" s="66" t="str">
        <f>IF(A658&lt;&gt;"",$D$5,"")</f>
        <v>    Else:</v>
      </c>
      <c r="C668" s="39"/>
    </row>
    <row r="669" spans="1:3" ht="15">
      <c r="A669" s="66" t="str">
        <f>IF(A658&lt;&gt;"",$D$6,"")</f>
        <v>        C.Activate</v>
      </c>
      <c r="C669" s="39"/>
    </row>
    <row r="670" spans="1:3" ht="15">
      <c r="A670" s="66" t="str">
        <f>IF(A658&lt;&gt;"",$D$7,"")</f>
        <v>        ActiveCell.Offset(iRow - 5, 0) = "=COUNTIF(R[" &amp; (-iRow + 5) &amp; "]C:R[-9]C, ""&gt;"" &amp;R[-2]C)+ COUNTIF(R[" &amp; (-iRow + 5) &amp; "]C:R[-9]C, ""&lt;"" &amp;R[-1]C)"</v>
      </c>
      <c r="C670" s="39"/>
    </row>
    <row r="671" spans="1:3" ht="15">
      <c r="A671" s="67">
        <f>VLOOKUP(B657,$E$23:$L$122,7)</f>
      </c>
      <c r="C671" s="39"/>
    </row>
    <row r="672" spans="1:3" ht="15">
      <c r="A672" s="67" t="str">
        <f>VLOOKUP(B657,$E$23:$L$122,8)</f>
        <v>    ActiveCell.Offset(iRow - 6, 0) =85</v>
      </c>
      <c r="C672" s="39"/>
    </row>
    <row r="673" spans="1:3" ht="15">
      <c r="A673" s="66" t="str">
        <f>IF(A658&lt;&gt;"",$D$10,"")</f>
        <v>        With ActiveCell.Resize(Selection.Rows.Count + (iRow - 14), Selection.Columns.Count)</v>
      </c>
      <c r="C673" s="39"/>
    </row>
    <row r="674" spans="1:3" ht="15">
      <c r="A674" s="66" t="str">
        <f>IF(A658&lt;&gt;"",$D$11,"")</f>
        <v>            .FormatConditions.Add Type:=xlCellValue, Operator:=xlEqual, Formula1:="=AND(COUNT(A2)=1,A2=0)"</v>
      </c>
      <c r="C674" s="39"/>
    </row>
    <row r="675" spans="1:3" ht="15">
      <c r="A675" s="66" t="str">
        <f>IF(A658&lt;&gt;"",$D$14,"")</f>
        <v>            .FormatConditions.Add Type:=xlCellValue, Operator:=xlLess, Formula1:="=" &amp; ActiveCell.Offset(iRow - 6, 0).Address()</v>
      </c>
      <c r="C675" s="39"/>
    </row>
    <row r="676" spans="1:3" ht="15">
      <c r="A676" s="66" t="str">
        <f>IF(A658&lt;&gt;"",$D$16,"")</f>
        <v>            .FormatConditions(2).Interior.ColorIndex = 6</v>
      </c>
      <c r="C676" s="39"/>
    </row>
    <row r="677" spans="1:3" ht="15">
      <c r="A677" s="66" t="str">
        <f>IF(A659&lt;&gt;"",$D$17,"")</f>
        <v>            .FormatConditions.Add Type:=xlExpression, Formula1:="=ISBLANK("&amp;ActiveCell.Offset(iRow - 7, 0).Address()&amp;")"</v>
      </c>
      <c r="C677" s="39"/>
    </row>
    <row r="678" spans="1:3" ht="15">
      <c r="A678" s="66" t="str">
        <f>IF(A658&lt;&gt;"",$D$20,"")</f>
        <v>            .FormatConditions.Add Type:=xlCellValue, Operator:=xlGreater, Formula1:="=" &amp; ActiveCell.Offset(iRow - 7, 0).Address()</v>
      </c>
      <c r="C678" s="39"/>
    </row>
    <row r="679" spans="1:3" ht="15">
      <c r="A679" s="66" t="str">
        <f>IF(A658&lt;&gt;"",$D$22,"")</f>
        <v>            .FormatConditions(4).Interior.ColorIndex = 3</v>
      </c>
      <c r="C679" s="39"/>
    </row>
    <row r="680" spans="1:3" ht="15">
      <c r="A680" s="66" t="str">
        <f>IF(A658&lt;&gt;"",$D$23,"")</f>
        <v>       End With</v>
      </c>
      <c r="C680" s="39"/>
    </row>
    <row r="681" spans="1:3" ht="15">
      <c r="A681" s="66" t="str">
        <f>IF(A658&lt;&gt;"",$D$24,"")</f>
        <v>    End If</v>
      </c>
      <c r="C681" s="39"/>
    </row>
    <row r="682" spans="1:3" ht="15">
      <c r="A682" s="66" t="str">
        <f>IF(A658&lt;&gt;"",$D$25,"")</f>
        <v>Set C = Nothing</v>
      </c>
      <c r="C682" s="39"/>
    </row>
    <row r="683" spans="2:3" ht="12.75">
      <c r="B683" s="38">
        <v>25</v>
      </c>
      <c r="C683" s="39"/>
    </row>
    <row r="684" spans="1:3" ht="15">
      <c r="A684" s="67" t="str">
        <f>VLOOKUP(B683,$E$23:$L$122,2)</f>
        <v>Set C = ActiveCell.PivotTable.GetPivotData("Result", "Location", "EFF-001", "Parameter" ,"Turbidity",  _</v>
      </c>
      <c r="C684" s="39"/>
    </row>
    <row r="685" spans="1:3" ht="15">
      <c r="A685" s="67" t="str">
        <f>VLOOKUP(B683,$E$23:$L$122,3)</f>
        <v>"Calculation Type" ,"Daily Maximum", "Qual" ,"=", "Units" ,"NTU", "Sampling Date" ,sday, "Sampling time",stime)</v>
      </c>
      <c r="C685" s="39"/>
    </row>
    <row r="686" spans="1:3" ht="12.75">
      <c r="A686" s="38" t="str">
        <f>IF(A684&lt;&gt;"",$D$3,"")</f>
        <v>   If C Is Nothing Then</v>
      </c>
      <c r="C686" s="39"/>
    </row>
    <row r="687" spans="1:3" ht="12.75">
      <c r="A687" s="74" t="str">
        <f>VLOOKUP(B683,$E$23:$L$122,2)</f>
        <v>Set C = ActiveCell.PivotTable.GetPivotData("Result", "Location", "EFF-001", "Parameter" ,"Turbidity",  _</v>
      </c>
      <c r="C687" s="39"/>
    </row>
    <row r="688" spans="1:3" ht="12.75">
      <c r="A688" s="74" t="str">
        <f>VLOOKUP(B683,$E$23:$L$122,4)</f>
        <v>"Calculation Type" ,"Daily Maximum", "Units" ,"NTU", "Sampling Date" ,sday, "Sampling time",stime)</v>
      </c>
      <c r="C688" s="39"/>
    </row>
    <row r="689" spans="1:3" ht="12.75">
      <c r="A689" s="38" t="str">
        <f>IF(A684&lt;&gt;"",$D$24,"")</f>
        <v>    End If</v>
      </c>
      <c r="C689" s="39"/>
    </row>
    <row r="690" spans="1:3" ht="12.75">
      <c r="A690" s="38" t="str">
        <f>IF(A684&lt;&gt;"",$D$3,"")</f>
        <v>   If C Is Nothing Then</v>
      </c>
      <c r="C690" s="39"/>
    </row>
    <row r="691" spans="1:3" ht="15">
      <c r="A691" s="67" t="str">
        <f>VLOOKUP(B683,$E$23:$L$122,5)</f>
        <v>    Range(ilast).Offset(iOS, (1 - iCol)) = "EFF-001 / Turbidity / Daily Maximum / NTU / 10 /  NOT found</v>
      </c>
      <c r="C691" s="39"/>
    </row>
    <row r="692" spans="1:3" ht="15">
      <c r="A692" s="67" t="str">
        <f>VLOOKUP(B683,$E$23:$L$122,6)</f>
        <v>    Range(ilast).Offset(iOS, (1 - iCol)).Font.Color = -16383844</v>
      </c>
      <c r="C692" s="39"/>
    </row>
    <row r="693" spans="1:3" ht="15">
      <c r="A693" s="66" t="str">
        <f>IF(A684&lt;&gt;"",$D$4,"")</f>
        <v>      iOS = iOS +1</v>
      </c>
      <c r="C693" s="39"/>
    </row>
    <row r="694" spans="1:3" ht="15">
      <c r="A694" s="66" t="str">
        <f>IF(A684&lt;&gt;"",$D$5,"")</f>
        <v>    Else:</v>
      </c>
      <c r="C694" s="39"/>
    </row>
    <row r="695" spans="1:3" ht="15">
      <c r="A695" s="66" t="str">
        <f>IF(A684&lt;&gt;"",$D$6,"")</f>
        <v>        C.Activate</v>
      </c>
      <c r="C695" s="39"/>
    </row>
    <row r="696" spans="1:3" ht="15">
      <c r="A696" s="66" t="str">
        <f>IF(A684&lt;&gt;"",$D$7,"")</f>
        <v>        ActiveCell.Offset(iRow - 5, 0) = "=COUNTIF(R[" &amp; (-iRow + 5) &amp; "]C:R[-9]C, ""&gt;"" &amp;R[-2]C)+ COUNTIF(R[" &amp; (-iRow + 5) &amp; "]C:R[-9]C, ""&lt;"" &amp;R[-1]C)"</v>
      </c>
      <c r="C696" s="39"/>
    </row>
    <row r="697" spans="1:3" ht="15">
      <c r="A697" s="67" t="str">
        <f>VLOOKUP(B683,$E$23:$L$122,7)</f>
        <v>    ActiveCell.Offset(iRow - 7, 0) =10</v>
      </c>
      <c r="C697" s="39"/>
    </row>
    <row r="698" spans="1:3" ht="15">
      <c r="A698" s="67">
        <f>VLOOKUP(B683,$E$23:$L$122,8)</f>
      </c>
      <c r="C698" s="39"/>
    </row>
    <row r="699" spans="1:3" ht="15">
      <c r="A699" s="66" t="str">
        <f>IF(A684&lt;&gt;"",$D$10,"")</f>
        <v>        With ActiveCell.Resize(Selection.Rows.Count + (iRow - 14), Selection.Columns.Count)</v>
      </c>
      <c r="C699" s="39"/>
    </row>
    <row r="700" spans="1:3" ht="15">
      <c r="A700" s="66" t="str">
        <f>IF(A684&lt;&gt;"",$D$11,"")</f>
        <v>            .FormatConditions.Add Type:=xlCellValue, Operator:=xlEqual, Formula1:="=AND(COUNT(A2)=1,A2=0)"</v>
      </c>
      <c r="C700" s="39"/>
    </row>
    <row r="701" spans="1:3" ht="15">
      <c r="A701" s="66" t="str">
        <f>IF(A684&lt;&gt;"",$D$14,"")</f>
        <v>            .FormatConditions.Add Type:=xlCellValue, Operator:=xlLess, Formula1:="=" &amp; ActiveCell.Offset(iRow - 6, 0).Address()</v>
      </c>
      <c r="C701" s="39"/>
    </row>
    <row r="702" spans="1:3" ht="15">
      <c r="A702" s="66" t="str">
        <f>IF(A684&lt;&gt;"",$D$16,"")</f>
        <v>            .FormatConditions(2).Interior.ColorIndex = 6</v>
      </c>
      <c r="C702" s="39"/>
    </row>
    <row r="703" spans="1:3" ht="15">
      <c r="A703" s="66" t="str">
        <f>IF(A685&lt;&gt;"",$D$17,"")</f>
        <v>            .FormatConditions.Add Type:=xlExpression, Formula1:="=ISBLANK("&amp;ActiveCell.Offset(iRow - 7, 0).Address()&amp;")"</v>
      </c>
      <c r="C703" s="39"/>
    </row>
    <row r="704" spans="1:3" ht="15">
      <c r="A704" s="66" t="str">
        <f>IF(A684&lt;&gt;"",$D$20,"")</f>
        <v>            .FormatConditions.Add Type:=xlCellValue, Operator:=xlGreater, Formula1:="=" &amp; ActiveCell.Offset(iRow - 7, 0).Address()</v>
      </c>
      <c r="C704" s="39"/>
    </row>
    <row r="705" spans="1:3" ht="15">
      <c r="A705" s="66" t="str">
        <f>IF(A684&lt;&gt;"",$D$22,"")</f>
        <v>            .FormatConditions(4).Interior.ColorIndex = 3</v>
      </c>
      <c r="C705" s="39"/>
    </row>
    <row r="706" spans="1:3" ht="15">
      <c r="A706" s="66" t="str">
        <f>IF(A684&lt;&gt;"",$D$23,"")</f>
        <v>       End With</v>
      </c>
      <c r="C706" s="39"/>
    </row>
    <row r="707" spans="1:3" ht="15">
      <c r="A707" s="66" t="str">
        <f>IF(A684&lt;&gt;"",$D$24,"")</f>
        <v>    End If</v>
      </c>
      <c r="C707" s="39"/>
    </row>
    <row r="708" spans="1:3" ht="15">
      <c r="A708" s="66" t="str">
        <f>IF(A684&lt;&gt;"",$D$25,"")</f>
        <v>Set C = Nothing</v>
      </c>
      <c r="C708" s="39"/>
    </row>
    <row r="709" spans="1:3" ht="15.75" thickBot="1">
      <c r="A709" s="75" t="s">
        <v>1522</v>
      </c>
      <c r="B709" s="76"/>
      <c r="C709" s="76"/>
    </row>
    <row r="710" spans="1:3" ht="13.5" thickTop="1">
      <c r="A710" s="38" t="s">
        <v>2429</v>
      </c>
      <c r="B710" s="39"/>
      <c r="C710" s="39"/>
    </row>
    <row r="711" spans="1:3" ht="12.75">
      <c r="A711" s="38" t="s">
        <v>1480</v>
      </c>
      <c r="B711" s="39"/>
      <c r="C711" s="39"/>
    </row>
    <row r="712" spans="2:3" ht="12.75">
      <c r="B712" s="38">
        <v>26</v>
      </c>
      <c r="C712" s="39"/>
    </row>
    <row r="713" spans="1:3" ht="15">
      <c r="A713" s="67" t="str">
        <f>VLOOKUP(B712,$E$23:$L$122,2)</f>
        <v>Set C = ActiveCell.PivotTable.GetPivotData("Result", "Location", "EFF-001", "Parameter" ,"Turbidity",  _</v>
      </c>
      <c r="C713" s="39"/>
    </row>
    <row r="714" spans="1:3" ht="15">
      <c r="A714" s="67" t="str">
        <f>VLOOKUP(B712,$E$23:$L$122,3)</f>
        <v>"Calculation Type" ,"Daily Average (Mean)", "Qual" ,"=", "Units" ,"NTU", "Sampling Date" ,sday, "Sampling time",stime)</v>
      </c>
      <c r="C714" s="39"/>
    </row>
    <row r="715" spans="1:3" ht="12.75">
      <c r="A715" s="38" t="str">
        <f>IF(A713&lt;&gt;"",$D$3,"")</f>
        <v>   If C Is Nothing Then</v>
      </c>
      <c r="C715" s="39"/>
    </row>
    <row r="716" spans="1:3" ht="12.75">
      <c r="A716" s="74" t="str">
        <f>VLOOKUP(B712,$E$23:$L$122,2)</f>
        <v>Set C = ActiveCell.PivotTable.GetPivotData("Result", "Location", "EFF-001", "Parameter" ,"Turbidity",  _</v>
      </c>
      <c r="C716" s="39"/>
    </row>
    <row r="717" spans="1:3" ht="12.75">
      <c r="A717" s="74" t="str">
        <f>VLOOKUP(B712,$E$23:$L$122,4)</f>
        <v>"Calculation Type" ,"Daily Average (Mean)", "Units" ,"NTU", "Sampling Date" ,sday, "Sampling time",stime)</v>
      </c>
      <c r="C717" s="39"/>
    </row>
    <row r="718" spans="1:3" ht="12.75">
      <c r="A718" s="38" t="str">
        <f>IF(A713&lt;&gt;"",$D$24,"")</f>
        <v>    End If</v>
      </c>
      <c r="C718" s="39"/>
    </row>
    <row r="719" spans="1:3" ht="12.75">
      <c r="A719" s="38" t="str">
        <f>IF(A713&lt;&gt;"",$D$3,"")</f>
        <v>   If C Is Nothing Then</v>
      </c>
      <c r="C719" s="39"/>
    </row>
    <row r="720" spans="1:3" ht="15">
      <c r="A720" s="67" t="str">
        <f>VLOOKUP(B712,$E$23:$L$122,5)</f>
        <v>    Range(ilast).Offset(iOS, (1 - iCol)) = "EFF-001 / Turbidity / Daily Average (Mean) / NTU / 2 /  NOT found</v>
      </c>
      <c r="C720" s="39"/>
    </row>
    <row r="721" spans="1:3" ht="15">
      <c r="A721" s="67" t="str">
        <f>VLOOKUP(B712,$E$23:$L$122,6)</f>
        <v>    Range(ilast).Offset(iOS, (1 - iCol)).Font.Color = -16383844</v>
      </c>
      <c r="C721" s="39"/>
    </row>
    <row r="722" spans="1:3" ht="15">
      <c r="A722" s="66" t="str">
        <f>IF(A713&lt;&gt;"",$D$4,"")</f>
        <v>      iOS = iOS +1</v>
      </c>
      <c r="C722" s="39"/>
    </row>
    <row r="723" spans="1:3" ht="15">
      <c r="A723" s="66" t="str">
        <f>IF(A713&lt;&gt;"",$D$5,"")</f>
        <v>    Else:</v>
      </c>
      <c r="C723" s="39"/>
    </row>
    <row r="724" spans="1:3" ht="15">
      <c r="A724" s="66" t="str">
        <f>IF(A713&lt;&gt;"",$D$6,"")</f>
        <v>        C.Activate</v>
      </c>
      <c r="C724" s="39"/>
    </row>
    <row r="725" spans="1:3" ht="15">
      <c r="A725" s="66" t="str">
        <f>IF(A713&lt;&gt;"",$D$7,"")</f>
        <v>        ActiveCell.Offset(iRow - 5, 0) = "=COUNTIF(R[" &amp; (-iRow + 5) &amp; "]C:R[-9]C, ""&gt;"" &amp;R[-2]C)+ COUNTIF(R[" &amp; (-iRow + 5) &amp; "]C:R[-9]C, ""&lt;"" &amp;R[-1]C)"</v>
      </c>
      <c r="C725" s="39"/>
    </row>
    <row r="726" spans="1:3" ht="15">
      <c r="A726" s="67" t="str">
        <f>VLOOKUP(B712,$E$23:$L$122,7)</f>
        <v>    ActiveCell.Offset(iRow - 7, 0) =2</v>
      </c>
      <c r="C726" s="39"/>
    </row>
    <row r="727" spans="1:3" ht="15">
      <c r="A727" s="67">
        <f>VLOOKUP(B712,$E$23:$L$122,8)</f>
      </c>
      <c r="C727" s="39"/>
    </row>
    <row r="728" spans="1:3" ht="15">
      <c r="A728" s="66" t="str">
        <f>IF(A713&lt;&gt;"",$D$10,"")</f>
        <v>        With ActiveCell.Resize(Selection.Rows.Count + (iRow - 14), Selection.Columns.Count)</v>
      </c>
      <c r="C728" s="39"/>
    </row>
    <row r="729" spans="1:3" ht="15">
      <c r="A729" s="66" t="str">
        <f>IF(A713&lt;&gt;"",$D$11,"")</f>
        <v>            .FormatConditions.Add Type:=xlCellValue, Operator:=xlEqual, Formula1:="=AND(COUNT(A2)=1,A2=0)"</v>
      </c>
      <c r="C729" s="39"/>
    </row>
    <row r="730" spans="1:3" ht="15">
      <c r="A730" s="66" t="str">
        <f>IF(A713&lt;&gt;"",$D$14,"")</f>
        <v>            .FormatConditions.Add Type:=xlCellValue, Operator:=xlLess, Formula1:="=" &amp; ActiveCell.Offset(iRow - 6, 0).Address()</v>
      </c>
      <c r="C730" s="39"/>
    </row>
    <row r="731" spans="1:3" ht="15">
      <c r="A731" s="66" t="str">
        <f>IF(A713&lt;&gt;"",$D$16,"")</f>
        <v>            .FormatConditions(2).Interior.ColorIndex = 6</v>
      </c>
      <c r="C731" s="39"/>
    </row>
    <row r="732" spans="1:3" ht="15">
      <c r="A732" s="66" t="str">
        <f>IF(A714&lt;&gt;"",$D$17,"")</f>
        <v>            .FormatConditions.Add Type:=xlExpression, Formula1:="=ISBLANK("&amp;ActiveCell.Offset(iRow - 7, 0).Address()&amp;")"</v>
      </c>
      <c r="C732" s="39"/>
    </row>
    <row r="733" spans="1:3" ht="15">
      <c r="A733" s="66" t="str">
        <f>IF(A713&lt;&gt;"",$D$20,"")</f>
        <v>            .FormatConditions.Add Type:=xlCellValue, Operator:=xlGreater, Formula1:="=" &amp; ActiveCell.Offset(iRow - 7, 0).Address()</v>
      </c>
      <c r="C733" s="39"/>
    </row>
    <row r="734" spans="1:3" ht="15">
      <c r="A734" s="66" t="str">
        <f>IF(A713&lt;&gt;"",$D$22,"")</f>
        <v>            .FormatConditions(4).Interior.ColorIndex = 3</v>
      </c>
      <c r="C734" s="39"/>
    </row>
    <row r="735" spans="1:3" ht="15">
      <c r="A735" s="66" t="str">
        <f>IF(A713&lt;&gt;"",$D$23,"")</f>
        <v>       End With</v>
      </c>
      <c r="C735" s="39"/>
    </row>
    <row r="736" spans="1:3" ht="15">
      <c r="A736" s="66" t="str">
        <f>IF(A713&lt;&gt;"",$D$24,"")</f>
        <v>    End If</v>
      </c>
      <c r="C736" s="39"/>
    </row>
    <row r="737" spans="1:3" ht="15">
      <c r="A737" s="66" t="str">
        <f>IF(A690&lt;&gt;"",$D$25,"")</f>
        <v>Set C = Nothing</v>
      </c>
      <c r="C737" s="39"/>
    </row>
    <row r="738" spans="2:3" ht="12.75">
      <c r="B738" s="38">
        <v>27</v>
      </c>
      <c r="C738" s="39"/>
    </row>
    <row r="739" spans="1:3" ht="15">
      <c r="A739" s="67">
        <f>VLOOKUP(B738,$E$23:$L$122,2)</f>
      </c>
      <c r="C739" s="39"/>
    </row>
    <row r="740" spans="1:3" ht="15">
      <c r="A740" s="67">
        <f>VLOOKUP(B738,$E$23:$L$122,3)</f>
      </c>
      <c r="C740" s="39"/>
    </row>
    <row r="741" spans="1:3" ht="12.75">
      <c r="A741" s="38">
        <f>IF(A739&lt;&gt;"",$D$3,"")</f>
      </c>
      <c r="C741" s="39"/>
    </row>
    <row r="742" spans="1:3" ht="12.75">
      <c r="A742" s="74">
        <f>VLOOKUP(B738,$E$23:$L$122,2)</f>
      </c>
      <c r="C742" s="39"/>
    </row>
    <row r="743" spans="1:3" ht="12.75">
      <c r="A743" s="74">
        <f>VLOOKUP(B738,$E$23:$L$122,4)</f>
      </c>
      <c r="C743" s="39"/>
    </row>
    <row r="744" spans="1:3" ht="12.75">
      <c r="A744" s="38">
        <f>IF(A739&lt;&gt;"",$D$24,"")</f>
      </c>
      <c r="C744" s="39"/>
    </row>
    <row r="745" spans="1:3" ht="12.75">
      <c r="A745" s="38">
        <f>IF(A739&lt;&gt;"",$D$3,"")</f>
      </c>
      <c r="C745" s="39"/>
    </row>
    <row r="746" spans="1:3" ht="15">
      <c r="A746" s="67">
        <f>VLOOKUP(B738,$E$23:$L$122,5)</f>
      </c>
      <c r="C746" s="39"/>
    </row>
    <row r="747" spans="1:3" ht="15">
      <c r="A747" s="67">
        <f>VLOOKUP(B738,$E$23:$L$122,6)</f>
      </c>
      <c r="C747" s="39"/>
    </row>
    <row r="748" spans="1:3" ht="15">
      <c r="A748" s="66">
        <f>IF(A739&lt;&gt;"",$D$4,"")</f>
      </c>
      <c r="C748" s="39"/>
    </row>
    <row r="749" spans="1:3" ht="15">
      <c r="A749" s="66">
        <f>IF(A739&lt;&gt;"",$D$5,"")</f>
      </c>
      <c r="C749" s="39"/>
    </row>
    <row r="750" spans="1:3" ht="15">
      <c r="A750" s="66">
        <f>IF(A739&lt;&gt;"",$D$6,"")</f>
      </c>
      <c r="C750" s="39"/>
    </row>
    <row r="751" spans="1:3" ht="15">
      <c r="A751" s="66">
        <f>IF(A739&lt;&gt;"",$D$7,"")</f>
      </c>
      <c r="C751" s="39"/>
    </row>
    <row r="752" spans="1:3" ht="15">
      <c r="A752" s="67">
        <f>VLOOKUP(B738,$E$23:$L$122,7)</f>
      </c>
      <c r="C752" s="39"/>
    </row>
    <row r="753" spans="1:3" ht="15">
      <c r="A753" s="67">
        <f>VLOOKUP(B738,$E$23:$L$122,8)</f>
      </c>
      <c r="C753" s="39"/>
    </row>
    <row r="754" spans="1:3" ht="15">
      <c r="A754" s="66">
        <f>IF(A739&lt;&gt;"",$D$10,"")</f>
      </c>
      <c r="C754" s="39"/>
    </row>
    <row r="755" spans="1:3" ht="15">
      <c r="A755" s="66">
        <f>IF(A739&lt;&gt;"",$D$11,"")</f>
      </c>
      <c r="C755" s="39"/>
    </row>
    <row r="756" spans="1:3" ht="15">
      <c r="A756" s="66">
        <f>IF(A739&lt;&gt;"",$D$14,"")</f>
      </c>
      <c r="C756" s="39"/>
    </row>
    <row r="757" spans="1:3" ht="15">
      <c r="A757" s="66">
        <f>IF(A739&lt;&gt;"",$D$16,"")</f>
      </c>
      <c r="C757" s="39"/>
    </row>
    <row r="758" spans="1:3" ht="15">
      <c r="A758" s="66">
        <f>IF(A740&lt;&gt;"",$D$17,"")</f>
      </c>
      <c r="C758" s="39"/>
    </row>
    <row r="759" spans="1:3" ht="15">
      <c r="A759" s="66">
        <f>IF(A739&lt;&gt;"",$D$20,"")</f>
      </c>
      <c r="C759" s="39"/>
    </row>
    <row r="760" spans="1:3" ht="15">
      <c r="A760" s="66">
        <f>IF(A739&lt;&gt;"",$D$22,"")</f>
      </c>
      <c r="C760" s="39"/>
    </row>
    <row r="761" spans="1:3" ht="15">
      <c r="A761" s="66">
        <f>IF(A739&lt;&gt;"",$D$23,"")</f>
      </c>
      <c r="C761" s="39"/>
    </row>
    <row r="762" spans="1:3" ht="15">
      <c r="A762" s="66">
        <f>IF(A739&lt;&gt;"",$D$24,"")</f>
      </c>
      <c r="C762" s="39"/>
    </row>
    <row r="763" spans="1:3" ht="15">
      <c r="A763" s="66" t="str">
        <f>IF(A716&lt;&gt;"",$D$25,"")</f>
        <v>Set C = Nothing</v>
      </c>
      <c r="C763" s="39"/>
    </row>
    <row r="764" spans="2:3" ht="12.75">
      <c r="B764" s="38">
        <v>28</v>
      </c>
      <c r="C764" s="39"/>
    </row>
    <row r="765" spans="1:3" ht="15">
      <c r="A765" s="67">
        <f>VLOOKUP(B764,$E$23:$L$122,2)</f>
      </c>
      <c r="C765" s="39"/>
    </row>
    <row r="766" spans="1:3" ht="15">
      <c r="A766" s="67">
        <f>VLOOKUP(B764,$E$23:$L$122,3)</f>
      </c>
      <c r="C766" s="39"/>
    </row>
    <row r="767" spans="1:3" ht="12.75">
      <c r="A767" s="38">
        <f>IF(A765&lt;&gt;"",$D$3,"")</f>
      </c>
      <c r="C767" s="39"/>
    </row>
    <row r="768" spans="1:3" ht="12.75">
      <c r="A768" s="74">
        <f>VLOOKUP(B764,$E$23:$L$122,2)</f>
      </c>
      <c r="C768" s="39"/>
    </row>
    <row r="769" spans="1:3" ht="12.75">
      <c r="A769" s="74">
        <f>VLOOKUP(B764,$E$23:$L$122,4)</f>
      </c>
      <c r="C769" s="39"/>
    </row>
    <row r="770" spans="1:3" ht="12.75">
      <c r="A770" s="38">
        <f>IF(A765&lt;&gt;"",$D$24,"")</f>
      </c>
      <c r="C770" s="39"/>
    </row>
    <row r="771" spans="1:3" ht="12.75">
      <c r="A771" s="38">
        <f>IF(A765&lt;&gt;"",$D$3,"")</f>
      </c>
      <c r="C771" s="39"/>
    </row>
    <row r="772" spans="1:3" ht="15">
      <c r="A772" s="67">
        <f>VLOOKUP(B764,$E$23:$L$122,5)</f>
      </c>
      <c r="C772" s="39"/>
    </row>
    <row r="773" spans="1:3" ht="15">
      <c r="A773" s="67">
        <f>VLOOKUP(B764,$E$23:$L$122,6)</f>
      </c>
      <c r="C773" s="39"/>
    </row>
    <row r="774" spans="1:3" ht="15">
      <c r="A774" s="66">
        <f>IF(A765&lt;&gt;"",$D$4,"")</f>
      </c>
      <c r="C774" s="39"/>
    </row>
    <row r="775" spans="1:3" ht="15">
      <c r="A775" s="66">
        <f>IF(A765&lt;&gt;"",$D$5,"")</f>
      </c>
      <c r="C775" s="39"/>
    </row>
    <row r="776" spans="1:3" ht="15">
      <c r="A776" s="66">
        <f>IF(A765&lt;&gt;"",$D$6,"")</f>
      </c>
      <c r="C776" s="39"/>
    </row>
    <row r="777" spans="1:3" ht="15">
      <c r="A777" s="66">
        <f>IF(A765&lt;&gt;"",$D$7,"")</f>
      </c>
      <c r="C777" s="39"/>
    </row>
    <row r="778" spans="1:3" ht="15">
      <c r="A778" s="67">
        <f>VLOOKUP(B764,$E$23:$L$122,7)</f>
      </c>
      <c r="C778" s="39"/>
    </row>
    <row r="779" spans="1:3" ht="15">
      <c r="A779" s="67">
        <f>VLOOKUP(B764,$E$23:$L$122,8)</f>
      </c>
      <c r="C779" s="39"/>
    </row>
    <row r="780" spans="1:3" ht="15">
      <c r="A780" s="66">
        <f>IF(A765&lt;&gt;"",$D$10,"")</f>
      </c>
      <c r="C780" s="39"/>
    </row>
    <row r="781" spans="1:3" ht="15">
      <c r="A781" s="66">
        <f>IF(A765&lt;&gt;"",$D$11,"")</f>
      </c>
      <c r="C781" s="39"/>
    </row>
    <row r="782" spans="1:3" ht="15">
      <c r="A782" s="66">
        <f>IF(A765&lt;&gt;"",$D$14,"")</f>
      </c>
      <c r="C782" s="39"/>
    </row>
    <row r="783" spans="1:3" ht="15">
      <c r="A783" s="66">
        <f>IF(A765&lt;&gt;"",$D$16,"")</f>
      </c>
      <c r="C783" s="39"/>
    </row>
    <row r="784" spans="1:3" ht="15">
      <c r="A784" s="66">
        <f>IF(A766&lt;&gt;"",$D$17,"")</f>
      </c>
      <c r="C784" s="39"/>
    </row>
    <row r="785" spans="1:3" ht="15">
      <c r="A785" s="66">
        <f>IF(A765&lt;&gt;"",$D$20,"")</f>
      </c>
      <c r="C785" s="39"/>
    </row>
    <row r="786" spans="1:3" ht="15">
      <c r="A786" s="66">
        <f>IF(A765&lt;&gt;"",$D$22,"")</f>
      </c>
      <c r="C786" s="39"/>
    </row>
    <row r="787" spans="1:3" ht="15">
      <c r="A787" s="66">
        <f>IF(A765&lt;&gt;"",$D$23,"")</f>
      </c>
      <c r="C787" s="39"/>
    </row>
    <row r="788" spans="1:3" ht="15">
      <c r="A788" s="66">
        <f>IF(A765&lt;&gt;"",$D$24,"")</f>
      </c>
      <c r="C788" s="39"/>
    </row>
    <row r="789" spans="1:3" ht="15">
      <c r="A789" s="66">
        <f>IF(A742&lt;&gt;"",$D$25,"")</f>
      </c>
      <c r="C789" s="39"/>
    </row>
    <row r="790" spans="2:3" ht="12.75">
      <c r="B790" s="38">
        <v>29</v>
      </c>
      <c r="C790" s="39"/>
    </row>
    <row r="791" spans="1:3" ht="15">
      <c r="A791" s="67">
        <f>VLOOKUP(B790,$E$23:$L$122,2)</f>
      </c>
      <c r="C791" s="39"/>
    </row>
    <row r="792" spans="1:3" ht="15">
      <c r="A792" s="67">
        <f>VLOOKUP(B790,$E$23:$L$122,3)</f>
      </c>
      <c r="C792" s="39"/>
    </row>
    <row r="793" spans="1:3" ht="12.75">
      <c r="A793" s="38">
        <f>IF(A791&lt;&gt;"",$D$3,"")</f>
      </c>
      <c r="C793" s="39"/>
    </row>
    <row r="794" spans="1:3" ht="12.75">
      <c r="A794" s="74">
        <f>VLOOKUP(B790,$E$23:$L$122,2)</f>
      </c>
      <c r="C794" s="39"/>
    </row>
    <row r="795" spans="1:3" ht="12.75">
      <c r="A795" s="74">
        <f>VLOOKUP(B790,$E$23:$L$122,4)</f>
      </c>
      <c r="C795" s="39"/>
    </row>
    <row r="796" spans="1:3" ht="12.75">
      <c r="A796" s="38">
        <f>IF(A791&lt;&gt;"",$D$24,"")</f>
      </c>
      <c r="C796" s="39"/>
    </row>
    <row r="797" spans="1:3" ht="12.75">
      <c r="A797" s="38">
        <f>IF(A791&lt;&gt;"",$D$3,"")</f>
      </c>
      <c r="C797" s="39"/>
    </row>
    <row r="798" spans="1:3" ht="15">
      <c r="A798" s="67">
        <f>VLOOKUP(B790,$E$23:$L$122,5)</f>
      </c>
      <c r="C798" s="39"/>
    </row>
    <row r="799" spans="1:3" ht="15">
      <c r="A799" s="67">
        <f>VLOOKUP(B790,$E$23:$L$122,6)</f>
      </c>
      <c r="C799" s="39"/>
    </row>
    <row r="800" spans="1:3" ht="15">
      <c r="A800" s="66">
        <f>IF(A791&lt;&gt;"",$D$4,"")</f>
      </c>
      <c r="C800" s="39"/>
    </row>
    <row r="801" spans="1:3" ht="15">
      <c r="A801" s="66">
        <f>IF(A791&lt;&gt;"",$D$5,"")</f>
      </c>
      <c r="C801" s="39"/>
    </row>
    <row r="802" spans="1:3" ht="15">
      <c r="A802" s="66">
        <f>IF(A791&lt;&gt;"",$D$6,"")</f>
      </c>
      <c r="C802" s="39"/>
    </row>
    <row r="803" spans="1:3" ht="15">
      <c r="A803" s="66">
        <f>IF(A791&lt;&gt;"",$D$7,"")</f>
      </c>
      <c r="C803" s="39"/>
    </row>
    <row r="804" spans="1:3" ht="15">
      <c r="A804" s="67">
        <f>VLOOKUP(B790,$E$23:$L$122,7)</f>
      </c>
      <c r="C804" s="39"/>
    </row>
    <row r="805" spans="1:3" ht="15">
      <c r="A805" s="67">
        <f>VLOOKUP(B790,$E$23:$L$122,8)</f>
      </c>
      <c r="C805" s="39"/>
    </row>
    <row r="806" spans="1:3" ht="15">
      <c r="A806" s="66">
        <f>IF(A791&lt;&gt;"",$D$10,"")</f>
      </c>
      <c r="C806" s="39"/>
    </row>
    <row r="807" spans="1:3" ht="15">
      <c r="A807" s="66">
        <f>IF(A791&lt;&gt;"",$D$11,"")</f>
      </c>
      <c r="C807" s="39"/>
    </row>
    <row r="808" spans="1:3" ht="15">
      <c r="A808" s="66">
        <f>IF(A791&lt;&gt;"",$D$14,"")</f>
      </c>
      <c r="C808" s="39"/>
    </row>
    <row r="809" spans="1:3" ht="15">
      <c r="A809" s="66">
        <f>IF(A791&lt;&gt;"",$D$16,"")</f>
      </c>
      <c r="C809" s="39"/>
    </row>
    <row r="810" spans="1:3" ht="15">
      <c r="A810" s="66">
        <f>IF(A792&lt;&gt;"",$D$17,"")</f>
      </c>
      <c r="C810" s="39"/>
    </row>
    <row r="811" spans="1:3" ht="15">
      <c r="A811" s="66">
        <f>IF(A791&lt;&gt;"",$D$20,"")</f>
      </c>
      <c r="C811" s="39"/>
    </row>
    <row r="812" spans="1:3" ht="15">
      <c r="A812" s="66">
        <f>IF(A791&lt;&gt;"",$D$22,"")</f>
      </c>
      <c r="C812" s="39"/>
    </row>
    <row r="813" spans="1:3" ht="15">
      <c r="A813" s="66">
        <f>IF(A791&lt;&gt;"",$D$23,"")</f>
      </c>
      <c r="C813" s="39"/>
    </row>
    <row r="814" spans="1:3" ht="15">
      <c r="A814" s="66">
        <f>IF(A791&lt;&gt;"",$D$24,"")</f>
      </c>
      <c r="C814" s="39"/>
    </row>
    <row r="815" spans="1:3" ht="15">
      <c r="A815" s="66">
        <f>IF(A768&lt;&gt;"",$D$25,"")</f>
      </c>
      <c r="C815" s="39"/>
    </row>
    <row r="816" spans="2:3" ht="12.75">
      <c r="B816" s="38">
        <v>30</v>
      </c>
      <c r="C816" s="39"/>
    </row>
    <row r="817" spans="1:3" ht="15">
      <c r="A817" s="67">
        <f>VLOOKUP(B816,$E$23:$L$122,2)</f>
      </c>
      <c r="C817" s="39"/>
    </row>
    <row r="818" spans="1:3" ht="15">
      <c r="A818" s="67">
        <f>VLOOKUP(B816,$E$23:$L$122,3)</f>
      </c>
      <c r="C818" s="39"/>
    </row>
    <row r="819" spans="1:3" ht="12.75">
      <c r="A819" s="38">
        <f>IF(A817&lt;&gt;"",$D$3,"")</f>
      </c>
      <c r="C819" s="39"/>
    </row>
    <row r="820" spans="1:3" ht="12.75">
      <c r="A820" s="74">
        <f>VLOOKUP(B816,$E$23:$L$122,2)</f>
      </c>
      <c r="C820" s="39"/>
    </row>
    <row r="821" spans="1:3" ht="12.75">
      <c r="A821" s="74">
        <f>VLOOKUP(B816,$E$23:$L$122,4)</f>
      </c>
      <c r="C821" s="39"/>
    </row>
    <row r="822" spans="1:3" ht="12.75">
      <c r="A822" s="38">
        <f>IF(A817&lt;&gt;"",$D$24,"")</f>
      </c>
      <c r="C822" s="39"/>
    </row>
    <row r="823" spans="1:3" ht="12.75">
      <c r="A823" s="38">
        <f>IF(A817&lt;&gt;"",$D$3,"")</f>
      </c>
      <c r="C823" s="39"/>
    </row>
    <row r="824" spans="1:3" ht="15">
      <c r="A824" s="67">
        <f>VLOOKUP(B816,$E$23:$L$122,5)</f>
      </c>
      <c r="C824" s="39"/>
    </row>
    <row r="825" spans="1:3" ht="15">
      <c r="A825" s="67">
        <f>VLOOKUP(B816,$E$23:$L$122,6)</f>
      </c>
      <c r="C825" s="39"/>
    </row>
    <row r="826" spans="1:3" ht="15">
      <c r="A826" s="66">
        <f>IF(A817&lt;&gt;"",$D$4,"")</f>
      </c>
      <c r="C826" s="39"/>
    </row>
    <row r="827" spans="1:3" ht="15">
      <c r="A827" s="66">
        <f>IF(A817&lt;&gt;"",$D$5,"")</f>
      </c>
      <c r="C827" s="39"/>
    </row>
    <row r="828" spans="1:3" ht="15">
      <c r="A828" s="66">
        <f>IF(A817&lt;&gt;"",$D$6,"")</f>
      </c>
      <c r="C828" s="39"/>
    </row>
    <row r="829" spans="1:3" ht="15">
      <c r="A829" s="66">
        <f>IF(A817&lt;&gt;"",$D$7,"")</f>
      </c>
      <c r="C829" s="39"/>
    </row>
    <row r="830" spans="1:3" ht="15">
      <c r="A830" s="67">
        <f>VLOOKUP(B816,$E$23:$L$122,7)</f>
      </c>
      <c r="C830" s="39"/>
    </row>
    <row r="831" spans="1:3" ht="15">
      <c r="A831" s="67">
        <f>VLOOKUP(B816,$E$23:$L$122,8)</f>
      </c>
      <c r="C831" s="39"/>
    </row>
    <row r="832" spans="1:3" ht="15">
      <c r="A832" s="66">
        <f>IF(A817&lt;&gt;"",$D$10,"")</f>
      </c>
      <c r="C832" s="39"/>
    </row>
    <row r="833" spans="1:3" ht="15">
      <c r="A833" s="66">
        <f>IF(A817&lt;&gt;"",$D$11,"")</f>
      </c>
      <c r="C833" s="39"/>
    </row>
    <row r="834" spans="1:3" ht="15">
      <c r="A834" s="66">
        <f>IF(A817&lt;&gt;"",$D$14,"")</f>
      </c>
      <c r="C834" s="39"/>
    </row>
    <row r="835" spans="1:3" ht="15">
      <c r="A835" s="66">
        <f>IF(A817&lt;&gt;"",$D$16,"")</f>
      </c>
      <c r="C835" s="39"/>
    </row>
    <row r="836" spans="1:3" ht="15">
      <c r="A836" s="66">
        <f>IF(A818&lt;&gt;"",$D$17,"")</f>
      </c>
      <c r="C836" s="39"/>
    </row>
    <row r="837" spans="1:3" ht="15">
      <c r="A837" s="66">
        <f>IF(A817&lt;&gt;"",$D$20,"")</f>
      </c>
      <c r="C837" s="39"/>
    </row>
    <row r="838" spans="1:3" ht="15">
      <c r="A838" s="66">
        <f>IF(A817&lt;&gt;"",$D$22,"")</f>
      </c>
      <c r="C838" s="39"/>
    </row>
    <row r="839" spans="1:3" ht="15">
      <c r="A839" s="66">
        <f>IF(A817&lt;&gt;"",$D$23,"")</f>
      </c>
      <c r="C839" s="39"/>
    </row>
    <row r="840" spans="1:3" ht="15">
      <c r="A840" s="66">
        <f>IF(A817&lt;&gt;"",$D$24,"")</f>
      </c>
      <c r="C840" s="39"/>
    </row>
    <row r="841" spans="1:3" ht="15">
      <c r="A841" s="66">
        <f>IF(A794&lt;&gt;"",$D$25,"")</f>
      </c>
      <c r="C841" s="39"/>
    </row>
    <row r="842" spans="2:3" ht="12.75">
      <c r="B842" s="38">
        <v>31</v>
      </c>
      <c r="C842" s="39"/>
    </row>
    <row r="843" spans="1:3" ht="15">
      <c r="A843" s="67">
        <f>VLOOKUP(B842,$E$23:$L$122,2)</f>
      </c>
      <c r="C843" s="39"/>
    </row>
    <row r="844" spans="1:3" ht="15">
      <c r="A844" s="67">
        <f>VLOOKUP(B842,$E$23:$L$122,3)</f>
      </c>
      <c r="C844" s="39"/>
    </row>
    <row r="845" spans="1:3" ht="12.75">
      <c r="A845" s="38">
        <f>IF(A843&lt;&gt;"",$D$3,"")</f>
      </c>
      <c r="C845" s="39"/>
    </row>
    <row r="846" spans="1:3" ht="12.75">
      <c r="A846" s="74">
        <f>VLOOKUP(B842,$E$23:$L$122,2)</f>
      </c>
      <c r="C846" s="39"/>
    </row>
    <row r="847" spans="1:3" ht="12.75">
      <c r="A847" s="74">
        <f>VLOOKUP(B842,$E$23:$L$122,4)</f>
      </c>
      <c r="C847" s="39"/>
    </row>
    <row r="848" spans="1:3" ht="12.75">
      <c r="A848" s="38">
        <f>IF(A843&lt;&gt;"",$D$24,"")</f>
      </c>
      <c r="C848" s="39"/>
    </row>
    <row r="849" spans="1:3" ht="12.75">
      <c r="A849" s="38">
        <f>IF(A843&lt;&gt;"",$D$3,"")</f>
      </c>
      <c r="C849" s="39"/>
    </row>
    <row r="850" spans="1:3" ht="15">
      <c r="A850" s="67">
        <f>VLOOKUP(B842,$E$23:$L$122,5)</f>
      </c>
      <c r="C850" s="39"/>
    </row>
    <row r="851" spans="1:3" ht="15">
      <c r="A851" s="67">
        <f>VLOOKUP(B842,$E$23:$L$122,6)</f>
      </c>
      <c r="C851" s="39"/>
    </row>
    <row r="852" spans="1:3" ht="15">
      <c r="A852" s="66">
        <f>IF(A843&lt;&gt;"",$D$4,"")</f>
      </c>
      <c r="C852" s="39"/>
    </row>
    <row r="853" spans="1:3" ht="15">
      <c r="A853" s="66">
        <f>IF(A843&lt;&gt;"",$D$5,"")</f>
      </c>
      <c r="C853" s="39"/>
    </row>
    <row r="854" spans="1:3" ht="15">
      <c r="A854" s="66">
        <f>IF(A843&lt;&gt;"",$D$6,"")</f>
      </c>
      <c r="C854" s="39"/>
    </row>
    <row r="855" spans="1:3" ht="15">
      <c r="A855" s="66">
        <f>IF(A843&lt;&gt;"",$D$7,"")</f>
      </c>
      <c r="C855" s="39"/>
    </row>
    <row r="856" spans="1:3" ht="15">
      <c r="A856" s="67">
        <f>VLOOKUP(B842,$E$23:$L$122,7)</f>
      </c>
      <c r="C856" s="39"/>
    </row>
    <row r="857" spans="1:3" ht="15">
      <c r="A857" s="67">
        <f>VLOOKUP(B842,$E$23:$L$122,8)</f>
      </c>
      <c r="C857" s="39"/>
    </row>
    <row r="858" spans="1:3" ht="15">
      <c r="A858" s="66">
        <f>IF(A843&lt;&gt;"",$D$10,"")</f>
      </c>
      <c r="C858" s="39"/>
    </row>
    <row r="859" spans="1:3" ht="15">
      <c r="A859" s="66">
        <f>IF(A843&lt;&gt;"",$D$11,"")</f>
      </c>
      <c r="C859" s="39"/>
    </row>
    <row r="860" spans="1:3" ht="15">
      <c r="A860" s="66">
        <f>IF(A843&lt;&gt;"",$D$14,"")</f>
      </c>
      <c r="C860" s="39"/>
    </row>
    <row r="861" spans="1:3" ht="15">
      <c r="A861" s="66">
        <f>IF(A843&lt;&gt;"",$D$16,"")</f>
      </c>
      <c r="C861" s="39"/>
    </row>
    <row r="862" spans="1:3" ht="15">
      <c r="A862" s="66">
        <f>IF(A844&lt;&gt;"",$D$17,"")</f>
      </c>
      <c r="C862" s="39"/>
    </row>
    <row r="863" spans="1:3" ht="15">
      <c r="A863" s="66">
        <f>IF(A843&lt;&gt;"",$D$20,"")</f>
      </c>
      <c r="C863" s="39"/>
    </row>
    <row r="864" spans="1:3" ht="15">
      <c r="A864" s="66">
        <f>IF(A843&lt;&gt;"",$D$22,"")</f>
      </c>
      <c r="C864" s="39"/>
    </row>
    <row r="865" spans="1:3" ht="15">
      <c r="A865" s="66">
        <f>IF(A843&lt;&gt;"",$D$23,"")</f>
      </c>
      <c r="C865" s="39"/>
    </row>
    <row r="866" spans="1:3" ht="15">
      <c r="A866" s="66">
        <f>IF(A843&lt;&gt;"",$D$24,"")</f>
      </c>
      <c r="C866" s="39"/>
    </row>
    <row r="867" spans="1:3" ht="15">
      <c r="A867" s="66">
        <f>IF(A820&lt;&gt;"",$D$25,"")</f>
      </c>
      <c r="C867" s="39"/>
    </row>
    <row r="868" spans="2:3" ht="12.75">
      <c r="B868" s="38">
        <v>32</v>
      </c>
      <c r="C868" s="39"/>
    </row>
    <row r="869" spans="1:3" ht="15">
      <c r="A869" s="67">
        <f>VLOOKUP(B868,$E$23:$L$122,2)</f>
      </c>
      <c r="C869" s="39"/>
    </row>
    <row r="870" spans="1:3" ht="15">
      <c r="A870" s="67">
        <f>VLOOKUP(B868,$E$23:$L$122,3)</f>
      </c>
      <c r="C870" s="39"/>
    </row>
    <row r="871" spans="1:3" ht="12.75">
      <c r="A871" s="38">
        <f>IF(A869&lt;&gt;"",$D$3,"")</f>
      </c>
      <c r="C871" s="39"/>
    </row>
    <row r="872" spans="1:3" ht="12.75">
      <c r="A872" s="74">
        <f>VLOOKUP(B868,$E$23:$L$122,2)</f>
      </c>
      <c r="C872" s="39"/>
    </row>
    <row r="873" spans="1:3" ht="12.75">
      <c r="A873" s="74">
        <f>VLOOKUP(B868,$E$23:$L$122,4)</f>
      </c>
      <c r="C873" s="39"/>
    </row>
    <row r="874" spans="1:3" ht="12.75">
      <c r="A874" s="38">
        <f>IF(A869&lt;&gt;"",$D$24,"")</f>
      </c>
      <c r="C874" s="39"/>
    </row>
    <row r="875" spans="1:3" ht="12.75">
      <c r="A875" s="38">
        <f>IF(A869&lt;&gt;"",$D$3,"")</f>
      </c>
      <c r="C875" s="39"/>
    </row>
    <row r="876" spans="1:3" ht="15">
      <c r="A876" s="67">
        <f>VLOOKUP(B868,$E$23:$L$122,5)</f>
      </c>
      <c r="C876" s="39"/>
    </row>
    <row r="877" spans="1:3" ht="15">
      <c r="A877" s="67">
        <f>VLOOKUP(B868,$E$23:$L$122,6)</f>
      </c>
      <c r="C877" s="39"/>
    </row>
    <row r="878" spans="1:3" ht="15">
      <c r="A878" s="66">
        <f>IF(A869&lt;&gt;"",$D$4,"")</f>
      </c>
      <c r="C878" s="39"/>
    </row>
    <row r="879" spans="1:3" ht="15">
      <c r="A879" s="66">
        <f>IF(A869&lt;&gt;"",$D$5,"")</f>
      </c>
      <c r="C879" s="39"/>
    </row>
    <row r="880" spans="1:3" ht="15">
      <c r="A880" s="66">
        <f>IF(A869&lt;&gt;"",$D$6,"")</f>
      </c>
      <c r="C880" s="39"/>
    </row>
    <row r="881" spans="1:3" ht="15">
      <c r="A881" s="66">
        <f>IF(A869&lt;&gt;"",$D$7,"")</f>
      </c>
      <c r="C881" s="39"/>
    </row>
    <row r="882" spans="1:3" ht="15">
      <c r="A882" s="67">
        <f>VLOOKUP(B868,$E$23:$L$122,7)</f>
      </c>
      <c r="C882" s="39"/>
    </row>
    <row r="883" spans="1:3" ht="15">
      <c r="A883" s="67">
        <f>VLOOKUP(B868,$E$23:$L$122,8)</f>
      </c>
      <c r="C883" s="39"/>
    </row>
    <row r="884" spans="1:3" ht="15">
      <c r="A884" s="66">
        <f>IF(A869&lt;&gt;"",$D$10,"")</f>
      </c>
      <c r="C884" s="39"/>
    </row>
    <row r="885" spans="1:3" ht="15">
      <c r="A885" s="66">
        <f>IF(A869&lt;&gt;"",$D$11,"")</f>
      </c>
      <c r="C885" s="39"/>
    </row>
    <row r="886" spans="1:3" ht="15">
      <c r="A886" s="66">
        <f>IF(A869&lt;&gt;"",$D$14,"")</f>
      </c>
      <c r="C886" s="39"/>
    </row>
    <row r="887" spans="1:3" ht="15">
      <c r="A887" s="66">
        <f>IF(A869&lt;&gt;"",$D$16,"")</f>
      </c>
      <c r="C887" s="39"/>
    </row>
    <row r="888" spans="1:3" ht="15">
      <c r="A888" s="66">
        <f>IF(A870&lt;&gt;"",$D$17,"")</f>
      </c>
      <c r="C888" s="39"/>
    </row>
    <row r="889" spans="1:3" ht="15">
      <c r="A889" s="66">
        <f>IF(A869&lt;&gt;"",$D$20,"")</f>
      </c>
      <c r="C889" s="39"/>
    </row>
    <row r="890" spans="1:3" ht="15">
      <c r="A890" s="66">
        <f>IF(A869&lt;&gt;"",$D$22,"")</f>
      </c>
      <c r="C890" s="39"/>
    </row>
    <row r="891" spans="1:3" ht="15">
      <c r="A891" s="66">
        <f>IF(A869&lt;&gt;"",$D$23,"")</f>
      </c>
      <c r="C891" s="39"/>
    </row>
    <row r="892" spans="1:3" ht="15">
      <c r="A892" s="66">
        <f>IF(A869&lt;&gt;"",$D$24,"")</f>
      </c>
      <c r="C892" s="39"/>
    </row>
    <row r="893" spans="1:3" ht="15">
      <c r="A893" s="66">
        <f>IF(A846&lt;&gt;"",$D$25,"")</f>
      </c>
      <c r="C893" s="39"/>
    </row>
    <row r="894" spans="2:3" ht="12.75">
      <c r="B894" s="38">
        <v>33</v>
      </c>
      <c r="C894" s="39"/>
    </row>
    <row r="895" spans="1:3" ht="15">
      <c r="A895" s="67">
        <f>VLOOKUP(B894,$E$23:$L$122,2)</f>
      </c>
      <c r="C895" s="39"/>
    </row>
    <row r="896" spans="1:3" ht="15">
      <c r="A896" s="67">
        <f>VLOOKUP(B894,$E$23:$L$122,3)</f>
      </c>
      <c r="C896" s="39"/>
    </row>
    <row r="897" spans="1:3" ht="12.75">
      <c r="A897" s="38">
        <f>IF(A895&lt;&gt;"",$D$3,"")</f>
      </c>
      <c r="C897" s="39"/>
    </row>
    <row r="898" spans="1:3" ht="12.75">
      <c r="A898" s="74">
        <f>VLOOKUP(B894,$E$23:$L$122,2)</f>
      </c>
      <c r="C898" s="39"/>
    </row>
    <row r="899" spans="1:3" ht="12.75">
      <c r="A899" s="74">
        <f>VLOOKUP(B894,$E$23:$L$122,4)</f>
      </c>
      <c r="C899" s="39"/>
    </row>
    <row r="900" spans="1:3" ht="12.75">
      <c r="A900" s="38">
        <f>IF(A895&lt;&gt;"",$D$24,"")</f>
      </c>
      <c r="C900" s="39"/>
    </row>
    <row r="901" spans="1:3" ht="12.75">
      <c r="A901" s="38">
        <f>IF(A895&lt;&gt;"",$D$3,"")</f>
      </c>
      <c r="C901" s="39"/>
    </row>
    <row r="902" spans="1:3" ht="15">
      <c r="A902" s="67">
        <f>VLOOKUP(B894,$E$23:$L$122,5)</f>
      </c>
      <c r="C902" s="39"/>
    </row>
    <row r="903" spans="1:3" ht="15">
      <c r="A903" s="67">
        <f>VLOOKUP(B894,$E$23:$L$122,6)</f>
      </c>
      <c r="C903" s="39"/>
    </row>
    <row r="904" spans="1:3" ht="15">
      <c r="A904" s="66">
        <f>IF(A895&lt;&gt;"",$D$4,"")</f>
      </c>
      <c r="C904" s="39"/>
    </row>
    <row r="905" spans="1:3" ht="15">
      <c r="A905" s="66">
        <f>IF(A895&lt;&gt;"",$D$5,"")</f>
      </c>
      <c r="C905" s="39"/>
    </row>
    <row r="906" spans="1:3" ht="15">
      <c r="A906" s="66">
        <f>IF(A895&lt;&gt;"",$D$6,"")</f>
      </c>
      <c r="C906" s="39"/>
    </row>
    <row r="907" spans="1:3" ht="15">
      <c r="A907" s="66">
        <f>IF(A895&lt;&gt;"",$D$7,"")</f>
      </c>
      <c r="C907" s="39"/>
    </row>
    <row r="908" spans="1:3" ht="15">
      <c r="A908" s="67">
        <f>VLOOKUP(B894,$E$23:$L$122,7)</f>
      </c>
      <c r="C908" s="39"/>
    </row>
    <row r="909" spans="1:3" ht="15">
      <c r="A909" s="67">
        <f>VLOOKUP(B894,$E$23:$L$122,8)</f>
      </c>
      <c r="C909" s="39"/>
    </row>
    <row r="910" spans="1:3" ht="15">
      <c r="A910" s="66">
        <f>IF(A895&lt;&gt;"",$D$10,"")</f>
      </c>
      <c r="C910" s="39"/>
    </row>
    <row r="911" spans="1:3" ht="15">
      <c r="A911" s="66">
        <f>IF(A895&lt;&gt;"",$D$11,"")</f>
      </c>
      <c r="C911" s="39"/>
    </row>
    <row r="912" spans="1:3" ht="15">
      <c r="A912" s="66">
        <f>IF(A895&lt;&gt;"",$D$14,"")</f>
      </c>
      <c r="C912" s="39"/>
    </row>
    <row r="913" spans="1:3" ht="15">
      <c r="A913" s="66">
        <f>IF(A895&lt;&gt;"",$D$16,"")</f>
      </c>
      <c r="C913" s="39"/>
    </row>
    <row r="914" spans="1:3" ht="15">
      <c r="A914" s="66">
        <f>IF(A896&lt;&gt;"",$D$17,"")</f>
      </c>
      <c r="C914" s="39"/>
    </row>
    <row r="915" spans="1:3" ht="15">
      <c r="A915" s="66">
        <f>IF(A895&lt;&gt;"",$D$20,"")</f>
      </c>
      <c r="C915" s="39"/>
    </row>
    <row r="916" spans="1:3" ht="15">
      <c r="A916" s="66">
        <f>IF(A895&lt;&gt;"",$D$22,"")</f>
      </c>
      <c r="C916" s="39"/>
    </row>
    <row r="917" spans="1:3" ht="15">
      <c r="A917" s="66">
        <f>IF(A895&lt;&gt;"",$D$23,"")</f>
      </c>
      <c r="C917" s="39"/>
    </row>
    <row r="918" spans="1:3" ht="15">
      <c r="A918" s="66">
        <f>IF(A895&lt;&gt;"",$D$24,"")</f>
      </c>
      <c r="C918" s="39"/>
    </row>
    <row r="919" spans="1:3" ht="15">
      <c r="A919" s="66">
        <f>IF(A872&lt;&gt;"",$D$25,"")</f>
      </c>
      <c r="C919" s="39"/>
    </row>
    <row r="920" spans="2:3" ht="12.75">
      <c r="B920" s="38">
        <v>34</v>
      </c>
      <c r="C920" s="39"/>
    </row>
    <row r="921" spans="1:3" ht="15">
      <c r="A921" s="67">
        <f>VLOOKUP(B920,$E$23:$L$122,2)</f>
      </c>
      <c r="C921" s="39"/>
    </row>
    <row r="922" spans="1:3" ht="15">
      <c r="A922" s="67">
        <f>VLOOKUP(B920,$E$23:$L$122,3)</f>
      </c>
      <c r="C922" s="39"/>
    </row>
    <row r="923" spans="1:3" ht="12.75">
      <c r="A923" s="38">
        <f>IF(A921&lt;&gt;"",$D$3,"")</f>
      </c>
      <c r="C923" s="39"/>
    </row>
    <row r="924" spans="1:3" ht="12.75">
      <c r="A924" s="74">
        <f>VLOOKUP(B920,$E$23:$L$122,2)</f>
      </c>
      <c r="C924" s="39"/>
    </row>
    <row r="925" spans="1:3" ht="12.75">
      <c r="A925" s="74">
        <f>VLOOKUP(B920,$E$23:$L$122,4)</f>
      </c>
      <c r="C925" s="39"/>
    </row>
    <row r="926" spans="1:3" ht="12.75">
      <c r="A926" s="38">
        <f>IF(A921&lt;&gt;"",$D$24,"")</f>
      </c>
      <c r="C926" s="39"/>
    </row>
    <row r="927" spans="1:3" ht="12.75">
      <c r="A927" s="38">
        <f>IF(A921&lt;&gt;"",$D$3,"")</f>
      </c>
      <c r="C927" s="39"/>
    </row>
    <row r="928" spans="1:3" ht="15">
      <c r="A928" s="67">
        <f>VLOOKUP(B920,$E$23:$L$122,5)</f>
      </c>
      <c r="C928" s="39"/>
    </row>
    <row r="929" spans="1:3" ht="15">
      <c r="A929" s="67">
        <f>VLOOKUP(B920,$E$23:$L$122,6)</f>
      </c>
      <c r="C929" s="39"/>
    </row>
    <row r="930" spans="1:3" ht="15">
      <c r="A930" s="66">
        <f>IF(A921&lt;&gt;"",$D$4,"")</f>
      </c>
      <c r="C930" s="39"/>
    </row>
    <row r="931" spans="1:3" ht="15">
      <c r="A931" s="66">
        <f>IF(A921&lt;&gt;"",$D$5,"")</f>
      </c>
      <c r="C931" s="39"/>
    </row>
    <row r="932" spans="1:3" ht="15">
      <c r="A932" s="66">
        <f>IF(A921&lt;&gt;"",$D$6,"")</f>
      </c>
      <c r="C932" s="39"/>
    </row>
    <row r="933" spans="1:3" ht="15">
      <c r="A933" s="66">
        <f>IF(A921&lt;&gt;"",$D$7,"")</f>
      </c>
      <c r="C933" s="39"/>
    </row>
    <row r="934" spans="1:3" ht="15">
      <c r="A934" s="67">
        <f>VLOOKUP(B920,$E$23:$L$122,7)</f>
      </c>
      <c r="C934" s="39"/>
    </row>
    <row r="935" spans="1:3" ht="15">
      <c r="A935" s="67">
        <f>VLOOKUP(B920,$E$23:$L$122,8)</f>
      </c>
      <c r="C935" s="39"/>
    </row>
    <row r="936" spans="1:3" ht="15">
      <c r="A936" s="66">
        <f>IF(A921&lt;&gt;"",$D$10,"")</f>
      </c>
      <c r="C936" s="39"/>
    </row>
    <row r="937" spans="1:3" ht="15">
      <c r="A937" s="66">
        <f>IF(A921&lt;&gt;"",$D$11,"")</f>
      </c>
      <c r="C937" s="39"/>
    </row>
    <row r="938" spans="1:3" ht="15">
      <c r="A938" s="66">
        <f>IF(A921&lt;&gt;"",$D$14,"")</f>
      </c>
      <c r="C938" s="39"/>
    </row>
    <row r="939" spans="1:3" ht="15">
      <c r="A939" s="66">
        <f>IF(A921&lt;&gt;"",$D$16,"")</f>
      </c>
      <c r="C939" s="39"/>
    </row>
    <row r="940" spans="1:3" ht="15">
      <c r="A940" s="66">
        <f>IF(A922&lt;&gt;"",$D$17,"")</f>
      </c>
      <c r="C940" s="39"/>
    </row>
    <row r="941" spans="1:3" ht="15">
      <c r="A941" s="66">
        <f>IF(A921&lt;&gt;"",$D$20,"")</f>
      </c>
      <c r="C941" s="39"/>
    </row>
    <row r="942" spans="1:3" ht="15">
      <c r="A942" s="66">
        <f>IF(A921&lt;&gt;"",$D$22,"")</f>
      </c>
      <c r="C942" s="39"/>
    </row>
    <row r="943" spans="1:3" ht="15">
      <c r="A943" s="66">
        <f>IF(A921&lt;&gt;"",$D$23,"")</f>
      </c>
      <c r="C943" s="39"/>
    </row>
    <row r="944" spans="1:3" ht="15">
      <c r="A944" s="66">
        <f>IF(A921&lt;&gt;"",$D$24,"")</f>
      </c>
      <c r="C944" s="39"/>
    </row>
    <row r="945" spans="1:3" ht="15">
      <c r="A945" s="66">
        <f>IF(A898&lt;&gt;"",$D$25,"")</f>
      </c>
      <c r="C945" s="39"/>
    </row>
    <row r="946" spans="2:3" ht="12.75">
      <c r="B946" s="38">
        <v>35</v>
      </c>
      <c r="C946" s="39"/>
    </row>
    <row r="947" spans="1:3" ht="15">
      <c r="A947" s="67">
        <f>VLOOKUP(B946,$E$23:$L$122,2)</f>
      </c>
      <c r="C947" s="39"/>
    </row>
    <row r="948" spans="1:3" ht="15">
      <c r="A948" s="67">
        <f>VLOOKUP(B946,$E$23:$L$122,3)</f>
      </c>
      <c r="C948" s="39"/>
    </row>
    <row r="949" spans="1:3" ht="12.75">
      <c r="A949" s="38">
        <f>IF(A947&lt;&gt;"",$D$3,"")</f>
      </c>
      <c r="C949" s="39"/>
    </row>
    <row r="950" spans="1:3" ht="12.75">
      <c r="A950" s="74">
        <f>VLOOKUP(B946,$E$23:$L$122,2)</f>
      </c>
      <c r="C950" s="39"/>
    </row>
    <row r="951" spans="1:3" ht="12.75">
      <c r="A951" s="74">
        <f>VLOOKUP(B946,$E$23:$L$122,4)</f>
      </c>
      <c r="C951" s="39"/>
    </row>
    <row r="952" spans="1:3" ht="12.75">
      <c r="A952" s="38">
        <f>IF(A947&lt;&gt;"",$D$24,"")</f>
      </c>
      <c r="C952" s="39"/>
    </row>
    <row r="953" spans="1:3" ht="12.75">
      <c r="A953" s="38">
        <f>IF(A947&lt;&gt;"",$D$3,"")</f>
      </c>
      <c r="C953" s="39"/>
    </row>
    <row r="954" spans="1:3" ht="15">
      <c r="A954" s="67">
        <f>VLOOKUP(B946,$E$23:$L$122,5)</f>
      </c>
      <c r="C954" s="39"/>
    </row>
    <row r="955" spans="1:3" ht="15">
      <c r="A955" s="67">
        <f>VLOOKUP(B946,$E$23:$L$122,6)</f>
      </c>
      <c r="C955" s="39"/>
    </row>
    <row r="956" spans="1:3" ht="15">
      <c r="A956" s="66">
        <f>IF(A947&lt;&gt;"",$D$4,"")</f>
      </c>
      <c r="C956" s="39"/>
    </row>
    <row r="957" spans="1:3" ht="15">
      <c r="A957" s="66">
        <f>IF(A947&lt;&gt;"",$D$5,"")</f>
      </c>
      <c r="C957" s="39"/>
    </row>
    <row r="958" spans="1:3" ht="15">
      <c r="A958" s="66">
        <f>IF(A947&lt;&gt;"",$D$6,"")</f>
      </c>
      <c r="C958" s="39"/>
    </row>
    <row r="959" spans="1:3" ht="15">
      <c r="A959" s="66">
        <f>IF(A947&lt;&gt;"",$D$7,"")</f>
      </c>
      <c r="C959" s="39"/>
    </row>
    <row r="960" spans="1:3" ht="15">
      <c r="A960" s="67">
        <f>VLOOKUP(B946,$E$23:$L$122,7)</f>
      </c>
      <c r="C960" s="39"/>
    </row>
    <row r="961" spans="1:3" ht="15">
      <c r="A961" s="67">
        <f>VLOOKUP(B946,$E$23:$L$122,8)</f>
      </c>
      <c r="C961" s="39"/>
    </row>
    <row r="962" spans="1:3" ht="15">
      <c r="A962" s="66">
        <f>IF(A947&lt;&gt;"",$D$10,"")</f>
      </c>
      <c r="C962" s="39"/>
    </row>
    <row r="963" spans="1:3" ht="15">
      <c r="A963" s="66">
        <f>IF(A947&lt;&gt;"",$D$11,"")</f>
      </c>
      <c r="C963" s="39"/>
    </row>
    <row r="964" spans="1:3" ht="15">
      <c r="A964" s="66">
        <f>IF(A947&lt;&gt;"",$D$14,"")</f>
      </c>
      <c r="C964" s="39"/>
    </row>
    <row r="965" spans="1:3" ht="15">
      <c r="A965" s="66">
        <f>IF(A947&lt;&gt;"",$D$16,"")</f>
      </c>
      <c r="C965" s="39"/>
    </row>
    <row r="966" spans="1:3" ht="15">
      <c r="A966" s="66">
        <f>IF(A948&lt;&gt;"",$D$17,"")</f>
      </c>
      <c r="C966" s="39"/>
    </row>
    <row r="967" spans="1:3" ht="15">
      <c r="A967" s="66">
        <f>IF(A947&lt;&gt;"",$D$20,"")</f>
      </c>
      <c r="C967" s="39"/>
    </row>
    <row r="968" spans="1:3" ht="15">
      <c r="A968" s="66">
        <f>IF(A947&lt;&gt;"",$D$22,"")</f>
      </c>
      <c r="C968" s="39"/>
    </row>
    <row r="969" spans="1:3" ht="15">
      <c r="A969" s="66">
        <f>IF(A947&lt;&gt;"",$D$23,"")</f>
      </c>
      <c r="C969" s="39"/>
    </row>
    <row r="970" spans="1:3" ht="15">
      <c r="A970" s="66">
        <f>IF(A947&lt;&gt;"",$D$24,"")</f>
      </c>
      <c r="C970" s="39"/>
    </row>
    <row r="971" spans="1:3" ht="15">
      <c r="A971" s="66">
        <f>IF(A924&lt;&gt;"",$D$25,"")</f>
      </c>
      <c r="C971" s="39"/>
    </row>
    <row r="972" spans="2:3" ht="12.75">
      <c r="B972" s="38">
        <v>36</v>
      </c>
      <c r="C972" s="39"/>
    </row>
    <row r="973" spans="1:3" ht="15">
      <c r="A973" s="67">
        <f>VLOOKUP(B972,$E$23:$L$122,2)</f>
      </c>
      <c r="C973" s="39"/>
    </row>
    <row r="974" spans="1:3" ht="15">
      <c r="A974" s="67">
        <f>VLOOKUP(B972,$E$23:$L$122,3)</f>
      </c>
      <c r="C974" s="39"/>
    </row>
    <row r="975" spans="1:3" ht="12.75">
      <c r="A975" s="38">
        <f>IF(A973&lt;&gt;"",$D$3,"")</f>
      </c>
      <c r="C975" s="39"/>
    </row>
    <row r="976" spans="1:3" ht="12.75">
      <c r="A976" s="74">
        <f>VLOOKUP(B972,$E$23:$L$122,2)</f>
      </c>
      <c r="C976" s="39"/>
    </row>
    <row r="977" spans="1:3" ht="12.75">
      <c r="A977" s="74">
        <f>VLOOKUP(B972,$E$23:$L$122,4)</f>
      </c>
      <c r="C977" s="39"/>
    </row>
    <row r="978" spans="1:3" ht="12.75">
      <c r="A978" s="38">
        <f>IF(A973&lt;&gt;"",$D$24,"")</f>
      </c>
      <c r="C978" s="39"/>
    </row>
    <row r="979" spans="1:3" ht="12.75">
      <c r="A979" s="38">
        <f>IF(A973&lt;&gt;"",$D$3,"")</f>
      </c>
      <c r="C979" s="39"/>
    </row>
    <row r="980" spans="1:3" ht="15">
      <c r="A980" s="67">
        <f>VLOOKUP(B972,$E$23:$L$122,5)</f>
      </c>
      <c r="C980" s="39"/>
    </row>
    <row r="981" spans="1:3" ht="15">
      <c r="A981" s="67">
        <f>VLOOKUP(B972,$E$23:$L$122,6)</f>
      </c>
      <c r="C981" s="39"/>
    </row>
    <row r="982" spans="1:3" ht="15">
      <c r="A982" s="66">
        <f>IF(A973&lt;&gt;"",$D$4,"")</f>
      </c>
      <c r="C982" s="39"/>
    </row>
    <row r="983" spans="1:3" ht="15">
      <c r="A983" s="66">
        <f>IF(A973&lt;&gt;"",$D$5,"")</f>
      </c>
      <c r="C983" s="39"/>
    </row>
    <row r="984" spans="1:3" ht="15">
      <c r="A984" s="66">
        <f>IF(A973&lt;&gt;"",$D$6,"")</f>
      </c>
      <c r="C984" s="39"/>
    </row>
    <row r="985" spans="1:3" ht="15">
      <c r="A985" s="66">
        <f>IF(A973&lt;&gt;"",$D$7,"")</f>
      </c>
      <c r="C985" s="39"/>
    </row>
    <row r="986" spans="1:3" ht="15">
      <c r="A986" s="67">
        <f>VLOOKUP(B972,$E$23:$L$122,7)</f>
      </c>
      <c r="C986" s="39"/>
    </row>
    <row r="987" spans="1:3" ht="15">
      <c r="A987" s="67">
        <f>VLOOKUP(B972,$E$23:$L$122,8)</f>
      </c>
      <c r="C987" s="39"/>
    </row>
    <row r="988" spans="1:3" ht="15">
      <c r="A988" s="66">
        <f>IF(A973&lt;&gt;"",$D$10,"")</f>
      </c>
      <c r="C988" s="39"/>
    </row>
    <row r="989" spans="1:3" ht="15">
      <c r="A989" s="66">
        <f>IF(A973&lt;&gt;"",$D$11,"")</f>
      </c>
      <c r="C989" s="39"/>
    </row>
    <row r="990" spans="1:3" ht="15">
      <c r="A990" s="66">
        <f>IF(A973&lt;&gt;"",$D$14,"")</f>
      </c>
      <c r="C990" s="39"/>
    </row>
    <row r="991" spans="1:3" ht="15">
      <c r="A991" s="66">
        <f>IF(A973&lt;&gt;"",$D$16,"")</f>
      </c>
      <c r="C991" s="39"/>
    </row>
    <row r="992" spans="1:3" ht="15">
      <c r="A992" s="66">
        <f>IF(A974&lt;&gt;"",$D$17,"")</f>
      </c>
      <c r="C992" s="39"/>
    </row>
    <row r="993" spans="1:3" ht="15">
      <c r="A993" s="66">
        <f>IF(A973&lt;&gt;"",$D$20,"")</f>
      </c>
      <c r="C993" s="39"/>
    </row>
    <row r="994" spans="1:3" ht="15">
      <c r="A994" s="66">
        <f>IF(A973&lt;&gt;"",$D$22,"")</f>
      </c>
      <c r="C994" s="39"/>
    </row>
    <row r="995" spans="1:3" ht="15">
      <c r="A995" s="66">
        <f>IF(A973&lt;&gt;"",$D$23,"")</f>
      </c>
      <c r="C995" s="39"/>
    </row>
    <row r="996" spans="1:3" ht="15">
      <c r="A996" s="66">
        <f>IF(A973&lt;&gt;"",$D$24,"")</f>
      </c>
      <c r="C996" s="39"/>
    </row>
    <row r="997" spans="1:3" ht="15">
      <c r="A997" s="66">
        <f>IF(A950&lt;&gt;"",$D$25,"")</f>
      </c>
      <c r="C997" s="39"/>
    </row>
    <row r="998" spans="2:3" ht="12.75">
      <c r="B998" s="38">
        <v>37</v>
      </c>
      <c r="C998" s="39"/>
    </row>
    <row r="999" spans="1:3" ht="15">
      <c r="A999" s="67">
        <f>VLOOKUP(B998,$E$23:$L$122,2)</f>
      </c>
      <c r="C999" s="39"/>
    </row>
    <row r="1000" spans="1:3" ht="15">
      <c r="A1000" s="67">
        <f>VLOOKUP(B998,$E$23:$L$122,3)</f>
      </c>
      <c r="C1000" s="39"/>
    </row>
    <row r="1001" spans="1:3" ht="12.75">
      <c r="A1001" s="38">
        <f>IF(A999&lt;&gt;"",$D$3,"")</f>
      </c>
      <c r="C1001" s="39"/>
    </row>
    <row r="1002" spans="1:3" ht="12.75">
      <c r="A1002" s="74">
        <f>VLOOKUP(B998,$E$23:$L$122,2)</f>
      </c>
      <c r="C1002" s="39"/>
    </row>
    <row r="1003" spans="1:3" ht="12.75">
      <c r="A1003" s="74">
        <f>VLOOKUP(B998,$E$23:$L$122,4)</f>
      </c>
      <c r="C1003" s="39"/>
    </row>
    <row r="1004" spans="1:3" ht="12.75">
      <c r="A1004" s="38">
        <f>IF(A999&lt;&gt;"",$D$24,"")</f>
      </c>
      <c r="C1004" s="39"/>
    </row>
    <row r="1005" spans="1:3" ht="12.75">
      <c r="A1005" s="38">
        <f>IF(A999&lt;&gt;"",$D$3,"")</f>
      </c>
      <c r="C1005" s="39"/>
    </row>
    <row r="1006" spans="1:3" ht="15">
      <c r="A1006" s="67">
        <f>VLOOKUP(B998,$E$23:$L$122,5)</f>
      </c>
      <c r="C1006" s="39"/>
    </row>
    <row r="1007" spans="1:3" ht="15">
      <c r="A1007" s="67">
        <f>VLOOKUP(B998,$E$23:$L$122,6)</f>
      </c>
      <c r="C1007" s="39"/>
    </row>
    <row r="1008" spans="1:3" ht="15">
      <c r="A1008" s="66">
        <f>IF(A999&lt;&gt;"",$D$4,"")</f>
      </c>
      <c r="C1008" s="39"/>
    </row>
    <row r="1009" spans="1:3" ht="15">
      <c r="A1009" s="66">
        <f>IF(A999&lt;&gt;"",$D$5,"")</f>
      </c>
      <c r="C1009" s="39"/>
    </row>
    <row r="1010" spans="1:3" ht="15">
      <c r="A1010" s="66">
        <f>IF(A999&lt;&gt;"",$D$6,"")</f>
      </c>
      <c r="C1010" s="39"/>
    </row>
    <row r="1011" spans="1:3" ht="15">
      <c r="A1011" s="66">
        <f>IF(A999&lt;&gt;"",$D$7,"")</f>
      </c>
      <c r="C1011" s="39"/>
    </row>
    <row r="1012" spans="1:3" ht="15">
      <c r="A1012" s="67">
        <f>VLOOKUP(B998,$E$23:$L$122,7)</f>
      </c>
      <c r="C1012" s="39"/>
    </row>
    <row r="1013" spans="1:3" ht="15">
      <c r="A1013" s="67">
        <f>VLOOKUP(B998,$E$23:$L$122,8)</f>
      </c>
      <c r="C1013" s="39"/>
    </row>
    <row r="1014" spans="1:3" ht="15">
      <c r="A1014" s="66">
        <f>IF(A999&lt;&gt;"",$D$10,"")</f>
      </c>
      <c r="C1014" s="39"/>
    </row>
    <row r="1015" spans="1:3" ht="15">
      <c r="A1015" s="66">
        <f>IF(A999&lt;&gt;"",$D$11,"")</f>
      </c>
      <c r="C1015" s="39"/>
    </row>
    <row r="1016" spans="1:3" ht="15">
      <c r="A1016" s="66">
        <f>IF(A999&lt;&gt;"",$D$14,"")</f>
      </c>
      <c r="C1016" s="39"/>
    </row>
    <row r="1017" spans="1:3" ht="15">
      <c r="A1017" s="66">
        <f>IF(A999&lt;&gt;"",$D$16,"")</f>
      </c>
      <c r="C1017" s="39"/>
    </row>
    <row r="1018" spans="1:3" ht="15">
      <c r="A1018" s="66">
        <f>IF(A1000&lt;&gt;"",$D$17,"")</f>
      </c>
      <c r="C1018" s="39"/>
    </row>
    <row r="1019" spans="1:3" ht="15">
      <c r="A1019" s="66">
        <f>IF(A999&lt;&gt;"",$D$20,"")</f>
      </c>
      <c r="C1019" s="39"/>
    </row>
    <row r="1020" spans="1:3" ht="15">
      <c r="A1020" s="66">
        <f>IF(A999&lt;&gt;"",$D$22,"")</f>
      </c>
      <c r="C1020" s="39"/>
    </row>
    <row r="1021" spans="1:3" ht="15">
      <c r="A1021" s="66">
        <f>IF(A999&lt;&gt;"",$D$23,"")</f>
      </c>
      <c r="C1021" s="39"/>
    </row>
    <row r="1022" spans="1:3" ht="15">
      <c r="A1022" s="66">
        <f>IF(A999&lt;&gt;"",$D$24,"")</f>
      </c>
      <c r="C1022" s="39"/>
    </row>
    <row r="1023" spans="1:3" ht="15">
      <c r="A1023" s="66">
        <f>IF(A976&lt;&gt;"",$D$25,"")</f>
      </c>
      <c r="C1023" s="39"/>
    </row>
    <row r="1024" spans="2:3" ht="12.75">
      <c r="B1024" s="38">
        <v>38</v>
      </c>
      <c r="C1024" s="39"/>
    </row>
    <row r="1025" spans="1:3" ht="15">
      <c r="A1025" s="67">
        <f>VLOOKUP(B1024,$E$23:$L$122,2)</f>
      </c>
      <c r="C1025" s="39"/>
    </row>
    <row r="1026" spans="1:3" ht="15">
      <c r="A1026" s="67">
        <f>VLOOKUP(B1024,$E$23:$L$122,3)</f>
      </c>
      <c r="C1026" s="39"/>
    </row>
    <row r="1027" spans="1:3" ht="12.75">
      <c r="A1027" s="38">
        <f>IF(A1025&lt;&gt;"",$D$3,"")</f>
      </c>
      <c r="C1027" s="39"/>
    </row>
    <row r="1028" spans="1:3" ht="12.75">
      <c r="A1028" s="74">
        <f>VLOOKUP(B1024,$E$23:$L$122,2)</f>
      </c>
      <c r="C1028" s="39"/>
    </row>
    <row r="1029" spans="1:3" ht="12.75">
      <c r="A1029" s="74">
        <f>VLOOKUP(B1024,$E$23:$L$122,4)</f>
      </c>
      <c r="C1029" s="39"/>
    </row>
    <row r="1030" spans="1:3" ht="12.75">
      <c r="A1030" s="38">
        <f>IF(A1025&lt;&gt;"",$D$24,"")</f>
      </c>
      <c r="C1030" s="39"/>
    </row>
    <row r="1031" spans="1:3" ht="12.75">
      <c r="A1031" s="38">
        <f>IF(A1025&lt;&gt;"",$D$3,"")</f>
      </c>
      <c r="C1031" s="39"/>
    </row>
    <row r="1032" spans="1:3" ht="15">
      <c r="A1032" s="67">
        <f>VLOOKUP(B1024,$E$23:$L$122,5)</f>
      </c>
      <c r="C1032" s="39"/>
    </row>
    <row r="1033" spans="1:3" ht="15">
      <c r="A1033" s="67">
        <f>VLOOKUP(B1024,$E$23:$L$122,6)</f>
      </c>
      <c r="C1033" s="39"/>
    </row>
    <row r="1034" spans="1:3" ht="15">
      <c r="A1034" s="66">
        <f>IF(A1025&lt;&gt;"",$D$4,"")</f>
      </c>
      <c r="C1034" s="39"/>
    </row>
    <row r="1035" spans="1:3" ht="15">
      <c r="A1035" s="66">
        <f>IF(A1025&lt;&gt;"",$D$5,"")</f>
      </c>
      <c r="C1035" s="39"/>
    </row>
    <row r="1036" spans="1:3" ht="15">
      <c r="A1036" s="66">
        <f>IF(A1025&lt;&gt;"",$D$6,"")</f>
      </c>
      <c r="C1036" s="39"/>
    </row>
    <row r="1037" spans="1:3" ht="15">
      <c r="A1037" s="66">
        <f>IF(A1025&lt;&gt;"",$D$7,"")</f>
      </c>
      <c r="C1037" s="39"/>
    </row>
    <row r="1038" spans="1:3" ht="15">
      <c r="A1038" s="67">
        <f>VLOOKUP(B1024,$E$23:$L$122,7)</f>
      </c>
      <c r="C1038" s="39"/>
    </row>
    <row r="1039" spans="1:3" ht="15">
      <c r="A1039" s="67">
        <f>VLOOKUP(B1024,$E$23:$L$122,8)</f>
      </c>
      <c r="C1039" s="39"/>
    </row>
    <row r="1040" spans="1:3" ht="15">
      <c r="A1040" s="66">
        <f>IF(A1025&lt;&gt;"",$D$10,"")</f>
      </c>
      <c r="C1040" s="39"/>
    </row>
    <row r="1041" spans="1:3" ht="15">
      <c r="A1041" s="66">
        <f>IF(A1025&lt;&gt;"",$D$11,"")</f>
      </c>
      <c r="C1041" s="39"/>
    </row>
    <row r="1042" spans="1:3" ht="15">
      <c r="A1042" s="66">
        <f>IF(A1025&lt;&gt;"",$D$14,"")</f>
      </c>
      <c r="C1042" s="39"/>
    </row>
    <row r="1043" spans="1:3" ht="15">
      <c r="A1043" s="66">
        <f>IF(A1025&lt;&gt;"",$D$16,"")</f>
      </c>
      <c r="C1043" s="39"/>
    </row>
    <row r="1044" spans="1:3" ht="15">
      <c r="A1044" s="66">
        <f>IF(A1026&lt;&gt;"",$D$17,"")</f>
      </c>
      <c r="C1044" s="39"/>
    </row>
    <row r="1045" spans="1:3" ht="15">
      <c r="A1045" s="66">
        <f>IF(A1025&lt;&gt;"",$D$20,"")</f>
      </c>
      <c r="C1045" s="39"/>
    </row>
    <row r="1046" spans="1:3" ht="15">
      <c r="A1046" s="66">
        <f>IF(A1025&lt;&gt;"",$D$22,"")</f>
      </c>
      <c r="C1046" s="39"/>
    </row>
    <row r="1047" spans="1:3" ht="15">
      <c r="A1047" s="66">
        <f>IF(A1025&lt;&gt;"",$D$23,"")</f>
      </c>
      <c r="C1047" s="39"/>
    </row>
    <row r="1048" spans="1:3" ht="15">
      <c r="A1048" s="66">
        <f>IF(A1025&lt;&gt;"",$D$24,"")</f>
      </c>
      <c r="C1048" s="39"/>
    </row>
    <row r="1049" spans="1:3" ht="15">
      <c r="A1049" s="66">
        <f>IF(A1002&lt;&gt;"",$D$25,"")</f>
      </c>
      <c r="C1049" s="39"/>
    </row>
    <row r="1050" spans="2:3" ht="12.75">
      <c r="B1050" s="38">
        <v>39</v>
      </c>
      <c r="C1050" s="39"/>
    </row>
    <row r="1051" spans="1:3" ht="15">
      <c r="A1051" s="67">
        <f>VLOOKUP(B1050,$E$23:$L$122,2)</f>
      </c>
      <c r="C1051" s="39"/>
    </row>
    <row r="1052" spans="1:3" ht="15">
      <c r="A1052" s="67">
        <f>VLOOKUP(B1050,$E$23:$L$122,3)</f>
      </c>
      <c r="C1052" s="39"/>
    </row>
    <row r="1053" spans="1:3" ht="12.75">
      <c r="A1053" s="38">
        <f>IF(A1051&lt;&gt;"",$D$3,"")</f>
      </c>
      <c r="C1053" s="39"/>
    </row>
    <row r="1054" spans="1:3" ht="12.75">
      <c r="A1054" s="74">
        <f>VLOOKUP(B1050,$E$23:$L$122,2)</f>
      </c>
      <c r="C1054" s="39"/>
    </row>
    <row r="1055" spans="1:3" ht="12.75">
      <c r="A1055" s="74">
        <f>VLOOKUP(B1050,$E$23:$L$122,4)</f>
      </c>
      <c r="C1055" s="39"/>
    </row>
    <row r="1056" spans="1:3" ht="12.75">
      <c r="A1056" s="38">
        <f>IF(A1051&lt;&gt;"",$D$24,"")</f>
      </c>
      <c r="C1056" s="39"/>
    </row>
    <row r="1057" spans="1:3" ht="12.75">
      <c r="A1057" s="38">
        <f>IF(A1051&lt;&gt;"",$D$3,"")</f>
      </c>
      <c r="C1057" s="39"/>
    </row>
    <row r="1058" spans="1:3" ht="15">
      <c r="A1058" s="67">
        <f>VLOOKUP(B1050,$E$23:$L$122,5)</f>
      </c>
      <c r="C1058" s="39"/>
    </row>
    <row r="1059" spans="1:3" ht="15">
      <c r="A1059" s="67">
        <f>VLOOKUP(B1050,$E$23:$L$122,6)</f>
      </c>
      <c r="C1059" s="39"/>
    </row>
    <row r="1060" spans="1:3" ht="15">
      <c r="A1060" s="66">
        <f>IF(A1051&lt;&gt;"",$D$4,"")</f>
      </c>
      <c r="C1060" s="39"/>
    </row>
    <row r="1061" spans="1:3" ht="15">
      <c r="A1061" s="66">
        <f>IF(A1051&lt;&gt;"",$D$5,"")</f>
      </c>
      <c r="C1061" s="39"/>
    </row>
    <row r="1062" spans="1:3" ht="15">
      <c r="A1062" s="66">
        <f>IF(A1051&lt;&gt;"",$D$6,"")</f>
      </c>
      <c r="C1062" s="39"/>
    </row>
    <row r="1063" spans="1:3" ht="15">
      <c r="A1063" s="66">
        <f>IF(A1051&lt;&gt;"",$D$7,"")</f>
      </c>
      <c r="C1063" s="39"/>
    </row>
    <row r="1064" spans="1:3" ht="15">
      <c r="A1064" s="67">
        <f>VLOOKUP(B1050,$E$23:$L$122,7)</f>
      </c>
      <c r="C1064" s="39"/>
    </row>
    <row r="1065" spans="1:3" ht="15">
      <c r="A1065" s="67">
        <f>VLOOKUP(B1050,$E$23:$L$122,8)</f>
      </c>
      <c r="C1065" s="39"/>
    </row>
    <row r="1066" spans="1:3" ht="15">
      <c r="A1066" s="66">
        <f>IF(A1051&lt;&gt;"",$D$10,"")</f>
      </c>
      <c r="C1066" s="39"/>
    </row>
    <row r="1067" spans="1:3" ht="15">
      <c r="A1067" s="66">
        <f>IF(A1051&lt;&gt;"",$D$11,"")</f>
      </c>
      <c r="C1067" s="39"/>
    </row>
    <row r="1068" spans="1:3" ht="15">
      <c r="A1068" s="66">
        <f>IF(A1051&lt;&gt;"",$D$14,"")</f>
      </c>
      <c r="C1068" s="39"/>
    </row>
    <row r="1069" spans="1:3" ht="15">
      <c r="A1069" s="66">
        <f>IF(A1051&lt;&gt;"",$D$16,"")</f>
      </c>
      <c r="C1069" s="39"/>
    </row>
    <row r="1070" spans="1:3" ht="15">
      <c r="A1070" s="66">
        <f>IF(A1052&lt;&gt;"",$D$17,"")</f>
      </c>
      <c r="C1070" s="39"/>
    </row>
    <row r="1071" spans="1:3" ht="15">
      <c r="A1071" s="66">
        <f>IF(A1051&lt;&gt;"",$D$20,"")</f>
      </c>
      <c r="C1071" s="39"/>
    </row>
    <row r="1072" spans="1:3" ht="15">
      <c r="A1072" s="66">
        <f>IF(A1051&lt;&gt;"",$D$22,"")</f>
      </c>
      <c r="C1072" s="39"/>
    </row>
    <row r="1073" spans="1:3" ht="15">
      <c r="A1073" s="66">
        <f>IF(A1051&lt;&gt;"",$D$23,"")</f>
      </c>
      <c r="C1073" s="39"/>
    </row>
    <row r="1074" spans="1:3" ht="15">
      <c r="A1074" s="66">
        <f>IF(A1051&lt;&gt;"",$D$24,"")</f>
      </c>
      <c r="C1074" s="39"/>
    </row>
    <row r="1075" spans="1:3" ht="15">
      <c r="A1075" s="66">
        <f>IF(A1028&lt;&gt;"",$D$25,"")</f>
      </c>
      <c r="C1075" s="39"/>
    </row>
    <row r="1076" spans="2:3" ht="12.75">
      <c r="B1076" s="38">
        <v>40</v>
      </c>
      <c r="C1076" s="39"/>
    </row>
    <row r="1077" spans="1:3" ht="15">
      <c r="A1077" s="67">
        <f>VLOOKUP(B1076,$E$23:$L$122,2)</f>
      </c>
      <c r="C1077" s="39"/>
    </row>
    <row r="1078" spans="1:3" ht="15">
      <c r="A1078" s="67">
        <f>VLOOKUP(B1076,$E$23:$L$122,3)</f>
      </c>
      <c r="C1078" s="39"/>
    </row>
    <row r="1079" spans="1:3" ht="12.75">
      <c r="A1079" s="38">
        <f>IF(A1077&lt;&gt;"",$D$3,"")</f>
      </c>
      <c r="C1079" s="39"/>
    </row>
    <row r="1080" spans="1:3" ht="12.75">
      <c r="A1080" s="74">
        <f>VLOOKUP(B1076,$E$23:$L$122,2)</f>
      </c>
      <c r="C1080" s="39"/>
    </row>
    <row r="1081" spans="1:3" ht="12.75">
      <c r="A1081" s="74">
        <f>VLOOKUP(B1076,$E$23:$L$122,4)</f>
      </c>
      <c r="C1081" s="39"/>
    </row>
    <row r="1082" spans="1:3" ht="12.75">
      <c r="A1082" s="38">
        <f>IF(A1077&lt;&gt;"",$D$24,"")</f>
      </c>
      <c r="C1082" s="39"/>
    </row>
    <row r="1083" spans="1:3" ht="12.75">
      <c r="A1083" s="38">
        <f>IF(A1077&lt;&gt;"",$D$3,"")</f>
      </c>
      <c r="C1083" s="39"/>
    </row>
    <row r="1084" spans="1:3" ht="15">
      <c r="A1084" s="67">
        <f>VLOOKUP(B1076,$E$23:$L$122,5)</f>
      </c>
      <c r="C1084" s="39"/>
    </row>
    <row r="1085" spans="1:3" ht="15">
      <c r="A1085" s="67">
        <f>VLOOKUP(B1076,$E$23:$L$122,6)</f>
      </c>
      <c r="C1085" s="39"/>
    </row>
    <row r="1086" spans="1:3" ht="15">
      <c r="A1086" s="66">
        <f>IF(A1077&lt;&gt;"",$D$4,"")</f>
      </c>
      <c r="C1086" s="39"/>
    </row>
    <row r="1087" spans="1:3" ht="15">
      <c r="A1087" s="66">
        <f>IF(A1077&lt;&gt;"",$D$5,"")</f>
      </c>
      <c r="C1087" s="39"/>
    </row>
    <row r="1088" spans="1:3" ht="15">
      <c r="A1088" s="66">
        <f>IF(A1077&lt;&gt;"",$D$6,"")</f>
      </c>
      <c r="C1088" s="39"/>
    </row>
    <row r="1089" spans="1:3" ht="15">
      <c r="A1089" s="66">
        <f>IF(A1077&lt;&gt;"",$D$7,"")</f>
      </c>
      <c r="C1089" s="39"/>
    </row>
    <row r="1090" spans="1:3" ht="15">
      <c r="A1090" s="67">
        <f>VLOOKUP(B1076,$E$23:$L$122,7)</f>
      </c>
      <c r="C1090" s="39"/>
    </row>
    <row r="1091" spans="1:3" ht="15">
      <c r="A1091" s="67">
        <f>VLOOKUP(B1076,$E$23:$L$122,8)</f>
      </c>
      <c r="C1091" s="39"/>
    </row>
    <row r="1092" spans="1:3" ht="15">
      <c r="A1092" s="66">
        <f>IF(A1077&lt;&gt;"",$D$10,"")</f>
      </c>
      <c r="C1092" s="39"/>
    </row>
    <row r="1093" spans="1:3" ht="15">
      <c r="A1093" s="66">
        <f>IF(A1077&lt;&gt;"",$D$11,"")</f>
      </c>
      <c r="C1093" s="39"/>
    </row>
    <row r="1094" spans="1:3" ht="15">
      <c r="A1094" s="66">
        <f>IF(A1077&lt;&gt;"",$D$14,"")</f>
      </c>
      <c r="C1094" s="39"/>
    </row>
    <row r="1095" spans="1:3" ht="15">
      <c r="A1095" s="66">
        <f>IF(A1077&lt;&gt;"",$D$16,"")</f>
      </c>
      <c r="C1095" s="39"/>
    </row>
    <row r="1096" spans="1:3" ht="15">
      <c r="A1096" s="66">
        <f>IF(A1078&lt;&gt;"",$D$17,"")</f>
      </c>
      <c r="C1096" s="39"/>
    </row>
    <row r="1097" spans="1:3" ht="15">
      <c r="A1097" s="66">
        <f>IF(A1077&lt;&gt;"",$D$20,"")</f>
      </c>
      <c r="C1097" s="39"/>
    </row>
    <row r="1098" spans="1:3" ht="15">
      <c r="A1098" s="66">
        <f>IF(A1077&lt;&gt;"",$D$22,"")</f>
      </c>
      <c r="C1098" s="39"/>
    </row>
    <row r="1099" spans="1:3" ht="15">
      <c r="A1099" s="66">
        <f>IF(A1077&lt;&gt;"",$D$23,"")</f>
      </c>
      <c r="C1099" s="39"/>
    </row>
    <row r="1100" spans="1:3" ht="15">
      <c r="A1100" s="66">
        <f>IF(A1077&lt;&gt;"",$D$24,"")</f>
      </c>
      <c r="C1100" s="39"/>
    </row>
    <row r="1101" spans="1:3" ht="15">
      <c r="A1101" s="66">
        <f>IF(A1054&lt;&gt;"",$D$25,"")</f>
      </c>
      <c r="C1101" s="39"/>
    </row>
    <row r="1102" spans="2:3" ht="12.75">
      <c r="B1102" s="38">
        <v>41</v>
      </c>
      <c r="C1102" s="39"/>
    </row>
    <row r="1103" spans="1:3" ht="15">
      <c r="A1103" s="67">
        <f>VLOOKUP(B1102,$E$23:$L$122,2)</f>
      </c>
      <c r="C1103" s="39"/>
    </row>
    <row r="1104" spans="1:3" ht="15">
      <c r="A1104" s="67">
        <f>VLOOKUP(B1102,$E$23:$L$122,3)</f>
      </c>
      <c r="C1104" s="39"/>
    </row>
    <row r="1105" spans="1:3" ht="12.75">
      <c r="A1105" s="38">
        <f>IF(A1103&lt;&gt;"",$D$3,"")</f>
      </c>
      <c r="C1105" s="39"/>
    </row>
    <row r="1106" spans="1:3" ht="12.75">
      <c r="A1106" s="74">
        <f>VLOOKUP(B1102,$E$23:$L$122,2)</f>
      </c>
      <c r="C1106" s="39"/>
    </row>
    <row r="1107" spans="1:3" ht="12.75">
      <c r="A1107" s="74">
        <f>VLOOKUP(B1102,$E$23:$L$122,4)</f>
      </c>
      <c r="C1107" s="39"/>
    </row>
    <row r="1108" spans="1:3" ht="12.75">
      <c r="A1108" s="38">
        <f>IF(A1103&lt;&gt;"",$D$24,"")</f>
      </c>
      <c r="C1108" s="39"/>
    </row>
    <row r="1109" spans="1:3" ht="12.75">
      <c r="A1109" s="38">
        <f>IF(A1103&lt;&gt;"",$D$3,"")</f>
      </c>
      <c r="C1109" s="39"/>
    </row>
    <row r="1110" spans="1:3" ht="15">
      <c r="A1110" s="67">
        <f>VLOOKUP(B1102,$E$23:$L$122,5)</f>
      </c>
      <c r="C1110" s="39"/>
    </row>
    <row r="1111" spans="1:3" ht="15">
      <c r="A1111" s="67">
        <f>VLOOKUP(B1102,$E$23:$L$122,6)</f>
      </c>
      <c r="C1111" s="39"/>
    </row>
    <row r="1112" spans="1:3" ht="15">
      <c r="A1112" s="66">
        <f>IF(A1103&lt;&gt;"",$D$4,"")</f>
      </c>
      <c r="C1112" s="39"/>
    </row>
    <row r="1113" spans="1:3" ht="15">
      <c r="A1113" s="66">
        <f>IF(A1103&lt;&gt;"",$D$5,"")</f>
      </c>
      <c r="C1113" s="39"/>
    </row>
    <row r="1114" spans="1:3" ht="15">
      <c r="A1114" s="66">
        <f>IF(A1103&lt;&gt;"",$D$6,"")</f>
      </c>
      <c r="C1114" s="39"/>
    </row>
    <row r="1115" spans="1:3" ht="15">
      <c r="A1115" s="66">
        <f>IF(A1103&lt;&gt;"",$D$7,"")</f>
      </c>
      <c r="C1115" s="39"/>
    </row>
    <row r="1116" spans="1:3" ht="15">
      <c r="A1116" s="67">
        <f>VLOOKUP(B1102,$E$23:$L$122,7)</f>
      </c>
      <c r="C1116" s="39"/>
    </row>
    <row r="1117" spans="1:3" ht="15">
      <c r="A1117" s="67">
        <f>VLOOKUP(B1102,$E$23:$L$122,8)</f>
      </c>
      <c r="C1117" s="39"/>
    </row>
    <row r="1118" spans="1:3" ht="15">
      <c r="A1118" s="66">
        <f>IF(A1103&lt;&gt;"",$D$10,"")</f>
      </c>
      <c r="C1118" s="39"/>
    </row>
    <row r="1119" spans="1:3" ht="15">
      <c r="A1119" s="66">
        <f>IF(A1103&lt;&gt;"",$D$11,"")</f>
      </c>
      <c r="C1119" s="39"/>
    </row>
    <row r="1120" spans="1:3" ht="15">
      <c r="A1120" s="66">
        <f>IF(A1103&lt;&gt;"",$D$14,"")</f>
      </c>
      <c r="C1120" s="39"/>
    </row>
    <row r="1121" spans="1:3" ht="15">
      <c r="A1121" s="66">
        <f>IF(A1103&lt;&gt;"",$D$16,"")</f>
      </c>
      <c r="C1121" s="39"/>
    </row>
    <row r="1122" spans="1:3" ht="15">
      <c r="A1122" s="66">
        <f>IF(A1104&lt;&gt;"",$D$17,"")</f>
      </c>
      <c r="C1122" s="39"/>
    </row>
    <row r="1123" spans="1:3" ht="15">
      <c r="A1123" s="66">
        <f>IF(A1103&lt;&gt;"",$D$20,"")</f>
      </c>
      <c r="C1123" s="39"/>
    </row>
    <row r="1124" spans="1:3" ht="15">
      <c r="A1124" s="66">
        <f>IF(A1103&lt;&gt;"",$D$22,"")</f>
      </c>
      <c r="C1124" s="39"/>
    </row>
    <row r="1125" spans="1:3" ht="15">
      <c r="A1125" s="66">
        <f>IF(A1103&lt;&gt;"",$D$23,"")</f>
      </c>
      <c r="C1125" s="39"/>
    </row>
    <row r="1126" spans="1:3" ht="15">
      <c r="A1126" s="66">
        <f>IF(A1103&lt;&gt;"",$D$24,"")</f>
      </c>
      <c r="C1126" s="39"/>
    </row>
    <row r="1127" spans="1:3" ht="15">
      <c r="A1127" s="66">
        <f>IF(A1080&lt;&gt;"",$D$25,"")</f>
      </c>
      <c r="C1127" s="39"/>
    </row>
    <row r="1128" spans="2:3" ht="12.75">
      <c r="B1128" s="38">
        <v>42</v>
      </c>
      <c r="C1128" s="39"/>
    </row>
    <row r="1129" spans="1:3" ht="15">
      <c r="A1129" s="67">
        <f>VLOOKUP(B1128,$E$23:$L$122,2)</f>
      </c>
      <c r="C1129" s="39"/>
    </row>
    <row r="1130" spans="1:3" ht="15">
      <c r="A1130" s="67">
        <f>VLOOKUP(B1128,$E$23:$L$122,3)</f>
      </c>
      <c r="C1130" s="39"/>
    </row>
    <row r="1131" spans="1:3" ht="12.75">
      <c r="A1131" s="38">
        <f>IF(A1129&lt;&gt;"",$D$3,"")</f>
      </c>
      <c r="C1131" s="39"/>
    </row>
    <row r="1132" spans="1:3" ht="12.75">
      <c r="A1132" s="74">
        <f>VLOOKUP(B1128,$E$23:$L$122,2)</f>
      </c>
      <c r="C1132" s="39"/>
    </row>
    <row r="1133" spans="1:3" ht="12.75">
      <c r="A1133" s="74">
        <f>VLOOKUP(B1128,$E$23:$L$122,4)</f>
      </c>
      <c r="C1133" s="39"/>
    </row>
    <row r="1134" spans="1:3" ht="12.75">
      <c r="A1134" s="38">
        <f>IF(A1129&lt;&gt;"",$D$24,"")</f>
      </c>
      <c r="C1134" s="39"/>
    </row>
    <row r="1135" spans="1:3" ht="12.75">
      <c r="A1135" s="38">
        <f>IF(A1129&lt;&gt;"",$D$3,"")</f>
      </c>
      <c r="C1135" s="39"/>
    </row>
    <row r="1136" spans="1:3" ht="15">
      <c r="A1136" s="67">
        <f>VLOOKUP(B1128,$E$23:$L$122,5)</f>
      </c>
      <c r="C1136" s="39"/>
    </row>
    <row r="1137" spans="1:3" ht="15">
      <c r="A1137" s="67">
        <f>VLOOKUP(B1128,$E$23:$L$122,6)</f>
      </c>
      <c r="C1137" s="39"/>
    </row>
    <row r="1138" spans="1:3" ht="15">
      <c r="A1138" s="66">
        <f>IF(A1129&lt;&gt;"",$D$4,"")</f>
      </c>
      <c r="C1138" s="39"/>
    </row>
    <row r="1139" spans="1:3" ht="15">
      <c r="A1139" s="66">
        <f>IF(A1129&lt;&gt;"",$D$5,"")</f>
      </c>
      <c r="C1139" s="39"/>
    </row>
    <row r="1140" spans="1:3" ht="15">
      <c r="A1140" s="66">
        <f>IF(A1129&lt;&gt;"",$D$6,"")</f>
      </c>
      <c r="C1140" s="39"/>
    </row>
    <row r="1141" spans="1:3" ht="15">
      <c r="A1141" s="66">
        <f>IF(A1129&lt;&gt;"",$D$7,"")</f>
      </c>
      <c r="C1141" s="39"/>
    </row>
    <row r="1142" spans="1:3" ht="15">
      <c r="A1142" s="67">
        <f>VLOOKUP(B1128,$E$23:$L$122,7)</f>
      </c>
      <c r="C1142" s="39"/>
    </row>
    <row r="1143" spans="1:3" ht="15">
      <c r="A1143" s="67">
        <f>VLOOKUP(B1128,$E$23:$L$122,8)</f>
      </c>
      <c r="C1143" s="39"/>
    </row>
    <row r="1144" spans="1:3" ht="15">
      <c r="A1144" s="66">
        <f>IF(A1129&lt;&gt;"",$D$10,"")</f>
      </c>
      <c r="C1144" s="39"/>
    </row>
    <row r="1145" spans="1:3" ht="15">
      <c r="A1145" s="66">
        <f>IF(A1129&lt;&gt;"",$D$11,"")</f>
      </c>
      <c r="C1145" s="39"/>
    </row>
    <row r="1146" spans="1:3" ht="15">
      <c r="A1146" s="66">
        <f>IF(A1129&lt;&gt;"",$D$14,"")</f>
      </c>
      <c r="C1146" s="39"/>
    </row>
    <row r="1147" spans="1:3" ht="15">
      <c r="A1147" s="66">
        <f>IF(A1129&lt;&gt;"",$D$16,"")</f>
      </c>
      <c r="C1147" s="39"/>
    </row>
    <row r="1148" spans="1:3" ht="15">
      <c r="A1148" s="66">
        <f>IF(A1130&lt;&gt;"",$D$17,"")</f>
      </c>
      <c r="C1148" s="39"/>
    </row>
    <row r="1149" spans="1:3" ht="15">
      <c r="A1149" s="66">
        <f>IF(A1129&lt;&gt;"",$D$20,"")</f>
      </c>
      <c r="C1149" s="39"/>
    </row>
    <row r="1150" spans="1:3" ht="15">
      <c r="A1150" s="66">
        <f>IF(A1129&lt;&gt;"",$D$22,"")</f>
      </c>
      <c r="C1150" s="39"/>
    </row>
    <row r="1151" spans="1:3" ht="15">
      <c r="A1151" s="66">
        <f>IF(A1129&lt;&gt;"",$D$23,"")</f>
      </c>
      <c r="C1151" s="39"/>
    </row>
    <row r="1152" spans="1:3" ht="15">
      <c r="A1152" s="66">
        <f>IF(A1129&lt;&gt;"",$D$24,"")</f>
      </c>
      <c r="C1152" s="39"/>
    </row>
    <row r="1153" spans="1:3" ht="15">
      <c r="A1153" s="66">
        <f>IF(A1106&lt;&gt;"",$D$25,"")</f>
      </c>
      <c r="C1153" s="39"/>
    </row>
    <row r="1154" spans="2:3" ht="12.75">
      <c r="B1154" s="38">
        <v>43</v>
      </c>
      <c r="C1154" s="39"/>
    </row>
    <row r="1155" spans="1:3" ht="15">
      <c r="A1155" s="67">
        <f>VLOOKUP(B1154,$E$23:$L$122,2)</f>
      </c>
      <c r="C1155" s="39"/>
    </row>
    <row r="1156" spans="1:3" ht="15">
      <c r="A1156" s="67">
        <f>VLOOKUP(B1154,$E$23:$L$122,3)</f>
      </c>
      <c r="C1156" s="39"/>
    </row>
    <row r="1157" spans="1:3" ht="12.75">
      <c r="A1157" s="38">
        <f>IF(A1155&lt;&gt;"",$D$3,"")</f>
      </c>
      <c r="C1157" s="39"/>
    </row>
    <row r="1158" spans="1:3" ht="12.75">
      <c r="A1158" s="74">
        <f>VLOOKUP(B1154,$E$23:$L$122,2)</f>
      </c>
      <c r="C1158" s="39"/>
    </row>
    <row r="1159" spans="1:3" ht="12.75">
      <c r="A1159" s="74">
        <f>VLOOKUP(B1154,$E$23:$L$122,4)</f>
      </c>
      <c r="C1159" s="39"/>
    </row>
    <row r="1160" spans="1:3" ht="12.75">
      <c r="A1160" s="38">
        <f>IF(A1155&lt;&gt;"",$D$24,"")</f>
      </c>
      <c r="C1160" s="39"/>
    </row>
    <row r="1161" spans="1:3" ht="12.75">
      <c r="A1161" s="38">
        <f>IF(A1155&lt;&gt;"",$D$3,"")</f>
      </c>
      <c r="C1161" s="39"/>
    </row>
    <row r="1162" spans="1:3" ht="15">
      <c r="A1162" s="67">
        <f>VLOOKUP(B1154,$E$23:$L$122,5)</f>
      </c>
      <c r="C1162" s="39"/>
    </row>
    <row r="1163" spans="1:3" ht="15">
      <c r="A1163" s="67">
        <f>VLOOKUP(B1154,$E$23:$L$122,6)</f>
      </c>
      <c r="C1163" s="39"/>
    </row>
    <row r="1164" spans="1:3" ht="15">
      <c r="A1164" s="66">
        <f>IF(A1155&lt;&gt;"",$D$4,"")</f>
      </c>
      <c r="C1164" s="39"/>
    </row>
    <row r="1165" spans="1:3" ht="15">
      <c r="A1165" s="66">
        <f>IF(A1155&lt;&gt;"",$D$5,"")</f>
      </c>
      <c r="C1165" s="39"/>
    </row>
    <row r="1166" spans="1:3" ht="15">
      <c r="A1166" s="66">
        <f>IF(A1155&lt;&gt;"",$D$6,"")</f>
      </c>
      <c r="C1166" s="39"/>
    </row>
    <row r="1167" spans="1:3" ht="15">
      <c r="A1167" s="66">
        <f>IF(A1155&lt;&gt;"",$D$7,"")</f>
      </c>
      <c r="C1167" s="39"/>
    </row>
    <row r="1168" spans="1:3" ht="15">
      <c r="A1168" s="67">
        <f>VLOOKUP(B1154,$E$23:$L$122,7)</f>
      </c>
      <c r="C1168" s="39"/>
    </row>
    <row r="1169" spans="1:3" ht="15">
      <c r="A1169" s="67">
        <f>VLOOKUP(B1154,$E$23:$L$122,8)</f>
      </c>
      <c r="C1169" s="39"/>
    </row>
    <row r="1170" spans="1:3" ht="15">
      <c r="A1170" s="66">
        <f>IF(A1155&lt;&gt;"",$D$10,"")</f>
      </c>
      <c r="C1170" s="39"/>
    </row>
    <row r="1171" spans="1:3" ht="15">
      <c r="A1171" s="66">
        <f>IF(A1155&lt;&gt;"",$D$11,"")</f>
      </c>
      <c r="C1171" s="39"/>
    </row>
    <row r="1172" spans="1:3" ht="15">
      <c r="A1172" s="66">
        <f>IF(A1155&lt;&gt;"",$D$14,"")</f>
      </c>
      <c r="C1172" s="39"/>
    </row>
    <row r="1173" spans="1:3" ht="15">
      <c r="A1173" s="66">
        <f>IF(A1155&lt;&gt;"",$D$16,"")</f>
      </c>
      <c r="C1173" s="39"/>
    </row>
    <row r="1174" spans="1:3" ht="15">
      <c r="A1174" s="66">
        <f>IF(A1156&lt;&gt;"",$D$17,"")</f>
      </c>
      <c r="C1174" s="39"/>
    </row>
    <row r="1175" spans="1:3" ht="15">
      <c r="A1175" s="66">
        <f>IF(A1155&lt;&gt;"",$D$20,"")</f>
      </c>
      <c r="C1175" s="39"/>
    </row>
    <row r="1176" spans="1:3" ht="15">
      <c r="A1176" s="66">
        <f>IF(A1155&lt;&gt;"",$D$22,"")</f>
      </c>
      <c r="C1176" s="39"/>
    </row>
    <row r="1177" spans="1:3" ht="15">
      <c r="A1177" s="66">
        <f>IF(A1155&lt;&gt;"",$D$23,"")</f>
      </c>
      <c r="C1177" s="39"/>
    </row>
    <row r="1178" spans="1:3" ht="15">
      <c r="A1178" s="66">
        <f>IF(A1155&lt;&gt;"",$D$24,"")</f>
      </c>
      <c r="C1178" s="39"/>
    </row>
    <row r="1179" spans="1:3" ht="15">
      <c r="A1179" s="66">
        <f>IF(A1132&lt;&gt;"",$D$25,"")</f>
      </c>
      <c r="C1179" s="39"/>
    </row>
    <row r="1180" spans="2:3" ht="12.75">
      <c r="B1180" s="38">
        <v>44</v>
      </c>
      <c r="C1180" s="39"/>
    </row>
    <row r="1181" spans="1:3" ht="15">
      <c r="A1181" s="67">
        <f>VLOOKUP(B1180,$E$23:$L$122,2)</f>
      </c>
      <c r="C1181" s="39"/>
    </row>
    <row r="1182" spans="1:3" ht="15">
      <c r="A1182" s="67">
        <f>VLOOKUP(B1180,$E$23:$L$122,3)</f>
      </c>
      <c r="C1182" s="39"/>
    </row>
    <row r="1183" spans="1:3" ht="12.75">
      <c r="A1183" s="38">
        <f>IF(A1181&lt;&gt;"",$D$3,"")</f>
      </c>
      <c r="C1183" s="39"/>
    </row>
    <row r="1184" spans="1:3" ht="12.75">
      <c r="A1184" s="74">
        <f>VLOOKUP(B1180,$E$23:$L$122,2)</f>
      </c>
      <c r="C1184" s="39"/>
    </row>
    <row r="1185" spans="1:3" ht="12.75">
      <c r="A1185" s="74">
        <f>VLOOKUP(B1180,$E$23:$L$122,4)</f>
      </c>
      <c r="C1185" s="39"/>
    </row>
    <row r="1186" spans="1:3" ht="12.75">
      <c r="A1186" s="38">
        <f>IF(A1181&lt;&gt;"",$D$24,"")</f>
      </c>
      <c r="C1186" s="39"/>
    </row>
    <row r="1187" spans="1:3" ht="12.75">
      <c r="A1187" s="38">
        <f>IF(A1181&lt;&gt;"",$D$3,"")</f>
      </c>
      <c r="C1187" s="39"/>
    </row>
    <row r="1188" spans="1:3" ht="15">
      <c r="A1188" s="67">
        <f>VLOOKUP(B1180,$E$23:$L$122,5)</f>
      </c>
      <c r="C1188" s="39"/>
    </row>
    <row r="1189" spans="1:3" ht="15">
      <c r="A1189" s="67">
        <f>VLOOKUP(B1180,$E$23:$L$122,6)</f>
      </c>
      <c r="C1189" s="39"/>
    </row>
    <row r="1190" spans="1:3" ht="15">
      <c r="A1190" s="66">
        <f>IF(A1181&lt;&gt;"",$D$4,"")</f>
      </c>
      <c r="C1190" s="39"/>
    </row>
    <row r="1191" spans="1:3" ht="15">
      <c r="A1191" s="66">
        <f>IF(A1181&lt;&gt;"",$D$5,"")</f>
      </c>
      <c r="C1191" s="39"/>
    </row>
    <row r="1192" spans="1:3" ht="15">
      <c r="A1192" s="66">
        <f>IF(A1181&lt;&gt;"",$D$6,"")</f>
      </c>
      <c r="C1192" s="39"/>
    </row>
    <row r="1193" spans="1:3" ht="15">
      <c r="A1193" s="66">
        <f>IF(A1181&lt;&gt;"",$D$7,"")</f>
      </c>
      <c r="C1193" s="39"/>
    </row>
    <row r="1194" spans="1:3" ht="15">
      <c r="A1194" s="67">
        <f>VLOOKUP(B1180,$E$23:$L$122,7)</f>
      </c>
      <c r="C1194" s="39"/>
    </row>
    <row r="1195" spans="1:3" ht="15">
      <c r="A1195" s="67">
        <f>VLOOKUP(B1180,$E$23:$L$122,8)</f>
      </c>
      <c r="C1195" s="39"/>
    </row>
    <row r="1196" spans="1:3" ht="15">
      <c r="A1196" s="66">
        <f>IF(A1181&lt;&gt;"",$D$10,"")</f>
      </c>
      <c r="C1196" s="39"/>
    </row>
    <row r="1197" spans="1:3" ht="15">
      <c r="A1197" s="66">
        <f>IF(A1181&lt;&gt;"",$D$11,"")</f>
      </c>
      <c r="C1197" s="39"/>
    </row>
    <row r="1198" spans="1:3" ht="15">
      <c r="A1198" s="66">
        <f>IF(A1181&lt;&gt;"",$D$14,"")</f>
      </c>
      <c r="C1198" s="39"/>
    </row>
    <row r="1199" spans="1:3" ht="15">
      <c r="A1199" s="66">
        <f>IF(A1181&lt;&gt;"",$D$16,"")</f>
      </c>
      <c r="C1199" s="39"/>
    </row>
    <row r="1200" spans="1:3" ht="15">
      <c r="A1200" s="66">
        <f>IF(A1182&lt;&gt;"",$D$17,"")</f>
      </c>
      <c r="C1200" s="39"/>
    </row>
    <row r="1201" spans="1:3" ht="15">
      <c r="A1201" s="66">
        <f>IF(A1181&lt;&gt;"",$D$20,"")</f>
      </c>
      <c r="C1201" s="39"/>
    </row>
    <row r="1202" spans="1:3" ht="15">
      <c r="A1202" s="66">
        <f>IF(A1181&lt;&gt;"",$D$22,"")</f>
      </c>
      <c r="C1202" s="39"/>
    </row>
    <row r="1203" spans="1:3" ht="15">
      <c r="A1203" s="66">
        <f>IF(A1181&lt;&gt;"",$D$23,"")</f>
      </c>
      <c r="C1203" s="39"/>
    </row>
    <row r="1204" spans="1:3" ht="15">
      <c r="A1204" s="66">
        <f>IF(A1181&lt;&gt;"",$D$24,"")</f>
      </c>
      <c r="C1204" s="39"/>
    </row>
    <row r="1205" spans="1:3" ht="15">
      <c r="A1205" s="66">
        <f>IF(A1158&lt;&gt;"",$D$25,"")</f>
      </c>
      <c r="C1205" s="39"/>
    </row>
    <row r="1206" spans="2:3" ht="12.75">
      <c r="B1206" s="38">
        <v>45</v>
      </c>
      <c r="C1206" s="39"/>
    </row>
    <row r="1207" spans="1:3" ht="15">
      <c r="A1207" s="67">
        <f>VLOOKUP(B1206,$E$23:$L$122,2)</f>
      </c>
      <c r="C1207" s="39"/>
    </row>
    <row r="1208" spans="1:3" ht="15">
      <c r="A1208" s="67">
        <f>VLOOKUP(B1206,$E$23:$L$122,3)</f>
      </c>
      <c r="C1208" s="39"/>
    </row>
    <row r="1209" spans="1:3" ht="12.75">
      <c r="A1209" s="38">
        <f>IF(A1207&lt;&gt;"",$D$3,"")</f>
      </c>
      <c r="C1209" s="39"/>
    </row>
    <row r="1210" spans="1:3" ht="12.75">
      <c r="A1210" s="74">
        <f>VLOOKUP(B1206,$E$23:$L$122,2)</f>
      </c>
      <c r="C1210" s="39"/>
    </row>
    <row r="1211" spans="1:3" ht="12.75">
      <c r="A1211" s="74">
        <f>VLOOKUP(B1206,$E$23:$L$122,4)</f>
      </c>
      <c r="C1211" s="39"/>
    </row>
    <row r="1212" spans="1:3" ht="12.75">
      <c r="A1212" s="38">
        <f>IF(A1207&lt;&gt;"",$D$24,"")</f>
      </c>
      <c r="C1212" s="39"/>
    </row>
    <row r="1213" spans="1:3" ht="12.75">
      <c r="A1213" s="38">
        <f>IF(A1207&lt;&gt;"",$D$3,"")</f>
      </c>
      <c r="C1213" s="39"/>
    </row>
    <row r="1214" spans="1:3" ht="15">
      <c r="A1214" s="67">
        <f>VLOOKUP(B1206,$E$23:$L$122,5)</f>
      </c>
      <c r="C1214" s="39"/>
    </row>
    <row r="1215" spans="1:3" ht="15">
      <c r="A1215" s="67">
        <f>VLOOKUP(B1206,$E$23:$L$122,6)</f>
      </c>
      <c r="C1215" s="39"/>
    </row>
    <row r="1216" spans="1:3" ht="15">
      <c r="A1216" s="66">
        <f>IF(A1207&lt;&gt;"",$D$4,"")</f>
      </c>
      <c r="C1216" s="39"/>
    </row>
    <row r="1217" spans="1:3" ht="15">
      <c r="A1217" s="66">
        <f>IF(A1207&lt;&gt;"",$D$5,"")</f>
      </c>
      <c r="C1217" s="39"/>
    </row>
    <row r="1218" spans="1:3" ht="15">
      <c r="A1218" s="66">
        <f>IF(A1207&lt;&gt;"",$D$6,"")</f>
      </c>
      <c r="C1218" s="39"/>
    </row>
    <row r="1219" spans="1:3" ht="15">
      <c r="A1219" s="66">
        <f>IF(A1207&lt;&gt;"",$D$7,"")</f>
      </c>
      <c r="C1219" s="39"/>
    </row>
    <row r="1220" spans="1:3" ht="15">
      <c r="A1220" s="67">
        <f>VLOOKUP(B1206,$E$23:$L$122,7)</f>
      </c>
      <c r="C1220" s="39"/>
    </row>
    <row r="1221" spans="1:3" ht="15">
      <c r="A1221" s="67">
        <f>VLOOKUP(B1206,$E$23:$L$122,8)</f>
      </c>
      <c r="C1221" s="39"/>
    </row>
    <row r="1222" spans="1:3" ht="15">
      <c r="A1222" s="66">
        <f>IF(A1207&lt;&gt;"",$D$10,"")</f>
      </c>
      <c r="C1222" s="39"/>
    </row>
    <row r="1223" spans="1:3" ht="15">
      <c r="A1223" s="66">
        <f>IF(A1207&lt;&gt;"",$D$11,"")</f>
      </c>
      <c r="C1223" s="39"/>
    </row>
    <row r="1224" spans="1:3" ht="15">
      <c r="A1224" s="66">
        <f>IF(A1207&lt;&gt;"",$D$14,"")</f>
      </c>
      <c r="C1224" s="39"/>
    </row>
    <row r="1225" spans="1:3" ht="15">
      <c r="A1225" s="66">
        <f>IF(A1207&lt;&gt;"",$D$16,"")</f>
      </c>
      <c r="C1225" s="39"/>
    </row>
    <row r="1226" spans="1:3" ht="15">
      <c r="A1226" s="66">
        <f>IF(A1208&lt;&gt;"",$D$17,"")</f>
      </c>
      <c r="C1226" s="39"/>
    </row>
    <row r="1227" spans="1:3" ht="15">
      <c r="A1227" s="66">
        <f>IF(A1207&lt;&gt;"",$D$20,"")</f>
      </c>
      <c r="C1227" s="39"/>
    </row>
    <row r="1228" spans="1:3" ht="15">
      <c r="A1228" s="66">
        <f>IF(A1207&lt;&gt;"",$D$22,"")</f>
      </c>
      <c r="C1228" s="39"/>
    </row>
    <row r="1229" spans="1:3" ht="15">
      <c r="A1229" s="66">
        <f>IF(A1207&lt;&gt;"",$D$23,"")</f>
      </c>
      <c r="C1229" s="39"/>
    </row>
    <row r="1230" spans="1:3" ht="15">
      <c r="A1230" s="66">
        <f>IF(A1207&lt;&gt;"",$D$24,"")</f>
      </c>
      <c r="C1230" s="39"/>
    </row>
    <row r="1231" spans="1:3" ht="15">
      <c r="A1231" s="66">
        <f>IF(A1184&lt;&gt;"",$D$25,"")</f>
      </c>
      <c r="C1231" s="39"/>
    </row>
    <row r="1232" spans="2:3" ht="12.75">
      <c r="B1232" s="38">
        <v>46</v>
      </c>
      <c r="C1232" s="39"/>
    </row>
    <row r="1233" spans="1:3" ht="15">
      <c r="A1233" s="67">
        <f>VLOOKUP(B1232,$E$23:$L$122,2)</f>
      </c>
      <c r="C1233" s="39"/>
    </row>
    <row r="1234" spans="1:3" ht="15">
      <c r="A1234" s="67">
        <f>VLOOKUP(B1232,$E$23:$L$122,3)</f>
      </c>
      <c r="C1234" s="39"/>
    </row>
    <row r="1235" spans="1:3" ht="12.75">
      <c r="A1235" s="38">
        <f>IF(A1233&lt;&gt;"",$D$3,"")</f>
      </c>
      <c r="C1235" s="39"/>
    </row>
    <row r="1236" spans="1:3" ht="12.75">
      <c r="A1236" s="74">
        <f>VLOOKUP(B1232,$E$23:$L$122,2)</f>
      </c>
      <c r="C1236" s="39"/>
    </row>
    <row r="1237" spans="1:3" ht="12.75">
      <c r="A1237" s="74">
        <f>VLOOKUP(B1232,$E$23:$L$122,4)</f>
      </c>
      <c r="C1237" s="39"/>
    </row>
    <row r="1238" spans="1:3" ht="12.75">
      <c r="A1238" s="38">
        <f>IF(A1233&lt;&gt;"",$D$24,"")</f>
      </c>
      <c r="C1238" s="39"/>
    </row>
    <row r="1239" spans="1:3" ht="12.75">
      <c r="A1239" s="38">
        <f>IF(A1233&lt;&gt;"",$D$3,"")</f>
      </c>
      <c r="C1239" s="39"/>
    </row>
    <row r="1240" spans="1:3" ht="15">
      <c r="A1240" s="67">
        <f>VLOOKUP(B1232,$E$23:$L$122,5)</f>
      </c>
      <c r="C1240" s="39"/>
    </row>
    <row r="1241" spans="1:3" ht="15">
      <c r="A1241" s="67">
        <f>VLOOKUP(B1232,$E$23:$L$122,6)</f>
      </c>
      <c r="C1241" s="39"/>
    </row>
    <row r="1242" spans="1:3" ht="15">
      <c r="A1242" s="66">
        <f>IF(A1233&lt;&gt;"",$D$4,"")</f>
      </c>
      <c r="C1242" s="39"/>
    </row>
    <row r="1243" spans="1:3" ht="15">
      <c r="A1243" s="66">
        <f>IF(A1233&lt;&gt;"",$D$5,"")</f>
      </c>
      <c r="C1243" s="39"/>
    </row>
    <row r="1244" spans="1:3" ht="15">
      <c r="A1244" s="66">
        <f>IF(A1233&lt;&gt;"",$D$6,"")</f>
      </c>
      <c r="C1244" s="39"/>
    </row>
    <row r="1245" spans="1:3" ht="15">
      <c r="A1245" s="66">
        <f>IF(A1233&lt;&gt;"",$D$7,"")</f>
      </c>
      <c r="C1245" s="39"/>
    </row>
    <row r="1246" spans="1:3" ht="15">
      <c r="A1246" s="67">
        <f>VLOOKUP(B1232,$E$23:$L$122,7)</f>
      </c>
      <c r="C1246" s="39"/>
    </row>
    <row r="1247" spans="1:3" ht="15">
      <c r="A1247" s="67">
        <f>VLOOKUP(B1232,$E$23:$L$122,8)</f>
      </c>
      <c r="C1247" s="39"/>
    </row>
    <row r="1248" spans="1:3" ht="15">
      <c r="A1248" s="66">
        <f>IF(A1233&lt;&gt;"",$D$10,"")</f>
      </c>
      <c r="C1248" s="39"/>
    </row>
    <row r="1249" spans="1:3" ht="15">
      <c r="A1249" s="66">
        <f>IF(A1233&lt;&gt;"",$D$11,"")</f>
      </c>
      <c r="C1249" s="39"/>
    </row>
    <row r="1250" spans="1:3" ht="15">
      <c r="A1250" s="66">
        <f>IF(A1233&lt;&gt;"",$D$14,"")</f>
      </c>
      <c r="C1250" s="39"/>
    </row>
    <row r="1251" spans="1:3" ht="15">
      <c r="A1251" s="66">
        <f>IF(A1233&lt;&gt;"",$D$16,"")</f>
      </c>
      <c r="C1251" s="39"/>
    </row>
    <row r="1252" spans="1:3" ht="15">
      <c r="A1252" s="66">
        <f>IF(A1234&lt;&gt;"",$D$17,"")</f>
      </c>
      <c r="C1252" s="39"/>
    </row>
    <row r="1253" spans="1:3" ht="15">
      <c r="A1253" s="66">
        <f>IF(A1233&lt;&gt;"",$D$20,"")</f>
      </c>
      <c r="C1253" s="39"/>
    </row>
    <row r="1254" spans="1:3" ht="15">
      <c r="A1254" s="66">
        <f>IF(A1233&lt;&gt;"",$D$22,"")</f>
      </c>
      <c r="C1254" s="39"/>
    </row>
    <row r="1255" spans="1:3" ht="15">
      <c r="A1255" s="66">
        <f>IF(A1233&lt;&gt;"",$D$23,"")</f>
      </c>
      <c r="C1255" s="39"/>
    </row>
    <row r="1256" spans="1:3" ht="15">
      <c r="A1256" s="66">
        <f>IF(A1233&lt;&gt;"",$D$24,"")</f>
      </c>
      <c r="C1256" s="39"/>
    </row>
    <row r="1257" spans="1:3" ht="15">
      <c r="A1257" s="66">
        <f>IF(A1210&lt;&gt;"",$D$25,"")</f>
      </c>
      <c r="C1257" s="39"/>
    </row>
    <row r="1258" spans="2:3" ht="12.75">
      <c r="B1258" s="38">
        <v>47</v>
      </c>
      <c r="C1258" s="39"/>
    </row>
    <row r="1259" spans="1:3" ht="15">
      <c r="A1259" s="67">
        <f>VLOOKUP(B1258,$E$23:$L$122,2)</f>
      </c>
      <c r="C1259" s="39"/>
    </row>
    <row r="1260" spans="1:3" ht="15">
      <c r="A1260" s="67">
        <f>VLOOKUP(B1258,$E$23:$L$122,3)</f>
      </c>
      <c r="C1260" s="39"/>
    </row>
    <row r="1261" spans="1:3" ht="12.75">
      <c r="A1261" s="38">
        <f>IF(A1259&lt;&gt;"",$D$3,"")</f>
      </c>
      <c r="C1261" s="39"/>
    </row>
    <row r="1262" spans="1:3" ht="12.75">
      <c r="A1262" s="74">
        <f>VLOOKUP(B1258,$E$23:$L$122,2)</f>
      </c>
      <c r="C1262" s="39"/>
    </row>
    <row r="1263" spans="1:3" ht="12.75">
      <c r="A1263" s="74">
        <f>VLOOKUP(B1258,$E$23:$L$122,4)</f>
      </c>
      <c r="C1263" s="39"/>
    </row>
    <row r="1264" spans="1:3" ht="12.75">
      <c r="A1264" s="38">
        <f>IF(A1259&lt;&gt;"",$D$24,"")</f>
      </c>
      <c r="C1264" s="39"/>
    </row>
    <row r="1265" spans="1:3" ht="12.75">
      <c r="A1265" s="38">
        <f>IF(A1259&lt;&gt;"",$D$3,"")</f>
      </c>
      <c r="C1265" s="39"/>
    </row>
    <row r="1266" spans="1:3" ht="15">
      <c r="A1266" s="67">
        <f>VLOOKUP(B1258,$E$23:$L$122,5)</f>
      </c>
      <c r="C1266" s="39"/>
    </row>
    <row r="1267" spans="1:3" ht="15">
      <c r="A1267" s="67">
        <f>VLOOKUP(B1258,$E$23:$L$122,6)</f>
      </c>
      <c r="C1267" s="39"/>
    </row>
    <row r="1268" spans="1:3" ht="15">
      <c r="A1268" s="66">
        <f>IF(A1259&lt;&gt;"",$D$4,"")</f>
      </c>
      <c r="C1268" s="39"/>
    </row>
    <row r="1269" spans="1:3" ht="15">
      <c r="A1269" s="66">
        <f>IF(A1259&lt;&gt;"",$D$5,"")</f>
      </c>
      <c r="C1269" s="39"/>
    </row>
    <row r="1270" spans="1:3" ht="15">
      <c r="A1270" s="66">
        <f>IF(A1259&lt;&gt;"",$D$6,"")</f>
      </c>
      <c r="C1270" s="39"/>
    </row>
    <row r="1271" spans="1:3" ht="15">
      <c r="A1271" s="66">
        <f>IF(A1259&lt;&gt;"",$D$7,"")</f>
      </c>
      <c r="C1271" s="39"/>
    </row>
    <row r="1272" spans="1:3" ht="15">
      <c r="A1272" s="67">
        <f>VLOOKUP(B1258,$E$23:$L$122,7)</f>
      </c>
      <c r="C1272" s="39"/>
    </row>
    <row r="1273" spans="1:3" ht="15">
      <c r="A1273" s="67">
        <f>VLOOKUP(B1258,$E$23:$L$122,8)</f>
      </c>
      <c r="C1273" s="39"/>
    </row>
    <row r="1274" spans="1:3" ht="15">
      <c r="A1274" s="66">
        <f>IF(A1259&lt;&gt;"",$D$10,"")</f>
      </c>
      <c r="C1274" s="39"/>
    </row>
    <row r="1275" spans="1:3" ht="15">
      <c r="A1275" s="66">
        <f>IF(A1259&lt;&gt;"",$D$11,"")</f>
      </c>
      <c r="C1275" s="39"/>
    </row>
    <row r="1276" spans="1:3" ht="15">
      <c r="A1276" s="66">
        <f>IF(A1259&lt;&gt;"",$D$14,"")</f>
      </c>
      <c r="C1276" s="39"/>
    </row>
    <row r="1277" spans="1:3" ht="15">
      <c r="A1277" s="66">
        <f>IF(A1259&lt;&gt;"",$D$16,"")</f>
      </c>
      <c r="C1277" s="39"/>
    </row>
    <row r="1278" spans="1:3" ht="15">
      <c r="A1278" s="66">
        <f>IF(A1260&lt;&gt;"",$D$17,"")</f>
      </c>
      <c r="C1278" s="39"/>
    </row>
    <row r="1279" spans="1:3" ht="15">
      <c r="A1279" s="66">
        <f>IF(A1259&lt;&gt;"",$D$20,"")</f>
      </c>
      <c r="C1279" s="39"/>
    </row>
    <row r="1280" spans="1:3" ht="15">
      <c r="A1280" s="66">
        <f>IF(A1259&lt;&gt;"",$D$22,"")</f>
      </c>
      <c r="C1280" s="39"/>
    </row>
    <row r="1281" spans="1:3" ht="15">
      <c r="A1281" s="66">
        <f>IF(A1259&lt;&gt;"",$D$23,"")</f>
      </c>
      <c r="C1281" s="39"/>
    </row>
    <row r="1282" spans="1:3" ht="15">
      <c r="A1282" s="66">
        <f>IF(A1259&lt;&gt;"",$D$24,"")</f>
      </c>
      <c r="C1282" s="39"/>
    </row>
    <row r="1283" spans="1:3" ht="15">
      <c r="A1283" s="66">
        <f>IF(A1236&lt;&gt;"",$D$25,"")</f>
      </c>
      <c r="C1283" s="39"/>
    </row>
    <row r="1284" spans="2:3" ht="12.75">
      <c r="B1284" s="38">
        <v>48</v>
      </c>
      <c r="C1284" s="39"/>
    </row>
    <row r="1285" spans="1:3" ht="15">
      <c r="A1285" s="67">
        <f>VLOOKUP(B1284,$E$23:$L$122,2)</f>
      </c>
      <c r="C1285" s="39"/>
    </row>
    <row r="1286" spans="1:3" ht="15">
      <c r="A1286" s="67">
        <f>VLOOKUP(B1284,$E$23:$L$122,3)</f>
      </c>
      <c r="C1286" s="39"/>
    </row>
    <row r="1287" spans="1:3" ht="12.75">
      <c r="A1287" s="38">
        <f>IF(A1285&lt;&gt;"",$D$3,"")</f>
      </c>
      <c r="C1287" s="39"/>
    </row>
    <row r="1288" spans="1:3" ht="12.75">
      <c r="A1288" s="74">
        <f>VLOOKUP(B1284,$E$23:$L$122,2)</f>
      </c>
      <c r="C1288" s="39"/>
    </row>
    <row r="1289" spans="1:3" ht="12.75">
      <c r="A1289" s="74">
        <f>VLOOKUP(B1284,$E$23:$L$122,4)</f>
      </c>
      <c r="C1289" s="39"/>
    </row>
    <row r="1290" spans="1:3" ht="12.75">
      <c r="A1290" s="38">
        <f>IF(A1285&lt;&gt;"",$D$24,"")</f>
      </c>
      <c r="C1290" s="39"/>
    </row>
    <row r="1291" spans="1:3" ht="12.75">
      <c r="A1291" s="38">
        <f>IF(A1285&lt;&gt;"",$D$3,"")</f>
      </c>
      <c r="C1291" s="39"/>
    </row>
    <row r="1292" spans="1:3" ht="15">
      <c r="A1292" s="67">
        <f>VLOOKUP(B1284,$E$23:$L$122,5)</f>
      </c>
      <c r="C1292" s="39"/>
    </row>
    <row r="1293" spans="1:3" ht="15">
      <c r="A1293" s="67">
        <f>VLOOKUP(B1284,$E$23:$L$122,6)</f>
      </c>
      <c r="C1293" s="39"/>
    </row>
    <row r="1294" spans="1:3" ht="15">
      <c r="A1294" s="66">
        <f>IF(A1285&lt;&gt;"",$D$4,"")</f>
      </c>
      <c r="C1294" s="39"/>
    </row>
    <row r="1295" spans="1:3" ht="15">
      <c r="A1295" s="66">
        <f>IF(A1285&lt;&gt;"",$D$5,"")</f>
      </c>
      <c r="C1295" s="39"/>
    </row>
    <row r="1296" spans="1:3" ht="15">
      <c r="A1296" s="66">
        <f>IF(A1285&lt;&gt;"",$D$6,"")</f>
      </c>
      <c r="C1296" s="39"/>
    </row>
    <row r="1297" spans="1:3" ht="15">
      <c r="A1297" s="66">
        <f>IF(A1285&lt;&gt;"",$D$7,"")</f>
      </c>
      <c r="C1297" s="39"/>
    </row>
    <row r="1298" spans="1:3" ht="15">
      <c r="A1298" s="67">
        <f>VLOOKUP(B1284,$E$23:$L$122,7)</f>
      </c>
      <c r="C1298" s="39"/>
    </row>
    <row r="1299" spans="1:3" ht="15">
      <c r="A1299" s="67">
        <f>VLOOKUP(B1284,$E$23:$L$122,8)</f>
      </c>
      <c r="C1299" s="39"/>
    </row>
    <row r="1300" spans="1:3" ht="15">
      <c r="A1300" s="66">
        <f>IF(A1285&lt;&gt;"",$D$10,"")</f>
      </c>
      <c r="C1300" s="39"/>
    </row>
    <row r="1301" spans="1:3" ht="15">
      <c r="A1301" s="66">
        <f>IF(A1285&lt;&gt;"",$D$11,"")</f>
      </c>
      <c r="C1301" s="39"/>
    </row>
    <row r="1302" spans="1:3" ht="15">
      <c r="A1302" s="66">
        <f>IF(A1285&lt;&gt;"",$D$14,"")</f>
      </c>
      <c r="C1302" s="39"/>
    </row>
    <row r="1303" spans="1:3" ht="15">
      <c r="A1303" s="66">
        <f>IF(A1285&lt;&gt;"",$D$16,"")</f>
      </c>
      <c r="C1303" s="39"/>
    </row>
    <row r="1304" spans="1:3" ht="15">
      <c r="A1304" s="66">
        <f>IF(A1286&lt;&gt;"",$D$17,"")</f>
      </c>
      <c r="C1304" s="39"/>
    </row>
    <row r="1305" spans="1:3" ht="15">
      <c r="A1305" s="66">
        <f>IF(A1285&lt;&gt;"",$D$20,"")</f>
      </c>
      <c r="C1305" s="39"/>
    </row>
    <row r="1306" spans="1:3" ht="15">
      <c r="A1306" s="66">
        <f>IF(A1285&lt;&gt;"",$D$22,"")</f>
      </c>
      <c r="C1306" s="39"/>
    </row>
    <row r="1307" spans="1:3" ht="15">
      <c r="A1307" s="66">
        <f>IF(A1285&lt;&gt;"",$D$23,"")</f>
      </c>
      <c r="C1307" s="39"/>
    </row>
    <row r="1308" spans="1:3" ht="15">
      <c r="A1308" s="66">
        <f>IF(A1285&lt;&gt;"",$D$24,"")</f>
      </c>
      <c r="C1308" s="39"/>
    </row>
    <row r="1309" spans="1:3" ht="15">
      <c r="A1309" s="66">
        <f>IF(A1262&lt;&gt;"",$D$25,"")</f>
      </c>
      <c r="C1309" s="39"/>
    </row>
    <row r="1310" spans="2:3" ht="12.75">
      <c r="B1310" s="38">
        <v>49</v>
      </c>
      <c r="C1310" s="39"/>
    </row>
    <row r="1311" ht="15">
      <c r="A1311" s="67">
        <f>VLOOKUP(B1310,$E$23:$L$122,2)</f>
      </c>
    </row>
    <row r="1312" ht="15">
      <c r="A1312" s="67">
        <f>VLOOKUP(B1310,$E$23:$L$122,3)</f>
      </c>
    </row>
    <row r="1313" ht="12.75">
      <c r="A1313" s="38">
        <f>IF(A1311&lt;&gt;"",$D$3,"")</f>
      </c>
    </row>
    <row r="1314" ht="12.75">
      <c r="A1314" s="74">
        <f>VLOOKUP(B1310,$E$23:$L$122,2)</f>
      </c>
    </row>
    <row r="1315" ht="12.75">
      <c r="A1315" s="74">
        <f>VLOOKUP(B1310,$E$23:$L$122,4)</f>
      </c>
    </row>
    <row r="1316" ht="12.75">
      <c r="A1316" s="38">
        <f>IF(A1311&lt;&gt;"",$D$24,"")</f>
      </c>
    </row>
    <row r="1317" ht="12.75">
      <c r="A1317" s="38">
        <f>IF(A1311&lt;&gt;"",$D$3,"")</f>
      </c>
    </row>
    <row r="1318" ht="15">
      <c r="A1318" s="67">
        <f>VLOOKUP(B1310,$E$23:$L$122,5)</f>
      </c>
    </row>
    <row r="1319" ht="15">
      <c r="A1319" s="67">
        <f>VLOOKUP(B1310,$E$23:$L$122,6)</f>
      </c>
    </row>
    <row r="1320" ht="15">
      <c r="A1320" s="66">
        <f>IF(A1311&lt;&gt;"",$D$4,"")</f>
      </c>
    </row>
    <row r="1321" ht="15">
      <c r="A1321" s="66">
        <f>IF(A1311&lt;&gt;"",$D$5,"")</f>
      </c>
    </row>
    <row r="1322" ht="15">
      <c r="A1322" s="66">
        <f>IF(A1311&lt;&gt;"",$D$6,"")</f>
      </c>
    </row>
    <row r="1323" ht="15">
      <c r="A1323" s="66">
        <f>IF(A1311&lt;&gt;"",$D$7,"")</f>
      </c>
    </row>
    <row r="1324" ht="15">
      <c r="A1324" s="67">
        <f>VLOOKUP(B1310,$E$23:$L$122,7)</f>
      </c>
    </row>
    <row r="1325" ht="15">
      <c r="A1325" s="67">
        <f>VLOOKUP(B1310,$E$23:$L$122,8)</f>
      </c>
    </row>
    <row r="1326" ht="15">
      <c r="A1326" s="66">
        <f>IF(A1311&lt;&gt;"",$D$10,"")</f>
      </c>
    </row>
    <row r="1327" ht="15">
      <c r="A1327" s="66">
        <f>IF(A1311&lt;&gt;"",$D$11,"")</f>
      </c>
    </row>
    <row r="1328" ht="15">
      <c r="A1328" s="66">
        <f>IF(A1311&lt;&gt;"",$D$14,"")</f>
      </c>
    </row>
    <row r="1329" ht="15">
      <c r="A1329" s="66">
        <f>IF(A1311&lt;&gt;"",$D$16,"")</f>
      </c>
    </row>
    <row r="1330" ht="15">
      <c r="A1330" s="66">
        <f>IF(A1312&lt;&gt;"",$D$17,"")</f>
      </c>
    </row>
    <row r="1331" ht="15">
      <c r="A1331" s="66">
        <f>IF(A1311&lt;&gt;"",$D$20,"")</f>
      </c>
    </row>
    <row r="1332" ht="15">
      <c r="A1332" s="66">
        <f>IF(A1311&lt;&gt;"",$D$22,"")</f>
      </c>
    </row>
    <row r="1333" ht="15">
      <c r="A1333" s="66">
        <f>IF(A1311&lt;&gt;"",$D$23,"")</f>
      </c>
    </row>
    <row r="1334" ht="15">
      <c r="A1334" s="66">
        <f>IF(A1311&lt;&gt;"",$D$24,"")</f>
      </c>
    </row>
    <row r="1335" ht="15">
      <c r="A1335" s="66">
        <f>IF(A1288&lt;&gt;"",$D$25,"")</f>
      </c>
    </row>
    <row r="1336" ht="12.75">
      <c r="B1336" s="38">
        <v>50</v>
      </c>
    </row>
    <row r="1337" ht="15">
      <c r="A1337" s="67">
        <f>VLOOKUP(B1336,$E$23:$L$122,2)</f>
      </c>
    </row>
    <row r="1338" ht="15">
      <c r="A1338" s="67">
        <f>VLOOKUP(B1336,$E$23:$L$122,3)</f>
      </c>
    </row>
    <row r="1339" ht="12.75">
      <c r="A1339" s="38">
        <f>IF(A1337&lt;&gt;"",$D$3,"")</f>
      </c>
    </row>
    <row r="1340" ht="12.75">
      <c r="A1340" s="74">
        <f>VLOOKUP(B1336,$E$23:$L$122,2)</f>
      </c>
    </row>
    <row r="1341" ht="12.75">
      <c r="A1341" s="74">
        <f>VLOOKUP(B1336,$E$23:$L$122,4)</f>
      </c>
    </row>
    <row r="1342" ht="12.75">
      <c r="A1342" s="38">
        <f>IF(A1337&lt;&gt;"",$D$24,"")</f>
      </c>
    </row>
    <row r="1343" ht="12.75">
      <c r="A1343" s="38">
        <f>IF(A1337&lt;&gt;"",$D$3,"")</f>
      </c>
    </row>
    <row r="1344" ht="15">
      <c r="A1344" s="67">
        <f>VLOOKUP(B1336,$E$23:$L$122,5)</f>
      </c>
    </row>
    <row r="1345" ht="15">
      <c r="A1345" s="67">
        <f>VLOOKUP(B1336,$E$23:$L$122,6)</f>
      </c>
    </row>
    <row r="1346" ht="15">
      <c r="A1346" s="66">
        <f>IF(A1337&lt;&gt;"",$D$4,"")</f>
      </c>
    </row>
    <row r="1347" ht="15">
      <c r="A1347" s="66">
        <f>IF(A1337&lt;&gt;"",$D$5,"")</f>
      </c>
    </row>
    <row r="1348" ht="15">
      <c r="A1348" s="66">
        <f>IF(A1337&lt;&gt;"",$D$6,"")</f>
      </c>
    </row>
    <row r="1349" ht="15">
      <c r="A1349" s="66">
        <f>IF(A1337&lt;&gt;"",$D$7,"")</f>
      </c>
    </row>
    <row r="1350" ht="15">
      <c r="A1350" s="67">
        <f>VLOOKUP(B1336,$E$23:$L$122,7)</f>
      </c>
    </row>
    <row r="1351" ht="15">
      <c r="A1351" s="67">
        <f>VLOOKUP(B1336,$E$23:$L$122,8)</f>
      </c>
    </row>
    <row r="1352" ht="15">
      <c r="A1352" s="66">
        <f>IF(A1337&lt;&gt;"",$D$10,"")</f>
      </c>
    </row>
    <row r="1353" ht="15">
      <c r="A1353" s="66">
        <f>IF(A1337&lt;&gt;"",$D$11,"")</f>
      </c>
    </row>
    <row r="1354" ht="15">
      <c r="A1354" s="66">
        <f>IF(A1337&lt;&gt;"",$D$14,"")</f>
      </c>
    </row>
    <row r="1355" ht="15">
      <c r="A1355" s="66">
        <f>IF(A1337&lt;&gt;"",$D$16,"")</f>
      </c>
    </row>
    <row r="1356" ht="15">
      <c r="A1356" s="66">
        <f>IF(A1338&lt;&gt;"",$D$17,"")</f>
      </c>
    </row>
    <row r="1357" ht="15">
      <c r="A1357" s="66">
        <f>IF(A1337&lt;&gt;"",$D$20,"")</f>
      </c>
    </row>
    <row r="1358" ht="15">
      <c r="A1358" s="66">
        <f>IF(A1337&lt;&gt;"",$D$22,"")</f>
      </c>
    </row>
    <row r="1359" ht="15">
      <c r="A1359" s="66">
        <f>IF(A1337&lt;&gt;"",$D$23,"")</f>
      </c>
    </row>
    <row r="1360" ht="15">
      <c r="A1360" s="66">
        <f>IF(A1337&lt;&gt;"",$D$24,"")</f>
      </c>
    </row>
    <row r="1361" ht="15">
      <c r="A1361" s="66">
        <f>IF(A1314&lt;&gt;"",$D$25,"")</f>
      </c>
    </row>
    <row r="1362" spans="1:3" ht="13.5" thickBot="1">
      <c r="A1362" s="76" t="s">
        <v>1522</v>
      </c>
      <c r="B1362" s="76"/>
      <c r="C1362" s="76"/>
    </row>
    <row r="1363" spans="1:2" ht="13.5" thickTop="1">
      <c r="A1363" s="38" t="s">
        <v>2431</v>
      </c>
      <c r="B1363" s="39"/>
    </row>
    <row r="1364" spans="1:2" ht="12.75">
      <c r="A1364" s="38" t="s">
        <v>1480</v>
      </c>
      <c r="B1364" s="39"/>
    </row>
    <row r="1365" ht="12.75">
      <c r="B1365" s="38">
        <v>51</v>
      </c>
    </row>
    <row r="1366" ht="15">
      <c r="A1366" s="67">
        <f>VLOOKUP(B1365,$E$23:$L$122,2)</f>
      </c>
    </row>
    <row r="1367" ht="15">
      <c r="A1367" s="67">
        <f>VLOOKUP(B1365,$E$23:$L$122,3)</f>
      </c>
    </row>
    <row r="1368" ht="12.75">
      <c r="A1368" s="38">
        <f>IF(A1366&lt;&gt;"",$D$3,"")</f>
      </c>
    </row>
    <row r="1369" ht="12.75">
      <c r="A1369" s="74">
        <f>VLOOKUP(B1365,$E$23:$L$122,2)</f>
      </c>
    </row>
    <row r="1370" ht="12.75">
      <c r="A1370" s="74">
        <f>VLOOKUP(B1365,$E$23:$L$122,4)</f>
      </c>
    </row>
    <row r="1371" ht="12.75">
      <c r="A1371" s="38">
        <f>IF(A1366&lt;&gt;"",$D$24,"")</f>
      </c>
    </row>
    <row r="1372" ht="12.75">
      <c r="A1372" s="38">
        <f>IF(A1366&lt;&gt;"",$D$3,"")</f>
      </c>
    </row>
    <row r="1373" ht="15">
      <c r="A1373" s="67">
        <f>VLOOKUP(B1365,$E$23:$L$122,5)</f>
      </c>
    </row>
    <row r="1374" ht="15">
      <c r="A1374" s="67">
        <f>VLOOKUP(B1365,$E$23:$L$122,6)</f>
      </c>
    </row>
    <row r="1375" ht="15">
      <c r="A1375" s="66">
        <f>IF(A1366&lt;&gt;"",$D$4,"")</f>
      </c>
    </row>
    <row r="1376" ht="15">
      <c r="A1376" s="66">
        <f>IF(A1366&lt;&gt;"",$D$5,"")</f>
      </c>
    </row>
    <row r="1377" ht="15">
      <c r="A1377" s="66">
        <f>IF(A1366&lt;&gt;"",$D$6,"")</f>
      </c>
    </row>
    <row r="1378" ht="15">
      <c r="A1378" s="66">
        <f>IF(A1366&lt;&gt;"",$D$7,"")</f>
      </c>
    </row>
    <row r="1379" ht="15">
      <c r="A1379" s="67">
        <f>VLOOKUP(B1365,$E$23:$L$122,7)</f>
      </c>
    </row>
    <row r="1380" ht="15">
      <c r="A1380" s="67">
        <f>VLOOKUP(B1365,$E$23:$L$122,8)</f>
      </c>
    </row>
    <row r="1381" ht="15">
      <c r="A1381" s="66">
        <f>IF(A1366&lt;&gt;"",$D$10,"")</f>
      </c>
    </row>
    <row r="1382" ht="15">
      <c r="A1382" s="66">
        <f>IF(A1366&lt;&gt;"",$D$11,"")</f>
      </c>
    </row>
    <row r="1383" ht="15">
      <c r="A1383" s="66">
        <f>IF(A1366&lt;&gt;"",$D$14,"")</f>
      </c>
    </row>
    <row r="1384" ht="15">
      <c r="A1384" s="66">
        <f>IF(A1366&lt;&gt;"",$D$16,"")</f>
      </c>
    </row>
    <row r="1385" ht="15">
      <c r="A1385" s="66">
        <f>IF(A1367&lt;&gt;"",$D$17,"")</f>
      </c>
    </row>
    <row r="1386" ht="15">
      <c r="A1386" s="66">
        <f>IF(A1366&lt;&gt;"",$D$20,"")</f>
      </c>
    </row>
    <row r="1387" ht="15">
      <c r="A1387" s="66">
        <f>IF(A1366&lt;&gt;"",$D$22,"")</f>
      </c>
    </row>
    <row r="1388" ht="15">
      <c r="A1388" s="66">
        <f>IF(A1366&lt;&gt;"",$D$23,"")</f>
      </c>
    </row>
    <row r="1389" ht="15">
      <c r="A1389" s="66">
        <f>IF(A1366&lt;&gt;"",$D$24,"")</f>
      </c>
    </row>
    <row r="1390" ht="15">
      <c r="A1390" s="66">
        <f>IF(A1343&lt;&gt;"",$D$25,"")</f>
      </c>
    </row>
    <row r="1391" ht="12.75">
      <c r="B1391" s="38">
        <v>52</v>
      </c>
    </row>
    <row r="1392" ht="15">
      <c r="A1392" s="67">
        <f>VLOOKUP(B1391,$E$23:$L$122,2)</f>
      </c>
    </row>
    <row r="1393" ht="15">
      <c r="A1393" s="67">
        <f>VLOOKUP(B1391,$E$23:$L$122,3)</f>
      </c>
    </row>
    <row r="1394" ht="12.75">
      <c r="A1394" s="38">
        <f>IF(A1392&lt;&gt;"",$D$3,"")</f>
      </c>
    </row>
    <row r="1395" ht="12.75">
      <c r="A1395" s="74">
        <f>VLOOKUP(B1391,$E$23:$L$122,2)</f>
      </c>
    </row>
    <row r="1396" ht="12.75">
      <c r="A1396" s="74">
        <f>VLOOKUP(B1391,$E$23:$L$122,4)</f>
      </c>
    </row>
    <row r="1397" ht="12.75">
      <c r="A1397" s="38">
        <f>IF(A1392&lt;&gt;"",$D$24,"")</f>
      </c>
    </row>
    <row r="1398" ht="12.75">
      <c r="A1398" s="38">
        <f>IF(A1392&lt;&gt;"",$D$3,"")</f>
      </c>
    </row>
    <row r="1399" ht="15">
      <c r="A1399" s="67">
        <f>VLOOKUP(B1391,$E$23:$L$122,5)</f>
      </c>
    </row>
    <row r="1400" ht="15">
      <c r="A1400" s="67">
        <f>VLOOKUP(B1391,$E$23:$L$122,6)</f>
      </c>
    </row>
    <row r="1401" ht="15">
      <c r="A1401" s="66">
        <f>IF(A1392&lt;&gt;"",$D$4,"")</f>
      </c>
    </row>
    <row r="1402" ht="15">
      <c r="A1402" s="66">
        <f>IF(A1392&lt;&gt;"",$D$5,"")</f>
      </c>
    </row>
    <row r="1403" ht="15">
      <c r="A1403" s="66">
        <f>IF(A1392&lt;&gt;"",$D$6,"")</f>
      </c>
    </row>
    <row r="1404" ht="15">
      <c r="A1404" s="66">
        <f>IF(A1392&lt;&gt;"",$D$7,"")</f>
      </c>
    </row>
    <row r="1405" ht="15">
      <c r="A1405" s="67">
        <f>VLOOKUP(B1391,$E$23:$L$122,7)</f>
      </c>
    </row>
    <row r="1406" ht="15">
      <c r="A1406" s="67">
        <f>VLOOKUP(B1391,$E$23:$L$122,8)</f>
      </c>
    </row>
    <row r="1407" ht="15">
      <c r="A1407" s="66">
        <f>IF(A1392&lt;&gt;"",$D$10,"")</f>
      </c>
    </row>
    <row r="1408" ht="15">
      <c r="A1408" s="66">
        <f>IF(A1392&lt;&gt;"",$D$11,"")</f>
      </c>
    </row>
    <row r="1409" ht="15">
      <c r="A1409" s="66">
        <f>IF(A1392&lt;&gt;"",$D$14,"")</f>
      </c>
    </row>
    <row r="1410" ht="15">
      <c r="A1410" s="66">
        <f>IF(A1392&lt;&gt;"",$D$16,"")</f>
      </c>
    </row>
    <row r="1411" ht="15">
      <c r="A1411" s="66">
        <f>IF(A1393&lt;&gt;"",$D$17,"")</f>
      </c>
    </row>
    <row r="1412" ht="15">
      <c r="A1412" s="66">
        <f>IF(A1392&lt;&gt;"",$D$20,"")</f>
      </c>
    </row>
    <row r="1413" ht="15">
      <c r="A1413" s="66">
        <f>IF(A1392&lt;&gt;"",$D$22,"")</f>
      </c>
    </row>
    <row r="1414" ht="15">
      <c r="A1414" s="66">
        <f>IF(A1392&lt;&gt;"",$D$23,"")</f>
      </c>
    </row>
    <row r="1415" ht="15">
      <c r="A1415" s="66">
        <f>IF(A1392&lt;&gt;"",$D$24,"")</f>
      </c>
    </row>
    <row r="1416" ht="15">
      <c r="A1416" s="66">
        <f>IF(A1369&lt;&gt;"",$D$25,"")</f>
      </c>
    </row>
    <row r="1417" ht="12.75">
      <c r="B1417" s="38">
        <v>53</v>
      </c>
    </row>
    <row r="1418" ht="15">
      <c r="A1418" s="67">
        <f>VLOOKUP(B1417,$E$23:$L$122,2)</f>
      </c>
    </row>
    <row r="1419" ht="15">
      <c r="A1419" s="67">
        <f>VLOOKUP(B1417,$E$23:$L$122,3)</f>
      </c>
    </row>
    <row r="1420" ht="12.75">
      <c r="A1420" s="38">
        <f>IF(A1418&lt;&gt;"",$D$3,"")</f>
      </c>
    </row>
    <row r="1421" ht="12.75">
      <c r="A1421" s="74">
        <f>VLOOKUP(B1417,$E$23:$L$122,2)</f>
      </c>
    </row>
    <row r="1422" ht="12.75">
      <c r="A1422" s="74">
        <f>VLOOKUP(B1417,$E$23:$L$122,4)</f>
      </c>
    </row>
    <row r="1423" ht="12.75">
      <c r="A1423" s="38">
        <f>IF(A1418&lt;&gt;"",$D$24,"")</f>
      </c>
    </row>
    <row r="1424" ht="12.75">
      <c r="A1424" s="38">
        <f>IF(A1418&lt;&gt;"",$D$3,"")</f>
      </c>
    </row>
    <row r="1425" ht="15">
      <c r="A1425" s="67">
        <f>VLOOKUP(B1417,$E$23:$L$122,5)</f>
      </c>
    </row>
    <row r="1426" ht="15">
      <c r="A1426" s="67">
        <f>VLOOKUP(B1417,$E$23:$L$122,6)</f>
      </c>
    </row>
    <row r="1427" ht="15">
      <c r="A1427" s="66">
        <f>IF(A1418&lt;&gt;"",$D$4,"")</f>
      </c>
    </row>
    <row r="1428" ht="15">
      <c r="A1428" s="66">
        <f>IF(A1418&lt;&gt;"",$D$5,"")</f>
      </c>
    </row>
    <row r="1429" ht="15">
      <c r="A1429" s="66">
        <f>IF(A1418&lt;&gt;"",$D$6,"")</f>
      </c>
    </row>
    <row r="1430" ht="15">
      <c r="A1430" s="66">
        <f>IF(A1418&lt;&gt;"",$D$7,"")</f>
      </c>
    </row>
    <row r="1431" ht="15">
      <c r="A1431" s="67">
        <f>VLOOKUP(B1417,$E$23:$L$122,7)</f>
      </c>
    </row>
    <row r="1432" ht="15">
      <c r="A1432" s="67">
        <f>VLOOKUP(B1417,$E$23:$L$122,8)</f>
      </c>
    </row>
    <row r="1433" ht="15">
      <c r="A1433" s="66">
        <f>IF(A1418&lt;&gt;"",$D$10,"")</f>
      </c>
    </row>
    <row r="1434" ht="15">
      <c r="A1434" s="66">
        <f>IF(A1418&lt;&gt;"",$D$11,"")</f>
      </c>
    </row>
    <row r="1435" ht="15">
      <c r="A1435" s="66">
        <f>IF(A1418&lt;&gt;"",$D$14,"")</f>
      </c>
    </row>
    <row r="1436" ht="15">
      <c r="A1436" s="66">
        <f>IF(A1418&lt;&gt;"",$D$16,"")</f>
      </c>
    </row>
    <row r="1437" ht="15">
      <c r="A1437" s="66">
        <f>IF(A1419&lt;&gt;"",$D$17,"")</f>
      </c>
    </row>
    <row r="1438" ht="15">
      <c r="A1438" s="66">
        <f>IF(A1418&lt;&gt;"",$D$20,"")</f>
      </c>
    </row>
    <row r="1439" ht="15">
      <c r="A1439" s="66">
        <f>IF(A1418&lt;&gt;"",$D$22,"")</f>
      </c>
    </row>
    <row r="1440" ht="15">
      <c r="A1440" s="66">
        <f>IF(A1418&lt;&gt;"",$D$23,"")</f>
      </c>
    </row>
    <row r="1441" ht="15">
      <c r="A1441" s="66">
        <f>IF(A1418&lt;&gt;"",$D$24,"")</f>
      </c>
    </row>
    <row r="1442" ht="15">
      <c r="A1442" s="66">
        <f>IF(A1395&lt;&gt;"",$D$25,"")</f>
      </c>
    </row>
    <row r="1443" ht="12.75">
      <c r="B1443" s="38">
        <v>54</v>
      </c>
    </row>
    <row r="1444" ht="15">
      <c r="A1444" s="67">
        <f>VLOOKUP(B1443,$E$23:$L$122,2)</f>
      </c>
    </row>
    <row r="1445" ht="15">
      <c r="A1445" s="67">
        <f>VLOOKUP(B1443,$E$23:$L$122,3)</f>
      </c>
    </row>
    <row r="1446" ht="12.75">
      <c r="A1446" s="38">
        <f>IF(A1444&lt;&gt;"",$D$3,"")</f>
      </c>
    </row>
    <row r="1447" ht="12.75">
      <c r="A1447" s="74">
        <f>VLOOKUP(B1443,$E$23:$L$122,2)</f>
      </c>
    </row>
    <row r="1448" ht="12.75">
      <c r="A1448" s="74">
        <f>VLOOKUP(B1443,$E$23:$L$122,4)</f>
      </c>
    </row>
    <row r="1449" ht="12.75">
      <c r="A1449" s="38">
        <f>IF(A1444&lt;&gt;"",$D$24,"")</f>
      </c>
    </row>
    <row r="1450" ht="12.75">
      <c r="A1450" s="38">
        <f>IF(A1444&lt;&gt;"",$D$3,"")</f>
      </c>
    </row>
    <row r="1451" ht="15">
      <c r="A1451" s="67">
        <f>VLOOKUP(B1443,$E$23:$L$122,5)</f>
      </c>
    </row>
    <row r="1452" ht="15">
      <c r="A1452" s="67">
        <f>VLOOKUP(B1443,$E$23:$L$122,6)</f>
      </c>
    </row>
    <row r="1453" ht="15">
      <c r="A1453" s="66">
        <f>IF(A1444&lt;&gt;"",$D$4,"")</f>
      </c>
    </row>
    <row r="1454" ht="15">
      <c r="A1454" s="66">
        <f>IF(A1444&lt;&gt;"",$D$5,"")</f>
      </c>
    </row>
    <row r="1455" ht="15">
      <c r="A1455" s="66">
        <f>IF(A1444&lt;&gt;"",$D$6,"")</f>
      </c>
    </row>
    <row r="1456" ht="15">
      <c r="A1456" s="66">
        <f>IF(A1444&lt;&gt;"",$D$7,"")</f>
      </c>
    </row>
    <row r="1457" ht="15">
      <c r="A1457" s="67">
        <f>VLOOKUP(B1443,$E$23:$L$122,7)</f>
      </c>
    </row>
    <row r="1458" ht="15">
      <c r="A1458" s="67">
        <f>VLOOKUP(B1443,$E$23:$L$122,8)</f>
      </c>
    </row>
    <row r="1459" ht="15">
      <c r="A1459" s="66">
        <f>IF(A1444&lt;&gt;"",$D$10,"")</f>
      </c>
    </row>
    <row r="1460" ht="15">
      <c r="A1460" s="66">
        <f>IF(A1444&lt;&gt;"",$D$11,"")</f>
      </c>
    </row>
    <row r="1461" ht="15">
      <c r="A1461" s="66">
        <f>IF(A1444&lt;&gt;"",$D$14,"")</f>
      </c>
    </row>
    <row r="1462" ht="15">
      <c r="A1462" s="66">
        <f>IF(A1444&lt;&gt;"",$D$16,"")</f>
      </c>
    </row>
    <row r="1463" ht="15">
      <c r="A1463" s="66">
        <f>IF(A1445&lt;&gt;"",$D$17,"")</f>
      </c>
    </row>
    <row r="1464" ht="15">
      <c r="A1464" s="66">
        <f>IF(A1444&lt;&gt;"",$D$20,"")</f>
      </c>
    </row>
    <row r="1465" ht="15">
      <c r="A1465" s="66">
        <f>IF(A1444&lt;&gt;"",$D$22,"")</f>
      </c>
    </row>
    <row r="1466" ht="15">
      <c r="A1466" s="66">
        <f>IF(A1444&lt;&gt;"",$D$23,"")</f>
      </c>
    </row>
    <row r="1467" ht="15">
      <c r="A1467" s="66">
        <f>IF(A1444&lt;&gt;"",$D$24,"")</f>
      </c>
    </row>
    <row r="1468" ht="15">
      <c r="A1468" s="66">
        <f>IF(A1421&lt;&gt;"",$D$25,"")</f>
      </c>
    </row>
    <row r="1469" ht="12.75">
      <c r="B1469" s="38">
        <v>55</v>
      </c>
    </row>
    <row r="1470" ht="15">
      <c r="A1470" s="67">
        <f>VLOOKUP(B1469,$E$23:$L$122,2)</f>
      </c>
    </row>
    <row r="1471" ht="15">
      <c r="A1471" s="67">
        <f>VLOOKUP(B1469,$E$23:$L$122,3)</f>
      </c>
    </row>
    <row r="1472" ht="12.75">
      <c r="A1472" s="38">
        <f>IF(A1470&lt;&gt;"",$D$3,"")</f>
      </c>
    </row>
    <row r="1473" ht="12.75">
      <c r="A1473" s="74">
        <f>VLOOKUP(B1469,$E$23:$L$122,2)</f>
      </c>
    </row>
    <row r="1474" ht="12.75">
      <c r="A1474" s="74">
        <f>VLOOKUP(B1469,$E$23:$L$122,4)</f>
      </c>
    </row>
    <row r="1475" ht="12.75">
      <c r="A1475" s="38">
        <f>IF(A1470&lt;&gt;"",$D$24,"")</f>
      </c>
    </row>
    <row r="1476" ht="12.75">
      <c r="A1476" s="38">
        <f>IF(A1470&lt;&gt;"",$D$3,"")</f>
      </c>
    </row>
    <row r="1477" ht="15">
      <c r="A1477" s="67">
        <f>VLOOKUP(B1469,$E$23:$L$122,5)</f>
      </c>
    </row>
    <row r="1478" ht="15">
      <c r="A1478" s="67">
        <f>VLOOKUP(B1469,$E$23:$L$122,6)</f>
      </c>
    </row>
    <row r="1479" ht="15">
      <c r="A1479" s="66">
        <f>IF(A1470&lt;&gt;"",$D$4,"")</f>
      </c>
    </row>
    <row r="1480" ht="15">
      <c r="A1480" s="66">
        <f>IF(A1470&lt;&gt;"",$D$5,"")</f>
      </c>
    </row>
    <row r="1481" ht="15">
      <c r="A1481" s="66">
        <f>IF(A1470&lt;&gt;"",$D$6,"")</f>
      </c>
    </row>
    <row r="1482" ht="15">
      <c r="A1482" s="66">
        <f>IF(A1470&lt;&gt;"",$D$7,"")</f>
      </c>
    </row>
    <row r="1483" ht="15">
      <c r="A1483" s="67">
        <f>VLOOKUP(B1469,$E$23:$L$122,7)</f>
      </c>
    </row>
    <row r="1484" ht="15">
      <c r="A1484" s="67">
        <f>VLOOKUP(B1469,$E$23:$L$122,8)</f>
      </c>
    </row>
    <row r="1485" ht="15">
      <c r="A1485" s="66">
        <f>IF(A1470&lt;&gt;"",$D$10,"")</f>
      </c>
    </row>
    <row r="1486" ht="15">
      <c r="A1486" s="66">
        <f>IF(A1470&lt;&gt;"",$D$11,"")</f>
      </c>
    </row>
    <row r="1487" ht="15">
      <c r="A1487" s="66">
        <f>IF(A1470&lt;&gt;"",$D$14,"")</f>
      </c>
    </row>
    <row r="1488" ht="15">
      <c r="A1488" s="66">
        <f>IF(A1470&lt;&gt;"",$D$16,"")</f>
      </c>
    </row>
    <row r="1489" ht="15">
      <c r="A1489" s="66">
        <f>IF(A1471&lt;&gt;"",$D$17,"")</f>
      </c>
    </row>
    <row r="1490" ht="15">
      <c r="A1490" s="66">
        <f>IF(A1470&lt;&gt;"",$D$20,"")</f>
      </c>
    </row>
    <row r="1491" ht="15">
      <c r="A1491" s="66">
        <f>IF(A1470&lt;&gt;"",$D$22,"")</f>
      </c>
    </row>
    <row r="1492" ht="15">
      <c r="A1492" s="66">
        <f>IF(A1470&lt;&gt;"",$D$23,"")</f>
      </c>
    </row>
    <row r="1493" ht="15">
      <c r="A1493" s="66">
        <f>IF(A1470&lt;&gt;"",$D$24,"")</f>
      </c>
    </row>
    <row r="1494" ht="15">
      <c r="A1494" s="66">
        <f>IF(A1447&lt;&gt;"",$D$25,"")</f>
      </c>
    </row>
    <row r="1495" ht="12.75">
      <c r="B1495" s="38">
        <v>56</v>
      </c>
    </row>
    <row r="1496" ht="15">
      <c r="A1496" s="67">
        <f>VLOOKUP(B1495,$E$23:$L$122,2)</f>
      </c>
    </row>
    <row r="1497" ht="15">
      <c r="A1497" s="67">
        <f>VLOOKUP(B1495,$E$23:$L$122,3)</f>
      </c>
    </row>
    <row r="1498" ht="12.75">
      <c r="A1498" s="38">
        <f>IF(A1496&lt;&gt;"",$D$3,"")</f>
      </c>
    </row>
    <row r="1499" ht="12.75">
      <c r="A1499" s="74">
        <f>VLOOKUP(B1495,$E$23:$L$122,2)</f>
      </c>
    </row>
    <row r="1500" ht="12.75">
      <c r="A1500" s="74">
        <f>VLOOKUP(B1495,$E$23:$L$122,4)</f>
      </c>
    </row>
    <row r="1501" ht="12.75">
      <c r="A1501" s="38">
        <f>IF(A1496&lt;&gt;"",$D$24,"")</f>
      </c>
    </row>
    <row r="1502" ht="12.75">
      <c r="A1502" s="38">
        <f>IF(A1496&lt;&gt;"",$D$3,"")</f>
      </c>
    </row>
    <row r="1503" ht="15">
      <c r="A1503" s="67">
        <f>VLOOKUP(B1495,$E$23:$L$122,5)</f>
      </c>
    </row>
    <row r="1504" ht="15">
      <c r="A1504" s="67">
        <f>VLOOKUP(B1495,$E$23:$L$122,6)</f>
      </c>
    </row>
    <row r="1505" ht="15">
      <c r="A1505" s="66">
        <f>IF(A1496&lt;&gt;"",$D$4,"")</f>
      </c>
    </row>
    <row r="1506" ht="15">
      <c r="A1506" s="66">
        <f>IF(A1496&lt;&gt;"",$D$5,"")</f>
      </c>
    </row>
    <row r="1507" ht="15">
      <c r="A1507" s="66">
        <f>IF(A1496&lt;&gt;"",$D$6,"")</f>
      </c>
    </row>
    <row r="1508" ht="15">
      <c r="A1508" s="66">
        <f>IF(A1496&lt;&gt;"",$D$7,"")</f>
      </c>
    </row>
    <row r="1509" ht="15">
      <c r="A1509" s="67">
        <f>VLOOKUP(B1495,$E$23:$L$122,7)</f>
      </c>
    </row>
    <row r="1510" ht="15">
      <c r="A1510" s="67">
        <f>VLOOKUP(B1495,$E$23:$L$122,8)</f>
      </c>
    </row>
    <row r="1511" ht="15">
      <c r="A1511" s="66">
        <f>IF(A1496&lt;&gt;"",$D$10,"")</f>
      </c>
    </row>
    <row r="1512" ht="15">
      <c r="A1512" s="66">
        <f>IF(A1496&lt;&gt;"",$D$11,"")</f>
      </c>
    </row>
    <row r="1513" ht="15">
      <c r="A1513" s="66">
        <f>IF(A1496&lt;&gt;"",$D$14,"")</f>
      </c>
    </row>
    <row r="1514" ht="15">
      <c r="A1514" s="66">
        <f>IF(A1496&lt;&gt;"",$D$16,"")</f>
      </c>
    </row>
    <row r="1515" ht="15">
      <c r="A1515" s="66">
        <f>IF(A1497&lt;&gt;"",$D$17,"")</f>
      </c>
    </row>
    <row r="1516" ht="15">
      <c r="A1516" s="66">
        <f>IF(A1496&lt;&gt;"",$D$20,"")</f>
      </c>
    </row>
    <row r="1517" ht="15">
      <c r="A1517" s="66">
        <f>IF(A1496&lt;&gt;"",$D$22,"")</f>
      </c>
    </row>
    <row r="1518" ht="15">
      <c r="A1518" s="66">
        <f>IF(A1496&lt;&gt;"",$D$23,"")</f>
      </c>
    </row>
    <row r="1519" ht="15">
      <c r="A1519" s="66">
        <f>IF(A1496&lt;&gt;"",$D$24,"")</f>
      </c>
    </row>
    <row r="1520" ht="15">
      <c r="A1520" s="66">
        <f>IF(A1473&lt;&gt;"",$D$25,"")</f>
      </c>
    </row>
    <row r="1521" ht="12.75">
      <c r="B1521" s="38">
        <v>57</v>
      </c>
    </row>
    <row r="1522" ht="15">
      <c r="A1522" s="67">
        <f>VLOOKUP(B1521,$E$23:$L$122,2)</f>
      </c>
    </row>
    <row r="1523" ht="15">
      <c r="A1523" s="67">
        <f>VLOOKUP(B1521,$E$23:$L$122,3)</f>
      </c>
    </row>
    <row r="1524" ht="12.75">
      <c r="A1524" s="38">
        <f>IF(A1522&lt;&gt;"",$D$3,"")</f>
      </c>
    </row>
    <row r="1525" ht="12.75">
      <c r="A1525" s="74">
        <f>VLOOKUP(B1521,$E$23:$L$122,2)</f>
      </c>
    </row>
    <row r="1526" ht="12.75">
      <c r="A1526" s="74">
        <f>VLOOKUP(B1521,$E$23:$L$122,4)</f>
      </c>
    </row>
    <row r="1527" ht="12.75">
      <c r="A1527" s="38">
        <f>IF(A1522&lt;&gt;"",$D$24,"")</f>
      </c>
    </row>
    <row r="1528" ht="12.75">
      <c r="A1528" s="38">
        <f>IF(A1522&lt;&gt;"",$D$3,"")</f>
      </c>
    </row>
    <row r="1529" ht="15">
      <c r="A1529" s="67">
        <f>VLOOKUP(B1521,$E$23:$L$122,5)</f>
      </c>
    </row>
    <row r="1530" ht="15">
      <c r="A1530" s="67">
        <f>VLOOKUP(B1521,$E$23:$L$122,6)</f>
      </c>
    </row>
    <row r="1531" ht="15">
      <c r="A1531" s="66">
        <f>IF(A1522&lt;&gt;"",$D$4,"")</f>
      </c>
    </row>
    <row r="1532" ht="15">
      <c r="A1532" s="66">
        <f>IF(A1522&lt;&gt;"",$D$5,"")</f>
      </c>
    </row>
    <row r="1533" ht="15">
      <c r="A1533" s="66">
        <f>IF(A1522&lt;&gt;"",$D$6,"")</f>
      </c>
    </row>
    <row r="1534" ht="15">
      <c r="A1534" s="66">
        <f>IF(A1522&lt;&gt;"",$D$7,"")</f>
      </c>
    </row>
    <row r="1535" ht="15">
      <c r="A1535" s="67">
        <f>VLOOKUP(B1521,$E$23:$L$122,7)</f>
      </c>
    </row>
    <row r="1536" ht="15">
      <c r="A1536" s="67">
        <f>VLOOKUP(B1521,$E$23:$L$122,8)</f>
      </c>
    </row>
    <row r="1537" ht="15">
      <c r="A1537" s="66">
        <f>IF(A1522&lt;&gt;"",$D$10,"")</f>
      </c>
    </row>
    <row r="1538" ht="15">
      <c r="A1538" s="66">
        <f>IF(A1522&lt;&gt;"",$D$11,"")</f>
      </c>
    </row>
    <row r="1539" ht="15">
      <c r="A1539" s="66">
        <f>IF(A1522&lt;&gt;"",$D$14,"")</f>
      </c>
    </row>
    <row r="1540" ht="15">
      <c r="A1540" s="66">
        <f>IF(A1522&lt;&gt;"",$D$16,"")</f>
      </c>
    </row>
    <row r="1541" ht="15">
      <c r="A1541" s="66">
        <f>IF(A1523&lt;&gt;"",$D$17,"")</f>
      </c>
    </row>
    <row r="1542" ht="15">
      <c r="A1542" s="66">
        <f>IF(A1522&lt;&gt;"",$D$20,"")</f>
      </c>
    </row>
    <row r="1543" ht="15">
      <c r="A1543" s="66">
        <f>IF(A1522&lt;&gt;"",$D$22,"")</f>
      </c>
    </row>
    <row r="1544" ht="15">
      <c r="A1544" s="66">
        <f>IF(A1522&lt;&gt;"",$D$23,"")</f>
      </c>
    </row>
    <row r="1545" ht="15">
      <c r="A1545" s="66">
        <f>IF(A1522&lt;&gt;"",$D$24,"")</f>
      </c>
    </row>
    <row r="1546" ht="15">
      <c r="A1546" s="66">
        <f>IF(A1499&lt;&gt;"",$D$25,"")</f>
      </c>
    </row>
    <row r="1547" ht="12.75">
      <c r="B1547" s="38">
        <v>58</v>
      </c>
    </row>
    <row r="1548" ht="15">
      <c r="A1548" s="67">
        <f>VLOOKUP(B1547,$E$23:$L$122,2)</f>
      </c>
    </row>
    <row r="1549" ht="15">
      <c r="A1549" s="67">
        <f>VLOOKUP(B1547,$E$23:$L$122,3)</f>
      </c>
    </row>
    <row r="1550" ht="12.75">
      <c r="A1550" s="38">
        <f>IF(A1548&lt;&gt;"",$D$3,"")</f>
      </c>
    </row>
    <row r="1551" ht="12.75">
      <c r="A1551" s="74">
        <f>VLOOKUP(B1547,$E$23:$L$122,2)</f>
      </c>
    </row>
    <row r="1552" ht="12.75">
      <c r="A1552" s="74">
        <f>VLOOKUP(B1547,$E$23:$L$122,4)</f>
      </c>
    </row>
    <row r="1553" ht="12.75">
      <c r="A1553" s="38">
        <f>IF(A1548&lt;&gt;"",$D$24,"")</f>
      </c>
    </row>
    <row r="1554" ht="12.75">
      <c r="A1554" s="38">
        <f>IF(A1548&lt;&gt;"",$D$3,"")</f>
      </c>
    </row>
    <row r="1555" ht="15">
      <c r="A1555" s="67">
        <f>VLOOKUP(B1547,$E$23:$L$122,5)</f>
      </c>
    </row>
    <row r="1556" ht="15">
      <c r="A1556" s="67">
        <f>VLOOKUP(B1547,$E$23:$L$122,6)</f>
      </c>
    </row>
    <row r="1557" ht="15">
      <c r="A1557" s="66">
        <f>IF(A1548&lt;&gt;"",$D$4,"")</f>
      </c>
    </row>
    <row r="1558" ht="15">
      <c r="A1558" s="66">
        <f>IF(A1548&lt;&gt;"",$D$5,"")</f>
      </c>
    </row>
    <row r="1559" ht="15">
      <c r="A1559" s="66">
        <f>IF(A1548&lt;&gt;"",$D$6,"")</f>
      </c>
    </row>
    <row r="1560" ht="15">
      <c r="A1560" s="66">
        <f>IF(A1548&lt;&gt;"",$D$7,"")</f>
      </c>
    </row>
    <row r="1561" ht="15">
      <c r="A1561" s="67">
        <f>VLOOKUP(B1547,$E$23:$L$122,7)</f>
      </c>
    </row>
    <row r="1562" ht="15">
      <c r="A1562" s="67">
        <f>VLOOKUP(B1547,$E$23:$L$122,8)</f>
      </c>
    </row>
    <row r="1563" ht="15">
      <c r="A1563" s="66">
        <f>IF(A1548&lt;&gt;"",$D$10,"")</f>
      </c>
    </row>
    <row r="1564" ht="15">
      <c r="A1564" s="66">
        <f>IF(A1548&lt;&gt;"",$D$11,"")</f>
      </c>
    </row>
    <row r="1565" ht="15">
      <c r="A1565" s="66">
        <f>IF(A1548&lt;&gt;"",$D$14,"")</f>
      </c>
    </row>
    <row r="1566" ht="15">
      <c r="A1566" s="66">
        <f>IF(A1548&lt;&gt;"",$D$16,"")</f>
      </c>
    </row>
    <row r="1567" ht="15">
      <c r="A1567" s="66">
        <f>IF(A1549&lt;&gt;"",$D$17,"")</f>
      </c>
    </row>
    <row r="1568" ht="15">
      <c r="A1568" s="66">
        <f>IF(A1548&lt;&gt;"",$D$20,"")</f>
      </c>
    </row>
    <row r="1569" ht="15">
      <c r="A1569" s="66">
        <f>IF(A1548&lt;&gt;"",$D$22,"")</f>
      </c>
    </row>
    <row r="1570" ht="15">
      <c r="A1570" s="66">
        <f>IF(A1548&lt;&gt;"",$D$23,"")</f>
      </c>
    </row>
    <row r="1571" ht="15">
      <c r="A1571" s="66">
        <f>IF(A1548&lt;&gt;"",$D$24,"")</f>
      </c>
    </row>
    <row r="1572" ht="15">
      <c r="A1572" s="66">
        <f>IF(A1525&lt;&gt;"",$D$25,"")</f>
      </c>
    </row>
    <row r="1573" ht="12.75">
      <c r="B1573" s="38">
        <v>59</v>
      </c>
    </row>
    <row r="1574" ht="15">
      <c r="A1574" s="67">
        <f>VLOOKUP(B1573,$E$23:$L$122,2)</f>
      </c>
    </row>
    <row r="1575" ht="15">
      <c r="A1575" s="67">
        <f>VLOOKUP(B1573,$E$23:$L$122,3)</f>
      </c>
    </row>
    <row r="1576" ht="12.75">
      <c r="A1576" s="38">
        <f>IF(A1574&lt;&gt;"",$D$3,"")</f>
      </c>
    </row>
    <row r="1577" ht="12.75">
      <c r="A1577" s="74">
        <f>VLOOKUP(B1573,$E$23:$L$122,2)</f>
      </c>
    </row>
    <row r="1578" ht="12.75">
      <c r="A1578" s="74">
        <f>VLOOKUP(B1573,$E$23:$L$122,4)</f>
      </c>
    </row>
    <row r="1579" ht="12.75">
      <c r="A1579" s="38">
        <f>IF(A1574&lt;&gt;"",$D$24,"")</f>
      </c>
    </row>
    <row r="1580" ht="12.75">
      <c r="A1580" s="38">
        <f>IF(A1574&lt;&gt;"",$D$3,"")</f>
      </c>
    </row>
    <row r="1581" ht="15">
      <c r="A1581" s="67">
        <f>VLOOKUP(B1573,$E$23:$L$122,5)</f>
      </c>
    </row>
    <row r="1582" ht="15">
      <c r="A1582" s="67">
        <f>VLOOKUP(B1573,$E$23:$L$122,6)</f>
      </c>
    </row>
    <row r="1583" ht="15">
      <c r="A1583" s="66">
        <f>IF(A1574&lt;&gt;"",$D$4,"")</f>
      </c>
    </row>
    <row r="1584" ht="15">
      <c r="A1584" s="66">
        <f>IF(A1574&lt;&gt;"",$D$5,"")</f>
      </c>
    </row>
    <row r="1585" ht="15">
      <c r="A1585" s="66">
        <f>IF(A1574&lt;&gt;"",$D$6,"")</f>
      </c>
    </row>
    <row r="1586" ht="15">
      <c r="A1586" s="66">
        <f>IF(A1574&lt;&gt;"",$D$7,"")</f>
      </c>
    </row>
    <row r="1587" ht="15">
      <c r="A1587" s="67">
        <f>VLOOKUP(B1573,$E$23:$L$122,7)</f>
      </c>
    </row>
    <row r="1588" ht="15">
      <c r="A1588" s="67">
        <f>VLOOKUP(B1573,$E$23:$L$122,8)</f>
      </c>
    </row>
    <row r="1589" ht="15">
      <c r="A1589" s="66">
        <f>IF(A1574&lt;&gt;"",$D$10,"")</f>
      </c>
    </row>
    <row r="1590" ht="15">
      <c r="A1590" s="66">
        <f>IF(A1574&lt;&gt;"",$D$11,"")</f>
      </c>
    </row>
    <row r="1591" ht="15">
      <c r="A1591" s="66">
        <f>IF(A1574&lt;&gt;"",$D$14,"")</f>
      </c>
    </row>
    <row r="1592" ht="15">
      <c r="A1592" s="66">
        <f>IF(A1574&lt;&gt;"",$D$16,"")</f>
      </c>
    </row>
    <row r="1593" ht="15">
      <c r="A1593" s="66">
        <f>IF(A1575&lt;&gt;"",$D$17,"")</f>
      </c>
    </row>
    <row r="1594" ht="15">
      <c r="A1594" s="66">
        <f>IF(A1574&lt;&gt;"",$D$20,"")</f>
      </c>
    </row>
    <row r="1595" ht="15">
      <c r="A1595" s="66">
        <f>IF(A1574&lt;&gt;"",$D$22,"")</f>
      </c>
    </row>
    <row r="1596" ht="15">
      <c r="A1596" s="66">
        <f>IF(A1574&lt;&gt;"",$D$23,"")</f>
      </c>
    </row>
    <row r="1597" ht="15">
      <c r="A1597" s="66">
        <f>IF(A1574&lt;&gt;"",$D$24,"")</f>
      </c>
    </row>
    <row r="1598" ht="15">
      <c r="A1598" s="66">
        <f>IF(A1551&lt;&gt;"",$D$25,"")</f>
      </c>
    </row>
    <row r="1599" ht="12.75">
      <c r="B1599" s="38">
        <v>60</v>
      </c>
    </row>
    <row r="1600" ht="15">
      <c r="A1600" s="67">
        <f>VLOOKUP(B1599,$E$23:$L$122,2)</f>
      </c>
    </row>
    <row r="1601" ht="15">
      <c r="A1601" s="67">
        <f>VLOOKUP(B1599,$E$23:$L$122,3)</f>
      </c>
    </row>
    <row r="1602" ht="12.75">
      <c r="A1602" s="38">
        <f>IF(A1600&lt;&gt;"",$D$3,"")</f>
      </c>
    </row>
    <row r="1603" ht="12.75">
      <c r="A1603" s="74">
        <f>VLOOKUP(B1599,$E$23:$L$122,2)</f>
      </c>
    </row>
    <row r="1604" ht="12.75">
      <c r="A1604" s="74">
        <f>VLOOKUP(B1599,$E$23:$L$122,4)</f>
      </c>
    </row>
    <row r="1605" ht="12.75">
      <c r="A1605" s="38">
        <f>IF(A1600&lt;&gt;"",$D$24,"")</f>
      </c>
    </row>
    <row r="1606" ht="12.75">
      <c r="A1606" s="38">
        <f>IF(A1600&lt;&gt;"",$D$3,"")</f>
      </c>
    </row>
    <row r="1607" ht="15">
      <c r="A1607" s="67">
        <f>VLOOKUP(B1599,$E$23:$L$122,5)</f>
      </c>
    </row>
    <row r="1608" ht="15">
      <c r="A1608" s="67">
        <f>VLOOKUP(B1599,$E$23:$L$122,6)</f>
      </c>
    </row>
    <row r="1609" ht="15">
      <c r="A1609" s="66">
        <f>IF(A1600&lt;&gt;"",$D$4,"")</f>
      </c>
    </row>
    <row r="1610" ht="15">
      <c r="A1610" s="66">
        <f>IF(A1600&lt;&gt;"",$D$5,"")</f>
      </c>
    </row>
    <row r="1611" ht="15">
      <c r="A1611" s="66">
        <f>IF(A1600&lt;&gt;"",$D$6,"")</f>
      </c>
    </row>
    <row r="1612" ht="15">
      <c r="A1612" s="66">
        <f>IF(A1600&lt;&gt;"",$D$7,"")</f>
      </c>
    </row>
    <row r="1613" ht="15">
      <c r="A1613" s="67">
        <f>VLOOKUP(B1599,$E$23:$L$122,7)</f>
      </c>
    </row>
    <row r="1614" ht="15">
      <c r="A1614" s="67">
        <f>VLOOKUP(B1599,$E$23:$L$122,8)</f>
      </c>
    </row>
    <row r="1615" ht="15">
      <c r="A1615" s="66">
        <f>IF(A1600&lt;&gt;"",$D$10,"")</f>
      </c>
    </row>
    <row r="1616" ht="15">
      <c r="A1616" s="66">
        <f>IF(A1600&lt;&gt;"",$D$11,"")</f>
      </c>
    </row>
    <row r="1617" ht="15">
      <c r="A1617" s="66">
        <f>IF(A1600&lt;&gt;"",$D$14,"")</f>
      </c>
    </row>
    <row r="1618" ht="15">
      <c r="A1618" s="66">
        <f>IF(A1600&lt;&gt;"",$D$16,"")</f>
      </c>
    </row>
    <row r="1619" ht="15">
      <c r="A1619" s="66">
        <f>IF(A1601&lt;&gt;"",$D$17,"")</f>
      </c>
    </row>
    <row r="1620" ht="15">
      <c r="A1620" s="66">
        <f>IF(A1600&lt;&gt;"",$D$20,"")</f>
      </c>
    </row>
    <row r="1621" ht="15">
      <c r="A1621" s="66">
        <f>IF(A1600&lt;&gt;"",$D$22,"")</f>
      </c>
    </row>
    <row r="1622" ht="15">
      <c r="A1622" s="66">
        <f>IF(A1600&lt;&gt;"",$D$23,"")</f>
      </c>
    </row>
    <row r="1623" ht="15">
      <c r="A1623" s="66">
        <f>IF(A1600&lt;&gt;"",$D$24,"")</f>
      </c>
    </row>
    <row r="1624" ht="15">
      <c r="A1624" s="66">
        <f>IF(A1577&lt;&gt;"",$D$25,"")</f>
      </c>
    </row>
    <row r="1625" ht="12.75">
      <c r="B1625" s="38">
        <v>61</v>
      </c>
    </row>
    <row r="1626" ht="15">
      <c r="A1626" s="67">
        <f>VLOOKUP(B1625,$E$23:$L$122,2)</f>
      </c>
    </row>
    <row r="1627" ht="15">
      <c r="A1627" s="67">
        <f>VLOOKUP(B1625,$E$23:$L$122,3)</f>
      </c>
    </row>
    <row r="1628" ht="12.75">
      <c r="A1628" s="38">
        <f>IF(A1626&lt;&gt;"",$D$3,"")</f>
      </c>
    </row>
    <row r="1629" ht="12.75">
      <c r="A1629" s="74">
        <f>VLOOKUP(B1625,$E$23:$L$122,2)</f>
      </c>
    </row>
    <row r="1630" ht="12.75">
      <c r="A1630" s="74">
        <f>VLOOKUP(B1625,$E$23:$L$122,4)</f>
      </c>
    </row>
    <row r="1631" ht="12.75">
      <c r="A1631" s="38">
        <f>IF(A1626&lt;&gt;"",$D$24,"")</f>
      </c>
    </row>
    <row r="1632" ht="12.75">
      <c r="A1632" s="38">
        <f>IF(A1626&lt;&gt;"",$D$3,"")</f>
      </c>
    </row>
    <row r="1633" ht="15">
      <c r="A1633" s="67">
        <f>VLOOKUP(B1625,$E$23:$L$122,5)</f>
      </c>
    </row>
    <row r="1634" ht="15">
      <c r="A1634" s="67">
        <f>VLOOKUP(B1625,$E$23:$L$122,6)</f>
      </c>
    </row>
    <row r="1635" ht="15">
      <c r="A1635" s="66">
        <f>IF(A1626&lt;&gt;"",$D$4,"")</f>
      </c>
    </row>
    <row r="1636" ht="15">
      <c r="A1636" s="66">
        <f>IF(A1626&lt;&gt;"",$D$5,"")</f>
      </c>
    </row>
    <row r="1637" ht="15">
      <c r="A1637" s="66">
        <f>IF(A1626&lt;&gt;"",$D$6,"")</f>
      </c>
    </row>
    <row r="1638" ht="15">
      <c r="A1638" s="66">
        <f>IF(A1626&lt;&gt;"",$D$7,"")</f>
      </c>
    </row>
    <row r="1639" ht="15">
      <c r="A1639" s="67">
        <f>VLOOKUP(B1625,$E$23:$L$122,7)</f>
      </c>
    </row>
    <row r="1640" ht="15">
      <c r="A1640" s="67">
        <f>VLOOKUP(B1625,$E$23:$L$122,8)</f>
      </c>
    </row>
    <row r="1641" ht="15">
      <c r="A1641" s="66">
        <f>IF(A1626&lt;&gt;"",$D$10,"")</f>
      </c>
    </row>
    <row r="1642" ht="15">
      <c r="A1642" s="66">
        <f>IF(A1626&lt;&gt;"",$D$11,"")</f>
      </c>
    </row>
    <row r="1643" ht="15">
      <c r="A1643" s="66">
        <f>IF(A1626&lt;&gt;"",$D$14,"")</f>
      </c>
    </row>
    <row r="1644" ht="15">
      <c r="A1644" s="66">
        <f>IF(A1626&lt;&gt;"",$D$16,"")</f>
      </c>
    </row>
    <row r="1645" ht="15">
      <c r="A1645" s="66">
        <f>IF(A1627&lt;&gt;"",$D$17,"")</f>
      </c>
    </row>
    <row r="1646" ht="15">
      <c r="A1646" s="66">
        <f>IF(A1626&lt;&gt;"",$D$20,"")</f>
      </c>
    </row>
    <row r="1647" ht="15">
      <c r="A1647" s="66">
        <f>IF(A1626&lt;&gt;"",$D$22,"")</f>
      </c>
    </row>
    <row r="1648" ht="15">
      <c r="A1648" s="66">
        <f>IF(A1626&lt;&gt;"",$D$23,"")</f>
      </c>
    </row>
    <row r="1649" ht="15">
      <c r="A1649" s="66">
        <f>IF(A1626&lt;&gt;"",$D$24,"")</f>
      </c>
    </row>
    <row r="1650" ht="15">
      <c r="A1650" s="66">
        <f>IF(A1603&lt;&gt;"",$D$25,"")</f>
      </c>
    </row>
    <row r="1651" ht="12.75">
      <c r="B1651" s="38">
        <v>62</v>
      </c>
    </row>
    <row r="1652" ht="15">
      <c r="A1652" s="67">
        <f>VLOOKUP(B1651,$E$23:$L$122,2)</f>
      </c>
    </row>
    <row r="1653" ht="15">
      <c r="A1653" s="67">
        <f>VLOOKUP(B1651,$E$23:$L$122,3)</f>
      </c>
    </row>
    <row r="1654" ht="12.75">
      <c r="A1654" s="38">
        <f>IF(A1652&lt;&gt;"",$D$3,"")</f>
      </c>
    </row>
    <row r="1655" ht="12.75">
      <c r="A1655" s="74">
        <f>VLOOKUP(B1651,$E$23:$L$122,2)</f>
      </c>
    </row>
    <row r="1656" ht="12.75">
      <c r="A1656" s="74">
        <f>VLOOKUP(B1651,$E$23:$L$122,4)</f>
      </c>
    </row>
    <row r="1657" ht="12.75">
      <c r="A1657" s="38">
        <f>IF(A1652&lt;&gt;"",$D$24,"")</f>
      </c>
    </row>
    <row r="1658" ht="12.75">
      <c r="A1658" s="38">
        <f>IF(A1652&lt;&gt;"",$D$3,"")</f>
      </c>
    </row>
    <row r="1659" ht="15">
      <c r="A1659" s="67">
        <f>VLOOKUP(B1651,$E$23:$L$122,5)</f>
      </c>
    </row>
    <row r="1660" ht="15">
      <c r="A1660" s="67">
        <f>VLOOKUP(B1651,$E$23:$L$122,6)</f>
      </c>
    </row>
    <row r="1661" ht="15">
      <c r="A1661" s="66">
        <f>IF(A1652&lt;&gt;"",$D$4,"")</f>
      </c>
    </row>
    <row r="1662" ht="15">
      <c r="A1662" s="66">
        <f>IF(A1652&lt;&gt;"",$D$5,"")</f>
      </c>
    </row>
    <row r="1663" ht="15">
      <c r="A1663" s="66">
        <f>IF(A1652&lt;&gt;"",$D$6,"")</f>
      </c>
    </row>
    <row r="1664" ht="15">
      <c r="A1664" s="66">
        <f>IF(A1652&lt;&gt;"",$D$7,"")</f>
      </c>
    </row>
    <row r="1665" ht="15">
      <c r="A1665" s="67">
        <f>VLOOKUP(B1651,$E$23:$L$122,7)</f>
      </c>
    </row>
    <row r="1666" ht="15">
      <c r="A1666" s="67">
        <f>VLOOKUP(B1651,$E$23:$L$122,8)</f>
      </c>
    </row>
    <row r="1667" ht="15">
      <c r="A1667" s="66">
        <f>IF(A1652&lt;&gt;"",$D$10,"")</f>
      </c>
    </row>
    <row r="1668" ht="15">
      <c r="A1668" s="66">
        <f>IF(A1652&lt;&gt;"",$D$11,"")</f>
      </c>
    </row>
    <row r="1669" ht="15">
      <c r="A1669" s="66">
        <f>IF(A1652&lt;&gt;"",$D$14,"")</f>
      </c>
    </row>
    <row r="1670" ht="15">
      <c r="A1670" s="66">
        <f>IF(A1652&lt;&gt;"",$D$16,"")</f>
      </c>
    </row>
    <row r="1671" ht="15">
      <c r="A1671" s="66">
        <f>IF(A1653&lt;&gt;"",$D$17,"")</f>
      </c>
    </row>
    <row r="1672" ht="15">
      <c r="A1672" s="66">
        <f>IF(A1652&lt;&gt;"",$D$20,"")</f>
      </c>
    </row>
    <row r="1673" ht="15">
      <c r="A1673" s="66">
        <f>IF(A1652&lt;&gt;"",$D$22,"")</f>
      </c>
    </row>
    <row r="1674" ht="15">
      <c r="A1674" s="66">
        <f>IF(A1652&lt;&gt;"",$D$23,"")</f>
      </c>
    </row>
    <row r="1675" ht="15">
      <c r="A1675" s="66">
        <f>IF(A1652&lt;&gt;"",$D$24,"")</f>
      </c>
    </row>
    <row r="1676" ht="15">
      <c r="A1676" s="66">
        <f>IF(A1629&lt;&gt;"",$D$25,"")</f>
      </c>
    </row>
    <row r="1677" ht="12.75">
      <c r="B1677" s="38">
        <v>63</v>
      </c>
    </row>
    <row r="1678" ht="15">
      <c r="A1678" s="67">
        <f>VLOOKUP(B1677,$E$23:$L$122,2)</f>
      </c>
    </row>
    <row r="1679" ht="15">
      <c r="A1679" s="67">
        <f>VLOOKUP(B1677,$E$23:$L$122,3)</f>
      </c>
    </row>
    <row r="1680" ht="12.75">
      <c r="A1680" s="38">
        <f>IF(A1678&lt;&gt;"",$D$3,"")</f>
      </c>
    </row>
    <row r="1681" ht="12.75">
      <c r="A1681" s="74">
        <f>VLOOKUP(B1677,$E$23:$L$122,2)</f>
      </c>
    </row>
    <row r="1682" ht="12.75">
      <c r="A1682" s="74">
        <f>VLOOKUP(B1677,$E$23:$L$122,4)</f>
      </c>
    </row>
    <row r="1683" ht="12.75">
      <c r="A1683" s="38">
        <f>IF(A1678&lt;&gt;"",$D$24,"")</f>
      </c>
    </row>
    <row r="1684" ht="12.75">
      <c r="A1684" s="38">
        <f>IF(A1678&lt;&gt;"",$D$3,"")</f>
      </c>
    </row>
    <row r="1685" ht="15">
      <c r="A1685" s="67">
        <f>VLOOKUP(B1677,$E$23:$L$122,5)</f>
      </c>
    </row>
    <row r="1686" ht="15">
      <c r="A1686" s="67">
        <f>VLOOKUP(B1677,$E$23:$L$122,6)</f>
      </c>
    </row>
    <row r="1687" ht="15">
      <c r="A1687" s="66">
        <f>IF(A1678&lt;&gt;"",$D$4,"")</f>
      </c>
    </row>
    <row r="1688" ht="15">
      <c r="A1688" s="66">
        <f>IF(A1678&lt;&gt;"",$D$5,"")</f>
      </c>
    </row>
    <row r="1689" ht="15">
      <c r="A1689" s="66">
        <f>IF(A1678&lt;&gt;"",$D$6,"")</f>
      </c>
    </row>
    <row r="1690" ht="15">
      <c r="A1690" s="66">
        <f>IF(A1678&lt;&gt;"",$D$7,"")</f>
      </c>
    </row>
    <row r="1691" ht="15">
      <c r="A1691" s="67">
        <f>VLOOKUP(B1677,$E$23:$L$122,7)</f>
      </c>
    </row>
    <row r="1692" ht="15">
      <c r="A1692" s="67">
        <f>VLOOKUP(B1677,$E$23:$L$122,8)</f>
      </c>
    </row>
    <row r="1693" ht="15">
      <c r="A1693" s="66">
        <f>IF(A1678&lt;&gt;"",$D$10,"")</f>
      </c>
    </row>
    <row r="1694" ht="15">
      <c r="A1694" s="66">
        <f>IF(A1678&lt;&gt;"",$D$11,"")</f>
      </c>
    </row>
    <row r="1695" ht="15">
      <c r="A1695" s="66">
        <f>IF(A1678&lt;&gt;"",$D$14,"")</f>
      </c>
    </row>
    <row r="1696" ht="15">
      <c r="A1696" s="66">
        <f>IF(A1678&lt;&gt;"",$D$16,"")</f>
      </c>
    </row>
    <row r="1697" ht="15">
      <c r="A1697" s="66">
        <f>IF(A1679&lt;&gt;"",$D$17,"")</f>
      </c>
    </row>
    <row r="1698" ht="15">
      <c r="A1698" s="66">
        <f>IF(A1678&lt;&gt;"",$D$20,"")</f>
      </c>
    </row>
    <row r="1699" ht="15">
      <c r="A1699" s="66">
        <f>IF(A1678&lt;&gt;"",$D$22,"")</f>
      </c>
    </row>
    <row r="1700" ht="15">
      <c r="A1700" s="66">
        <f>IF(A1678&lt;&gt;"",$D$23,"")</f>
      </c>
    </row>
    <row r="1701" ht="15">
      <c r="A1701" s="66">
        <f>IF(A1678&lt;&gt;"",$D$24,"")</f>
      </c>
    </row>
    <row r="1702" ht="15">
      <c r="A1702" s="66">
        <f>IF(A1655&lt;&gt;"",$D$25,"")</f>
      </c>
    </row>
    <row r="1703" ht="12.75">
      <c r="B1703" s="38">
        <v>64</v>
      </c>
    </row>
    <row r="1704" ht="15">
      <c r="A1704" s="67">
        <f>VLOOKUP(B1703,$E$23:$L$122,2)</f>
      </c>
    </row>
    <row r="1705" ht="15">
      <c r="A1705" s="67">
        <f>VLOOKUP(B1703,$E$23:$L$122,3)</f>
      </c>
    </row>
    <row r="1706" ht="12.75">
      <c r="A1706" s="38">
        <f>IF(A1704&lt;&gt;"",$D$3,"")</f>
      </c>
    </row>
    <row r="1707" ht="12.75">
      <c r="A1707" s="74">
        <f>VLOOKUP(B1703,$E$23:$L$122,2)</f>
      </c>
    </row>
    <row r="1708" ht="12.75">
      <c r="A1708" s="74">
        <f>VLOOKUP(B1703,$E$23:$L$122,4)</f>
      </c>
    </row>
    <row r="1709" ht="12.75">
      <c r="A1709" s="38">
        <f>IF(A1704&lt;&gt;"",$D$24,"")</f>
      </c>
    </row>
    <row r="1710" ht="12.75">
      <c r="A1710" s="38">
        <f>IF(A1704&lt;&gt;"",$D$3,"")</f>
      </c>
    </row>
    <row r="1711" ht="15">
      <c r="A1711" s="67">
        <f>VLOOKUP(B1703,$E$23:$L$122,5)</f>
      </c>
    </row>
    <row r="1712" ht="15">
      <c r="A1712" s="67">
        <f>VLOOKUP(B1703,$E$23:$L$122,6)</f>
      </c>
    </row>
    <row r="1713" ht="15">
      <c r="A1713" s="66">
        <f>IF(A1704&lt;&gt;"",$D$4,"")</f>
      </c>
    </row>
    <row r="1714" ht="15">
      <c r="A1714" s="66">
        <f>IF(A1704&lt;&gt;"",$D$5,"")</f>
      </c>
    </row>
    <row r="1715" ht="15">
      <c r="A1715" s="66">
        <f>IF(A1704&lt;&gt;"",$D$6,"")</f>
      </c>
    </row>
    <row r="1716" ht="15">
      <c r="A1716" s="66">
        <f>IF(A1704&lt;&gt;"",$D$7,"")</f>
      </c>
    </row>
    <row r="1717" ht="15">
      <c r="A1717" s="67">
        <f>VLOOKUP(B1703,$E$23:$L$122,7)</f>
      </c>
    </row>
    <row r="1718" ht="15">
      <c r="A1718" s="67">
        <f>VLOOKUP(B1703,$E$23:$L$122,8)</f>
      </c>
    </row>
    <row r="1719" ht="15">
      <c r="A1719" s="66">
        <f>IF(A1704&lt;&gt;"",$D$10,"")</f>
      </c>
    </row>
    <row r="1720" ht="15">
      <c r="A1720" s="66">
        <f>IF(A1704&lt;&gt;"",$D$11,"")</f>
      </c>
    </row>
    <row r="1721" ht="15">
      <c r="A1721" s="66">
        <f>IF(A1704&lt;&gt;"",$D$14,"")</f>
      </c>
    </row>
    <row r="1722" ht="15">
      <c r="A1722" s="66">
        <f>IF(A1704&lt;&gt;"",$D$16,"")</f>
      </c>
    </row>
    <row r="1723" ht="15">
      <c r="A1723" s="66">
        <f>IF(A1705&lt;&gt;"",$D$17,"")</f>
      </c>
    </row>
    <row r="1724" ht="15">
      <c r="A1724" s="66">
        <f>IF(A1704&lt;&gt;"",$D$20,"")</f>
      </c>
    </row>
    <row r="1725" ht="15">
      <c r="A1725" s="66">
        <f>IF(A1704&lt;&gt;"",$D$22,"")</f>
      </c>
    </row>
    <row r="1726" ht="15">
      <c r="A1726" s="66">
        <f>IF(A1704&lt;&gt;"",$D$23,"")</f>
      </c>
    </row>
    <row r="1727" ht="15">
      <c r="A1727" s="66">
        <f>IF(A1704&lt;&gt;"",$D$24,"")</f>
      </c>
    </row>
    <row r="1728" ht="15">
      <c r="A1728" s="66">
        <f>IF(A1681&lt;&gt;"",$D$25,"")</f>
      </c>
    </row>
    <row r="1729" ht="12.75">
      <c r="B1729" s="38">
        <v>65</v>
      </c>
    </row>
    <row r="1730" ht="15">
      <c r="A1730" s="67">
        <f>VLOOKUP(B1729,$E$23:$L$122,2)</f>
      </c>
    </row>
    <row r="1731" ht="15">
      <c r="A1731" s="67">
        <f>VLOOKUP(B1729,$E$23:$L$122,3)</f>
      </c>
    </row>
    <row r="1732" ht="12.75">
      <c r="A1732" s="38">
        <f>IF(A1730&lt;&gt;"",$D$3,"")</f>
      </c>
    </row>
    <row r="1733" ht="12.75">
      <c r="A1733" s="74">
        <f>VLOOKUP(B1729,$E$23:$L$122,2)</f>
      </c>
    </row>
    <row r="1734" ht="12.75">
      <c r="A1734" s="74">
        <f>VLOOKUP(B1729,$E$23:$L$122,4)</f>
      </c>
    </row>
    <row r="1735" ht="12.75">
      <c r="A1735" s="38">
        <f>IF(A1730&lt;&gt;"",$D$24,"")</f>
      </c>
    </row>
    <row r="1736" ht="12.75">
      <c r="A1736" s="38">
        <f>IF(A1730&lt;&gt;"",$D$3,"")</f>
      </c>
    </row>
    <row r="1737" ht="15">
      <c r="A1737" s="67">
        <f>VLOOKUP(B1729,$E$23:$L$122,5)</f>
      </c>
    </row>
    <row r="1738" ht="15">
      <c r="A1738" s="67">
        <f>VLOOKUP(B1729,$E$23:$L$122,6)</f>
      </c>
    </row>
    <row r="1739" ht="15">
      <c r="A1739" s="66">
        <f>IF(A1730&lt;&gt;"",$D$4,"")</f>
      </c>
    </row>
    <row r="1740" ht="15">
      <c r="A1740" s="66">
        <f>IF(A1730&lt;&gt;"",$D$5,"")</f>
      </c>
    </row>
    <row r="1741" ht="15">
      <c r="A1741" s="66">
        <f>IF(A1730&lt;&gt;"",$D$6,"")</f>
      </c>
    </row>
    <row r="1742" ht="15">
      <c r="A1742" s="66">
        <f>IF(A1730&lt;&gt;"",$D$7,"")</f>
      </c>
    </row>
    <row r="1743" ht="15">
      <c r="A1743" s="67">
        <f>VLOOKUP(B1729,$E$23:$L$122,7)</f>
      </c>
    </row>
    <row r="1744" ht="15">
      <c r="A1744" s="67">
        <f>VLOOKUP(B1729,$E$23:$L$122,8)</f>
      </c>
    </row>
    <row r="1745" ht="15">
      <c r="A1745" s="66">
        <f>IF(A1730&lt;&gt;"",$D$10,"")</f>
      </c>
    </row>
    <row r="1746" ht="15">
      <c r="A1746" s="66">
        <f>IF(A1730&lt;&gt;"",$D$11,"")</f>
      </c>
    </row>
    <row r="1747" ht="15">
      <c r="A1747" s="66">
        <f>IF(A1730&lt;&gt;"",$D$14,"")</f>
      </c>
    </row>
    <row r="1748" ht="15">
      <c r="A1748" s="66">
        <f>IF(A1730&lt;&gt;"",$D$16,"")</f>
      </c>
    </row>
    <row r="1749" ht="15">
      <c r="A1749" s="66">
        <f>IF(A1731&lt;&gt;"",$D$17,"")</f>
      </c>
    </row>
    <row r="1750" ht="15">
      <c r="A1750" s="66">
        <f>IF(A1730&lt;&gt;"",$D$20,"")</f>
      </c>
    </row>
    <row r="1751" ht="15">
      <c r="A1751" s="66">
        <f>IF(A1730&lt;&gt;"",$D$22,"")</f>
      </c>
    </row>
    <row r="1752" ht="15">
      <c r="A1752" s="66">
        <f>IF(A1730&lt;&gt;"",$D$23,"")</f>
      </c>
    </row>
    <row r="1753" ht="15">
      <c r="A1753" s="66">
        <f>IF(A1730&lt;&gt;"",$D$24,"")</f>
      </c>
    </row>
    <row r="1754" ht="15">
      <c r="A1754" s="66">
        <f>IF(A1707&lt;&gt;"",$D$25,"")</f>
      </c>
    </row>
    <row r="1755" ht="12.75">
      <c r="B1755" s="38">
        <v>66</v>
      </c>
    </row>
    <row r="1756" ht="15">
      <c r="A1756" s="67">
        <f>VLOOKUP(B1755,$E$23:$L$122,2)</f>
      </c>
    </row>
    <row r="1757" ht="15">
      <c r="A1757" s="67">
        <f>VLOOKUP(B1755,$E$23:$L$122,3)</f>
      </c>
    </row>
    <row r="1758" ht="12.75">
      <c r="A1758" s="38">
        <f>IF(A1756&lt;&gt;"",$D$3,"")</f>
      </c>
    </row>
    <row r="1759" ht="12.75">
      <c r="A1759" s="74">
        <f>VLOOKUP(B1755,$E$23:$L$122,2)</f>
      </c>
    </row>
    <row r="1760" ht="12.75">
      <c r="A1760" s="74">
        <f>VLOOKUP(B1755,$E$23:$L$122,4)</f>
      </c>
    </row>
    <row r="1761" ht="12.75">
      <c r="A1761" s="38">
        <f>IF(A1756&lt;&gt;"",$D$24,"")</f>
      </c>
    </row>
    <row r="1762" ht="12.75">
      <c r="A1762" s="38">
        <f>IF(A1756&lt;&gt;"",$D$3,"")</f>
      </c>
    </row>
    <row r="1763" ht="15">
      <c r="A1763" s="67">
        <f>VLOOKUP(B1755,$E$23:$L$122,5)</f>
      </c>
    </row>
    <row r="1764" ht="15">
      <c r="A1764" s="67">
        <f>VLOOKUP(B1755,$E$23:$L$122,6)</f>
      </c>
    </row>
    <row r="1765" ht="15">
      <c r="A1765" s="66">
        <f>IF(A1756&lt;&gt;"",$D$4,"")</f>
      </c>
    </row>
    <row r="1766" ht="15">
      <c r="A1766" s="66">
        <f>IF(A1756&lt;&gt;"",$D$5,"")</f>
      </c>
    </row>
    <row r="1767" ht="15">
      <c r="A1767" s="66">
        <f>IF(A1756&lt;&gt;"",$D$6,"")</f>
      </c>
    </row>
    <row r="1768" ht="15">
      <c r="A1768" s="66">
        <f>IF(A1756&lt;&gt;"",$D$7,"")</f>
      </c>
    </row>
    <row r="1769" ht="15">
      <c r="A1769" s="67">
        <f>VLOOKUP(B1755,$E$23:$L$122,7)</f>
      </c>
    </row>
    <row r="1770" ht="15">
      <c r="A1770" s="67">
        <f>VLOOKUP(B1755,$E$23:$L$122,8)</f>
      </c>
    </row>
    <row r="1771" ht="15">
      <c r="A1771" s="66">
        <f>IF(A1756&lt;&gt;"",$D$10,"")</f>
      </c>
    </row>
    <row r="1772" ht="15">
      <c r="A1772" s="66">
        <f>IF(A1756&lt;&gt;"",$D$11,"")</f>
      </c>
    </row>
    <row r="1773" ht="15">
      <c r="A1773" s="66">
        <f>IF(A1756&lt;&gt;"",$D$14,"")</f>
      </c>
    </row>
    <row r="1774" ht="15">
      <c r="A1774" s="66">
        <f>IF(A1756&lt;&gt;"",$D$16,"")</f>
      </c>
    </row>
    <row r="1775" ht="15">
      <c r="A1775" s="66">
        <f>IF(A1757&lt;&gt;"",$D$17,"")</f>
      </c>
    </row>
    <row r="1776" ht="15">
      <c r="A1776" s="66">
        <f>IF(A1756&lt;&gt;"",$D$20,"")</f>
      </c>
    </row>
    <row r="1777" ht="15">
      <c r="A1777" s="66">
        <f>IF(A1756&lt;&gt;"",$D$22,"")</f>
      </c>
    </row>
    <row r="1778" ht="15">
      <c r="A1778" s="66">
        <f>IF(A1756&lt;&gt;"",$D$23,"")</f>
      </c>
    </row>
    <row r="1779" ht="15">
      <c r="A1779" s="66">
        <f>IF(A1756&lt;&gt;"",$D$24,"")</f>
      </c>
    </row>
    <row r="1780" ht="15">
      <c r="A1780" s="66">
        <f>IF(A1733&lt;&gt;"",$D$25,"")</f>
      </c>
    </row>
    <row r="1781" ht="12.75">
      <c r="B1781" s="38">
        <v>67</v>
      </c>
    </row>
    <row r="1782" ht="15">
      <c r="A1782" s="67">
        <f>VLOOKUP(B1781,$E$23:$L$122,2)</f>
      </c>
    </row>
    <row r="1783" ht="15">
      <c r="A1783" s="67">
        <f>VLOOKUP(B1781,$E$23:$L$122,3)</f>
      </c>
    </row>
    <row r="1784" ht="12.75">
      <c r="A1784" s="38">
        <f>IF(A1782&lt;&gt;"",$D$3,"")</f>
      </c>
    </row>
    <row r="1785" ht="12.75">
      <c r="A1785" s="74">
        <f>VLOOKUP(B1781,$E$23:$L$122,2)</f>
      </c>
    </row>
    <row r="1786" ht="12.75">
      <c r="A1786" s="74">
        <f>VLOOKUP(B1781,$E$23:$L$122,4)</f>
      </c>
    </row>
    <row r="1787" ht="12.75">
      <c r="A1787" s="38">
        <f>IF(A1782&lt;&gt;"",$D$24,"")</f>
      </c>
    </row>
    <row r="1788" ht="12.75">
      <c r="A1788" s="38">
        <f>IF(A1782&lt;&gt;"",$D$3,"")</f>
      </c>
    </row>
    <row r="1789" ht="15">
      <c r="A1789" s="67">
        <f>VLOOKUP(B1781,$E$23:$L$122,5)</f>
      </c>
    </row>
    <row r="1790" ht="15">
      <c r="A1790" s="67">
        <f>VLOOKUP(B1781,$E$23:$L$122,6)</f>
      </c>
    </row>
    <row r="1791" ht="15">
      <c r="A1791" s="66">
        <f>IF(A1782&lt;&gt;"",$D$4,"")</f>
      </c>
    </row>
    <row r="1792" ht="15">
      <c r="A1792" s="66">
        <f>IF(A1782&lt;&gt;"",$D$5,"")</f>
      </c>
    </row>
    <row r="1793" ht="15">
      <c r="A1793" s="66">
        <f>IF(A1782&lt;&gt;"",$D$6,"")</f>
      </c>
    </row>
    <row r="1794" ht="15">
      <c r="A1794" s="66">
        <f>IF(A1782&lt;&gt;"",$D$7,"")</f>
      </c>
    </row>
    <row r="1795" ht="15">
      <c r="A1795" s="67">
        <f>VLOOKUP(B1781,$E$23:$L$122,7)</f>
      </c>
    </row>
    <row r="1796" ht="15">
      <c r="A1796" s="67">
        <f>VLOOKUP(B1781,$E$23:$L$122,8)</f>
      </c>
    </row>
    <row r="1797" ht="15">
      <c r="A1797" s="66">
        <f>IF(A1782&lt;&gt;"",$D$10,"")</f>
      </c>
    </row>
    <row r="1798" ht="15">
      <c r="A1798" s="66">
        <f>IF(A1782&lt;&gt;"",$D$11,"")</f>
      </c>
    </row>
    <row r="1799" ht="15">
      <c r="A1799" s="66">
        <f>IF(A1782&lt;&gt;"",$D$14,"")</f>
      </c>
    </row>
    <row r="1800" ht="15">
      <c r="A1800" s="66">
        <f>IF(A1782&lt;&gt;"",$D$16,"")</f>
      </c>
    </row>
    <row r="1801" ht="15">
      <c r="A1801" s="66">
        <f>IF(A1783&lt;&gt;"",$D$17,"")</f>
      </c>
    </row>
    <row r="1802" ht="15">
      <c r="A1802" s="66">
        <f>IF(A1782&lt;&gt;"",$D$20,"")</f>
      </c>
    </row>
    <row r="1803" ht="15">
      <c r="A1803" s="66">
        <f>IF(A1782&lt;&gt;"",$D$22,"")</f>
      </c>
    </row>
    <row r="1804" ht="15">
      <c r="A1804" s="66">
        <f>IF(A1782&lt;&gt;"",$D$23,"")</f>
      </c>
    </row>
    <row r="1805" ht="15">
      <c r="A1805" s="66">
        <f>IF(A1782&lt;&gt;"",$D$24,"")</f>
      </c>
    </row>
    <row r="1806" ht="15">
      <c r="A1806" s="66">
        <f>IF(A1759&lt;&gt;"",$D$25,"")</f>
      </c>
    </row>
    <row r="1807" ht="12.75">
      <c r="B1807" s="38">
        <v>68</v>
      </c>
    </row>
    <row r="1808" ht="15">
      <c r="A1808" s="67">
        <f>VLOOKUP(B1807,$E$23:$L$122,2)</f>
      </c>
    </row>
    <row r="1809" ht="15">
      <c r="A1809" s="67">
        <f>VLOOKUP(B1807,$E$23:$L$122,3)</f>
      </c>
    </row>
    <row r="1810" ht="12.75">
      <c r="A1810" s="38">
        <f>IF(A1808&lt;&gt;"",$D$3,"")</f>
      </c>
    </row>
    <row r="1811" ht="12.75">
      <c r="A1811" s="74">
        <f>VLOOKUP(B1807,$E$23:$L$122,2)</f>
      </c>
    </row>
    <row r="1812" ht="12.75">
      <c r="A1812" s="74">
        <f>VLOOKUP(B1807,$E$23:$L$122,4)</f>
      </c>
    </row>
    <row r="1813" ht="12.75">
      <c r="A1813" s="38">
        <f>IF(A1808&lt;&gt;"",$D$24,"")</f>
      </c>
    </row>
    <row r="1814" ht="12.75">
      <c r="A1814" s="38">
        <f>IF(A1808&lt;&gt;"",$D$3,"")</f>
      </c>
    </row>
    <row r="1815" ht="15">
      <c r="A1815" s="67">
        <f>VLOOKUP(B1807,$E$23:$L$122,5)</f>
      </c>
    </row>
    <row r="1816" ht="15">
      <c r="A1816" s="67">
        <f>VLOOKUP(B1807,$E$23:$L$122,6)</f>
      </c>
    </row>
    <row r="1817" ht="15">
      <c r="A1817" s="66">
        <f>IF(A1808&lt;&gt;"",$D$4,"")</f>
      </c>
    </row>
    <row r="1818" ht="15">
      <c r="A1818" s="66">
        <f>IF(A1808&lt;&gt;"",$D$5,"")</f>
      </c>
    </row>
    <row r="1819" ht="15">
      <c r="A1819" s="66">
        <f>IF(A1808&lt;&gt;"",$D$6,"")</f>
      </c>
    </row>
    <row r="1820" ht="15">
      <c r="A1820" s="66">
        <f>IF(A1808&lt;&gt;"",$D$7,"")</f>
      </c>
    </row>
    <row r="1821" ht="15">
      <c r="A1821" s="67">
        <f>VLOOKUP(B1807,$E$23:$L$122,7)</f>
      </c>
    </row>
    <row r="1822" ht="15">
      <c r="A1822" s="67">
        <f>VLOOKUP(B1807,$E$23:$L$122,8)</f>
      </c>
    </row>
    <row r="1823" ht="15">
      <c r="A1823" s="66">
        <f>IF(A1808&lt;&gt;"",$D$10,"")</f>
      </c>
    </row>
    <row r="1824" ht="15">
      <c r="A1824" s="66">
        <f>IF(A1808&lt;&gt;"",$D$11,"")</f>
      </c>
    </row>
    <row r="1825" ht="15">
      <c r="A1825" s="66">
        <f>IF(A1808&lt;&gt;"",$D$14,"")</f>
      </c>
    </row>
    <row r="1826" ht="15">
      <c r="A1826" s="66">
        <f>IF(A1808&lt;&gt;"",$D$16,"")</f>
      </c>
    </row>
    <row r="1827" ht="15">
      <c r="A1827" s="66">
        <f>IF(A1809&lt;&gt;"",$D$17,"")</f>
      </c>
    </row>
    <row r="1828" ht="15">
      <c r="A1828" s="66">
        <f>IF(A1808&lt;&gt;"",$D$20,"")</f>
      </c>
    </row>
    <row r="1829" ht="15">
      <c r="A1829" s="66">
        <f>IF(A1808&lt;&gt;"",$D$22,"")</f>
      </c>
    </row>
    <row r="1830" ht="15">
      <c r="A1830" s="66">
        <f>IF(A1808&lt;&gt;"",$D$23,"")</f>
      </c>
    </row>
    <row r="1831" ht="15">
      <c r="A1831" s="66">
        <f>IF(A1808&lt;&gt;"",$D$24,"")</f>
      </c>
    </row>
    <row r="1832" ht="15">
      <c r="A1832" s="66">
        <f>IF(A1785&lt;&gt;"",$D$25,"")</f>
      </c>
    </row>
    <row r="1833" ht="12.75">
      <c r="B1833" s="38">
        <v>69</v>
      </c>
    </row>
    <row r="1834" ht="15">
      <c r="A1834" s="67">
        <f>VLOOKUP(B1833,$E$23:$L$122,2)</f>
      </c>
    </row>
    <row r="1835" ht="15">
      <c r="A1835" s="67">
        <f>VLOOKUP(B1833,$E$23:$L$122,3)</f>
      </c>
    </row>
    <row r="1836" ht="12.75">
      <c r="A1836" s="38">
        <f>IF(A1834&lt;&gt;"",$D$3,"")</f>
      </c>
    </row>
    <row r="1837" ht="12.75">
      <c r="A1837" s="74">
        <f>VLOOKUP(B1833,$E$23:$L$122,2)</f>
      </c>
    </row>
    <row r="1838" ht="12.75">
      <c r="A1838" s="74">
        <f>VLOOKUP(B1833,$E$23:$L$122,4)</f>
      </c>
    </row>
    <row r="1839" ht="12.75">
      <c r="A1839" s="38">
        <f>IF(A1834&lt;&gt;"",$D$24,"")</f>
      </c>
    </row>
    <row r="1840" ht="12.75">
      <c r="A1840" s="38">
        <f>IF(A1834&lt;&gt;"",$D$3,"")</f>
      </c>
    </row>
    <row r="1841" ht="15">
      <c r="A1841" s="67">
        <f>VLOOKUP(B1833,$E$23:$L$122,5)</f>
      </c>
    </row>
    <row r="1842" ht="15">
      <c r="A1842" s="67">
        <f>VLOOKUP(B1833,$E$23:$L$122,6)</f>
      </c>
    </row>
    <row r="1843" ht="15">
      <c r="A1843" s="66">
        <f>IF(A1834&lt;&gt;"",$D$4,"")</f>
      </c>
    </row>
    <row r="1844" ht="15">
      <c r="A1844" s="66">
        <f>IF(A1834&lt;&gt;"",$D$5,"")</f>
      </c>
    </row>
    <row r="1845" ht="15">
      <c r="A1845" s="66">
        <f>IF(A1834&lt;&gt;"",$D$6,"")</f>
      </c>
    </row>
    <row r="1846" ht="15">
      <c r="A1846" s="66">
        <f>IF(A1834&lt;&gt;"",$D$7,"")</f>
      </c>
    </row>
    <row r="1847" ht="15">
      <c r="A1847" s="67">
        <f>VLOOKUP(B1833,$E$23:$L$122,7)</f>
      </c>
    </row>
    <row r="1848" ht="15">
      <c r="A1848" s="67">
        <f>VLOOKUP(B1833,$E$23:$L$122,8)</f>
      </c>
    </row>
    <row r="1849" ht="15">
      <c r="A1849" s="66">
        <f>IF(A1834&lt;&gt;"",$D$10,"")</f>
      </c>
    </row>
    <row r="1850" ht="15">
      <c r="A1850" s="66">
        <f>IF(A1834&lt;&gt;"",$D$11,"")</f>
      </c>
    </row>
    <row r="1851" ht="15">
      <c r="A1851" s="66">
        <f>IF(A1834&lt;&gt;"",$D$14,"")</f>
      </c>
    </row>
    <row r="1852" ht="15">
      <c r="A1852" s="66">
        <f>IF(A1834&lt;&gt;"",$D$16,"")</f>
      </c>
    </row>
    <row r="1853" ht="15">
      <c r="A1853" s="66">
        <f>IF(A1835&lt;&gt;"",$D$17,"")</f>
      </c>
    </row>
    <row r="1854" ht="15">
      <c r="A1854" s="66">
        <f>IF(A1834&lt;&gt;"",$D$20,"")</f>
      </c>
    </row>
    <row r="1855" ht="15">
      <c r="A1855" s="66">
        <f>IF(A1834&lt;&gt;"",$D$22,"")</f>
      </c>
    </row>
    <row r="1856" ht="15">
      <c r="A1856" s="66">
        <f>IF(A1834&lt;&gt;"",$D$23,"")</f>
      </c>
    </row>
    <row r="1857" ht="15">
      <c r="A1857" s="66">
        <f>IF(A1834&lt;&gt;"",$D$24,"")</f>
      </c>
    </row>
    <row r="1858" ht="15">
      <c r="A1858" s="66">
        <f>IF(A1811&lt;&gt;"",$D$25,"")</f>
      </c>
    </row>
    <row r="1859" ht="12.75">
      <c r="B1859" s="38">
        <v>70</v>
      </c>
    </row>
    <row r="1860" ht="15">
      <c r="A1860" s="67">
        <f>VLOOKUP(B1859,$E$23:$L$122,2)</f>
      </c>
    </row>
    <row r="1861" ht="15">
      <c r="A1861" s="67">
        <f>VLOOKUP(B1859,$E$23:$L$122,3)</f>
      </c>
    </row>
    <row r="1862" ht="12.75">
      <c r="A1862" s="38">
        <f>IF(A1860&lt;&gt;"",$D$3,"")</f>
      </c>
    </row>
    <row r="1863" ht="12.75">
      <c r="A1863" s="74">
        <f>VLOOKUP(B1859,$E$23:$L$122,2)</f>
      </c>
    </row>
    <row r="1864" ht="12.75">
      <c r="A1864" s="74">
        <f>VLOOKUP(B1859,$E$23:$L$122,4)</f>
      </c>
    </row>
    <row r="1865" ht="12.75">
      <c r="A1865" s="38">
        <f>IF(A1860&lt;&gt;"",$D$24,"")</f>
      </c>
    </row>
    <row r="1866" ht="12.75">
      <c r="A1866" s="38">
        <f>IF(A1860&lt;&gt;"",$D$3,"")</f>
      </c>
    </row>
    <row r="1867" ht="15">
      <c r="A1867" s="67">
        <f>VLOOKUP(B1859,$E$23:$L$122,5)</f>
      </c>
    </row>
    <row r="1868" ht="15">
      <c r="A1868" s="67">
        <f>VLOOKUP(B1859,$E$23:$L$122,6)</f>
      </c>
    </row>
    <row r="1869" ht="15">
      <c r="A1869" s="66">
        <f>IF(A1860&lt;&gt;"",$D$4,"")</f>
      </c>
    </row>
    <row r="1870" ht="15">
      <c r="A1870" s="66">
        <f>IF(A1860&lt;&gt;"",$D$5,"")</f>
      </c>
    </row>
    <row r="1871" ht="15">
      <c r="A1871" s="66">
        <f>IF(A1860&lt;&gt;"",$D$6,"")</f>
      </c>
    </row>
    <row r="1872" ht="15">
      <c r="A1872" s="66">
        <f>IF(A1860&lt;&gt;"",$D$7,"")</f>
      </c>
    </row>
    <row r="1873" ht="15">
      <c r="A1873" s="67">
        <f>VLOOKUP(B1859,$E$23:$L$122,7)</f>
      </c>
    </row>
    <row r="1874" ht="15">
      <c r="A1874" s="67">
        <f>VLOOKUP(B1859,$E$23:$L$122,8)</f>
      </c>
    </row>
    <row r="1875" ht="15">
      <c r="A1875" s="66">
        <f>IF(A1860&lt;&gt;"",$D$10,"")</f>
      </c>
    </row>
    <row r="1876" ht="15">
      <c r="A1876" s="66">
        <f>IF(A1860&lt;&gt;"",$D$11,"")</f>
      </c>
    </row>
    <row r="1877" ht="15">
      <c r="A1877" s="66">
        <f>IF(A1860&lt;&gt;"",$D$14,"")</f>
      </c>
    </row>
    <row r="1878" ht="15">
      <c r="A1878" s="66">
        <f>IF(A1860&lt;&gt;"",$D$16,"")</f>
      </c>
    </row>
    <row r="1879" ht="15">
      <c r="A1879" s="66">
        <f>IF(A1861&lt;&gt;"",$D$17,"")</f>
      </c>
    </row>
    <row r="1880" ht="15">
      <c r="A1880" s="66">
        <f>IF(A1860&lt;&gt;"",$D$20,"")</f>
      </c>
    </row>
    <row r="1881" ht="15">
      <c r="A1881" s="66">
        <f>IF(A1860&lt;&gt;"",$D$22,"")</f>
      </c>
    </row>
    <row r="1882" ht="15">
      <c r="A1882" s="66">
        <f>IF(A1860&lt;&gt;"",$D$23,"")</f>
      </c>
    </row>
    <row r="1883" ht="15">
      <c r="A1883" s="66">
        <f>IF(A1860&lt;&gt;"",$D$24,"")</f>
      </c>
    </row>
    <row r="1884" ht="15">
      <c r="A1884" s="66">
        <f>IF(A1837&lt;&gt;"",$D$25,"")</f>
      </c>
    </row>
    <row r="1885" ht="12.75">
      <c r="B1885" s="38">
        <v>71</v>
      </c>
    </row>
    <row r="1886" ht="15">
      <c r="A1886" s="67">
        <f>VLOOKUP(B1885,$E$23:$L$122,2)</f>
      </c>
    </row>
    <row r="1887" ht="15">
      <c r="A1887" s="67">
        <f>VLOOKUP(B1885,$E$23:$L$122,3)</f>
      </c>
    </row>
    <row r="1888" ht="12.75">
      <c r="A1888" s="38">
        <f>IF(A1886&lt;&gt;"",$D$3,"")</f>
      </c>
    </row>
    <row r="1889" ht="12.75">
      <c r="A1889" s="74">
        <f>VLOOKUP(B1885,$E$23:$L$122,2)</f>
      </c>
    </row>
    <row r="1890" ht="12.75">
      <c r="A1890" s="74">
        <f>VLOOKUP(B1885,$E$23:$L$122,4)</f>
      </c>
    </row>
    <row r="1891" ht="12.75">
      <c r="A1891" s="38">
        <f>IF(A1886&lt;&gt;"",$D$24,"")</f>
      </c>
    </row>
    <row r="1892" ht="12.75">
      <c r="A1892" s="38">
        <f>IF(A1886&lt;&gt;"",$D$3,"")</f>
      </c>
    </row>
    <row r="1893" ht="15">
      <c r="A1893" s="67">
        <f>VLOOKUP(B1885,$E$23:$L$122,5)</f>
      </c>
    </row>
    <row r="1894" ht="15">
      <c r="A1894" s="67">
        <f>VLOOKUP(B1885,$E$23:$L$122,6)</f>
      </c>
    </row>
    <row r="1895" ht="15">
      <c r="A1895" s="66">
        <f>IF(A1886&lt;&gt;"",$D$4,"")</f>
      </c>
    </row>
    <row r="1896" ht="15">
      <c r="A1896" s="66">
        <f>IF(A1886&lt;&gt;"",$D$5,"")</f>
      </c>
    </row>
    <row r="1897" ht="15">
      <c r="A1897" s="66">
        <f>IF(A1886&lt;&gt;"",$D$6,"")</f>
      </c>
    </row>
    <row r="1898" ht="15">
      <c r="A1898" s="66">
        <f>IF(A1886&lt;&gt;"",$D$7,"")</f>
      </c>
    </row>
    <row r="1899" ht="15">
      <c r="A1899" s="67">
        <f>VLOOKUP(B1885,$E$23:$L$122,7)</f>
      </c>
    </row>
    <row r="1900" ht="15">
      <c r="A1900" s="67">
        <f>VLOOKUP(B1885,$E$23:$L$122,8)</f>
      </c>
    </row>
    <row r="1901" ht="15">
      <c r="A1901" s="66">
        <f>IF(A1886&lt;&gt;"",$D$10,"")</f>
      </c>
    </row>
    <row r="1902" ht="15">
      <c r="A1902" s="66">
        <f>IF(A1886&lt;&gt;"",$D$11,"")</f>
      </c>
    </row>
    <row r="1903" ht="15">
      <c r="A1903" s="66">
        <f>IF(A1886&lt;&gt;"",$D$14,"")</f>
      </c>
    </row>
    <row r="1904" ht="15">
      <c r="A1904" s="66">
        <f>IF(A1886&lt;&gt;"",$D$16,"")</f>
      </c>
    </row>
    <row r="1905" ht="15">
      <c r="A1905" s="66">
        <f>IF(A1887&lt;&gt;"",$D$17,"")</f>
      </c>
    </row>
    <row r="1906" ht="15">
      <c r="A1906" s="66">
        <f>IF(A1886&lt;&gt;"",$D$20,"")</f>
      </c>
    </row>
    <row r="1907" ht="15">
      <c r="A1907" s="66">
        <f>IF(A1886&lt;&gt;"",$D$22,"")</f>
      </c>
    </row>
    <row r="1908" ht="15">
      <c r="A1908" s="66">
        <f>IF(A1886&lt;&gt;"",$D$23,"")</f>
      </c>
    </row>
    <row r="1909" ht="15">
      <c r="A1909" s="66">
        <f>IF(A1886&lt;&gt;"",$D$24,"")</f>
      </c>
    </row>
    <row r="1910" ht="15">
      <c r="A1910" s="66">
        <f>IF(A1863&lt;&gt;"",$D$25,"")</f>
      </c>
    </row>
    <row r="1911" ht="12.75">
      <c r="B1911" s="38">
        <v>72</v>
      </c>
    </row>
    <row r="1912" ht="15">
      <c r="A1912" s="67">
        <f>VLOOKUP(B1911,$E$23:$L$122,2)</f>
      </c>
    </row>
    <row r="1913" ht="15">
      <c r="A1913" s="67">
        <f>VLOOKUP(B1911,$E$23:$L$122,3)</f>
      </c>
    </row>
    <row r="1914" ht="12.75">
      <c r="A1914" s="38">
        <f>IF(A1912&lt;&gt;"",$D$3,"")</f>
      </c>
    </row>
    <row r="1915" ht="12.75">
      <c r="A1915" s="74">
        <f>VLOOKUP(B1911,$E$23:$L$122,2)</f>
      </c>
    </row>
    <row r="1916" ht="12.75">
      <c r="A1916" s="74">
        <f>VLOOKUP(B1911,$E$23:$L$122,4)</f>
      </c>
    </row>
    <row r="1917" ht="12.75">
      <c r="A1917" s="38">
        <f>IF(A1912&lt;&gt;"",$D$24,"")</f>
      </c>
    </row>
    <row r="1918" ht="12.75">
      <c r="A1918" s="38">
        <f>IF(A1912&lt;&gt;"",$D$3,"")</f>
      </c>
    </row>
    <row r="1919" ht="15">
      <c r="A1919" s="67">
        <f>VLOOKUP(B1911,$E$23:$L$122,5)</f>
      </c>
    </row>
    <row r="1920" ht="15">
      <c r="A1920" s="67">
        <f>VLOOKUP(B1911,$E$23:$L$122,6)</f>
      </c>
    </row>
    <row r="1921" ht="15">
      <c r="A1921" s="66">
        <f>IF(A1912&lt;&gt;"",$D$4,"")</f>
      </c>
    </row>
    <row r="1922" ht="15">
      <c r="A1922" s="66">
        <f>IF(A1912&lt;&gt;"",$D$5,"")</f>
      </c>
    </row>
    <row r="1923" ht="15">
      <c r="A1923" s="66">
        <f>IF(A1912&lt;&gt;"",$D$6,"")</f>
      </c>
    </row>
    <row r="1924" ht="15">
      <c r="A1924" s="66">
        <f>IF(A1912&lt;&gt;"",$D$7,"")</f>
      </c>
    </row>
    <row r="1925" ht="15">
      <c r="A1925" s="67">
        <f>VLOOKUP(B1911,$E$23:$L$122,7)</f>
      </c>
    </row>
    <row r="1926" ht="15">
      <c r="A1926" s="67">
        <f>VLOOKUP(B1911,$E$23:$L$122,8)</f>
      </c>
    </row>
    <row r="1927" ht="15">
      <c r="A1927" s="66">
        <f>IF(A1912&lt;&gt;"",$D$10,"")</f>
      </c>
    </row>
    <row r="1928" ht="15">
      <c r="A1928" s="66">
        <f>IF(A1912&lt;&gt;"",$D$11,"")</f>
      </c>
    </row>
    <row r="1929" ht="15">
      <c r="A1929" s="66">
        <f>IF(A1912&lt;&gt;"",$D$14,"")</f>
      </c>
    </row>
    <row r="1930" ht="15">
      <c r="A1930" s="66">
        <f>IF(A1912&lt;&gt;"",$D$16,"")</f>
      </c>
    </row>
    <row r="1931" ht="15">
      <c r="A1931" s="66">
        <f>IF(A1913&lt;&gt;"",$D$17,"")</f>
      </c>
    </row>
    <row r="1932" ht="15">
      <c r="A1932" s="66">
        <f>IF(A1912&lt;&gt;"",$D$20,"")</f>
      </c>
    </row>
    <row r="1933" ht="15">
      <c r="A1933" s="66">
        <f>IF(A1912&lt;&gt;"",$D$22,"")</f>
      </c>
    </row>
    <row r="1934" ht="15">
      <c r="A1934" s="66">
        <f>IF(A1912&lt;&gt;"",$D$23,"")</f>
      </c>
    </row>
    <row r="1935" ht="15">
      <c r="A1935" s="66">
        <f>IF(A1912&lt;&gt;"",$D$24,"")</f>
      </c>
    </row>
    <row r="1936" ht="15">
      <c r="A1936" s="66">
        <f>IF(A1889&lt;&gt;"",$D$25,"")</f>
      </c>
    </row>
    <row r="1937" ht="12.75">
      <c r="B1937" s="38">
        <v>73</v>
      </c>
    </row>
    <row r="1938" ht="15">
      <c r="A1938" s="67">
        <f>VLOOKUP(B1937,$E$23:$L$122,2)</f>
      </c>
    </row>
    <row r="1939" ht="15">
      <c r="A1939" s="67">
        <f>VLOOKUP(B1937,$E$23:$L$122,3)</f>
      </c>
    </row>
    <row r="1940" ht="12.75">
      <c r="A1940" s="38">
        <f>IF(A1938&lt;&gt;"",$D$3,"")</f>
      </c>
    </row>
    <row r="1941" ht="12.75">
      <c r="A1941" s="74">
        <f>VLOOKUP(B1937,$E$23:$L$122,2)</f>
      </c>
    </row>
    <row r="1942" ht="12.75">
      <c r="A1942" s="74">
        <f>VLOOKUP(B1937,$E$23:$L$122,4)</f>
      </c>
    </row>
    <row r="1943" ht="12.75">
      <c r="A1943" s="38">
        <f>IF(A1938&lt;&gt;"",$D$24,"")</f>
      </c>
    </row>
    <row r="1944" ht="12.75">
      <c r="A1944" s="38">
        <f>IF(A1938&lt;&gt;"",$D$3,"")</f>
      </c>
    </row>
    <row r="1945" ht="15">
      <c r="A1945" s="67">
        <f>VLOOKUP(B1937,$E$23:$L$122,5)</f>
      </c>
    </row>
    <row r="1946" ht="15">
      <c r="A1946" s="67">
        <f>VLOOKUP(B1937,$E$23:$L$122,6)</f>
      </c>
    </row>
    <row r="1947" ht="15">
      <c r="A1947" s="66">
        <f>IF(A1938&lt;&gt;"",$D$4,"")</f>
      </c>
    </row>
    <row r="1948" ht="15">
      <c r="A1948" s="66">
        <f>IF(A1938&lt;&gt;"",$D$5,"")</f>
      </c>
    </row>
    <row r="1949" ht="15">
      <c r="A1949" s="66">
        <f>IF(A1938&lt;&gt;"",$D$6,"")</f>
      </c>
    </row>
    <row r="1950" ht="15">
      <c r="A1950" s="66">
        <f>IF(A1938&lt;&gt;"",$D$7,"")</f>
      </c>
    </row>
    <row r="1951" ht="15">
      <c r="A1951" s="67">
        <f>VLOOKUP(B1937,$E$23:$L$122,7)</f>
      </c>
    </row>
    <row r="1952" ht="15">
      <c r="A1952" s="67">
        <f>VLOOKUP(B1937,$E$23:$L$122,8)</f>
      </c>
    </row>
    <row r="1953" ht="15">
      <c r="A1953" s="66">
        <f>IF(A1938&lt;&gt;"",$D$10,"")</f>
      </c>
    </row>
    <row r="1954" ht="15">
      <c r="A1954" s="66">
        <f>IF(A1938&lt;&gt;"",$D$11,"")</f>
      </c>
    </row>
    <row r="1955" ht="15">
      <c r="A1955" s="66">
        <f>IF(A1938&lt;&gt;"",$D$14,"")</f>
      </c>
    </row>
    <row r="1956" ht="15">
      <c r="A1956" s="66">
        <f>IF(A1938&lt;&gt;"",$D$16,"")</f>
      </c>
    </row>
    <row r="1957" ht="15">
      <c r="A1957" s="66">
        <f>IF(A1939&lt;&gt;"",$D$17,"")</f>
      </c>
    </row>
    <row r="1958" ht="15">
      <c r="A1958" s="66">
        <f>IF(A1938&lt;&gt;"",$D$20,"")</f>
      </c>
    </row>
    <row r="1959" ht="15">
      <c r="A1959" s="66">
        <f>IF(A1938&lt;&gt;"",$D$22,"")</f>
      </c>
    </row>
    <row r="1960" ht="15">
      <c r="A1960" s="66">
        <f>IF(A1938&lt;&gt;"",$D$23,"")</f>
      </c>
    </row>
    <row r="1961" ht="15">
      <c r="A1961" s="66">
        <f>IF(A1938&lt;&gt;"",$D$24,"")</f>
      </c>
    </row>
    <row r="1962" ht="15">
      <c r="A1962" s="66">
        <f>IF(A1915&lt;&gt;"",$D$25,"")</f>
      </c>
    </row>
    <row r="1963" ht="12.75">
      <c r="B1963" s="38">
        <v>74</v>
      </c>
    </row>
    <row r="1964" ht="15">
      <c r="A1964" s="67">
        <f>VLOOKUP(B1963,$E$23:$L$122,2)</f>
      </c>
    </row>
    <row r="1965" ht="15">
      <c r="A1965" s="67">
        <f>VLOOKUP(B1963,$E$23:$L$122,3)</f>
      </c>
    </row>
    <row r="1966" ht="12.75">
      <c r="A1966" s="38">
        <f>IF(A1964&lt;&gt;"",$D$3,"")</f>
      </c>
    </row>
    <row r="1967" ht="12.75">
      <c r="A1967" s="74">
        <f>VLOOKUP(B1963,$E$23:$L$122,2)</f>
      </c>
    </row>
    <row r="1968" ht="12.75">
      <c r="A1968" s="74">
        <f>VLOOKUP(B1963,$E$23:$L$122,4)</f>
      </c>
    </row>
    <row r="1969" ht="12.75">
      <c r="A1969" s="38">
        <f>IF(A1964&lt;&gt;"",$D$24,"")</f>
      </c>
    </row>
    <row r="1970" ht="12.75">
      <c r="A1970" s="38">
        <f>IF(A1964&lt;&gt;"",$D$3,"")</f>
      </c>
    </row>
    <row r="1971" ht="15">
      <c r="A1971" s="67">
        <f>VLOOKUP(B1963,$E$23:$L$122,5)</f>
      </c>
    </row>
    <row r="1972" ht="15">
      <c r="A1972" s="67">
        <f>VLOOKUP(B1963,$E$23:$L$122,6)</f>
      </c>
    </row>
    <row r="1973" ht="15">
      <c r="A1973" s="66">
        <f>IF(A1964&lt;&gt;"",$D$4,"")</f>
      </c>
    </row>
    <row r="1974" ht="15">
      <c r="A1974" s="66">
        <f>IF(A1964&lt;&gt;"",$D$5,"")</f>
      </c>
    </row>
    <row r="1975" ht="15">
      <c r="A1975" s="66">
        <f>IF(A1964&lt;&gt;"",$D$6,"")</f>
      </c>
    </row>
    <row r="1976" ht="15">
      <c r="A1976" s="66">
        <f>IF(A1964&lt;&gt;"",$D$7,"")</f>
      </c>
    </row>
    <row r="1977" ht="15">
      <c r="A1977" s="67">
        <f>VLOOKUP(B1963,$E$23:$L$122,7)</f>
      </c>
    </row>
    <row r="1978" ht="15">
      <c r="A1978" s="67">
        <f>VLOOKUP(B1963,$E$23:$L$122,8)</f>
      </c>
    </row>
    <row r="1979" ht="15">
      <c r="A1979" s="66">
        <f>IF(A1964&lt;&gt;"",$D$10,"")</f>
      </c>
    </row>
    <row r="1980" ht="15">
      <c r="A1980" s="66">
        <f>IF(A1964&lt;&gt;"",$D$11,"")</f>
      </c>
    </row>
    <row r="1981" ht="15">
      <c r="A1981" s="66">
        <f>IF(A1964&lt;&gt;"",$D$14,"")</f>
      </c>
    </row>
    <row r="1982" ht="15">
      <c r="A1982" s="66">
        <f>IF(A1964&lt;&gt;"",$D$16,"")</f>
      </c>
    </row>
    <row r="1983" ht="15">
      <c r="A1983" s="66">
        <f>IF(A1965&lt;&gt;"",$D$17,"")</f>
      </c>
    </row>
    <row r="1984" ht="15">
      <c r="A1984" s="66">
        <f>IF(A1964&lt;&gt;"",$D$20,"")</f>
      </c>
    </row>
    <row r="1985" ht="15">
      <c r="A1985" s="66">
        <f>IF(A1964&lt;&gt;"",$D$22,"")</f>
      </c>
    </row>
    <row r="1986" ht="15">
      <c r="A1986" s="66">
        <f>IF(A1964&lt;&gt;"",$D$23,"")</f>
      </c>
    </row>
    <row r="1987" ht="15">
      <c r="A1987" s="66">
        <f>IF(A1964&lt;&gt;"",$D$24,"")</f>
      </c>
    </row>
    <row r="1988" ht="15">
      <c r="A1988" s="66">
        <f>IF(A1941&lt;&gt;"",$D$25,"")</f>
      </c>
    </row>
    <row r="1989" ht="12.75">
      <c r="B1989" s="38">
        <v>75</v>
      </c>
    </row>
    <row r="1990" ht="15">
      <c r="A1990" s="67">
        <f>VLOOKUP(B1989,$E$23:$L$122,2)</f>
      </c>
    </row>
    <row r="1991" ht="15">
      <c r="A1991" s="67">
        <f>VLOOKUP(B1989,$E$23:$L$122,3)</f>
      </c>
    </row>
    <row r="1992" ht="12.75">
      <c r="A1992" s="38">
        <f>IF(A1990&lt;&gt;"",$D$3,"")</f>
      </c>
    </row>
    <row r="1993" ht="12.75">
      <c r="A1993" s="74">
        <f>VLOOKUP(B1989,$E$23:$L$122,2)</f>
      </c>
    </row>
    <row r="1994" ht="12.75">
      <c r="A1994" s="74">
        <f>VLOOKUP(B1989,$E$23:$L$122,4)</f>
      </c>
    </row>
    <row r="1995" ht="12.75">
      <c r="A1995" s="38">
        <f>IF(A1990&lt;&gt;"",$D$24,"")</f>
      </c>
    </row>
    <row r="1996" ht="12.75">
      <c r="A1996" s="38">
        <f>IF(A1990&lt;&gt;"",$D$3,"")</f>
      </c>
    </row>
    <row r="1997" ht="15">
      <c r="A1997" s="67">
        <f>VLOOKUP(B1989,$E$23:$L$122,5)</f>
      </c>
    </row>
    <row r="1998" ht="15">
      <c r="A1998" s="67">
        <f>VLOOKUP(B1989,$E$23:$L$122,6)</f>
      </c>
    </row>
    <row r="1999" ht="15">
      <c r="A1999" s="66">
        <f>IF(A1990&lt;&gt;"",$D$4,"")</f>
      </c>
    </row>
    <row r="2000" ht="15">
      <c r="A2000" s="66">
        <f>IF(A1990&lt;&gt;"",$D$5,"")</f>
      </c>
    </row>
    <row r="2001" ht="15">
      <c r="A2001" s="66">
        <f>IF(A1990&lt;&gt;"",$D$6,"")</f>
      </c>
    </row>
    <row r="2002" ht="15">
      <c r="A2002" s="66">
        <f>IF(A1990&lt;&gt;"",$D$7,"")</f>
      </c>
    </row>
    <row r="2003" ht="15">
      <c r="A2003" s="67">
        <f>VLOOKUP(B1989,$E$23:$L$122,7)</f>
      </c>
    </row>
    <row r="2004" ht="15">
      <c r="A2004" s="67">
        <f>VLOOKUP(B1989,$E$23:$L$122,8)</f>
      </c>
    </row>
    <row r="2005" ht="15">
      <c r="A2005" s="66">
        <f>IF(A1990&lt;&gt;"",$D$10,"")</f>
      </c>
    </row>
    <row r="2006" ht="15">
      <c r="A2006" s="66">
        <f>IF(A1990&lt;&gt;"",$D$11,"")</f>
      </c>
    </row>
    <row r="2007" ht="15">
      <c r="A2007" s="66">
        <f>IF(A1990&lt;&gt;"",$D$14,"")</f>
      </c>
    </row>
    <row r="2008" ht="15">
      <c r="A2008" s="66">
        <f>IF(A1990&lt;&gt;"",$D$16,"")</f>
      </c>
    </row>
    <row r="2009" ht="15">
      <c r="A2009" s="66">
        <f>IF(A1991&lt;&gt;"",$D$17,"")</f>
      </c>
    </row>
    <row r="2010" ht="15">
      <c r="A2010" s="66">
        <f>IF(A1990&lt;&gt;"",$D$20,"")</f>
      </c>
    </row>
    <row r="2011" ht="15">
      <c r="A2011" s="66">
        <f>IF(A1990&lt;&gt;"",$D$22,"")</f>
      </c>
    </row>
    <row r="2012" ht="15">
      <c r="A2012" s="66">
        <f>IF(A1990&lt;&gt;"",$D$23,"")</f>
      </c>
    </row>
    <row r="2013" ht="15">
      <c r="A2013" s="66">
        <f>IF(A1990&lt;&gt;"",$D$24,"")</f>
      </c>
    </row>
    <row r="2014" ht="15">
      <c r="A2014" s="66">
        <f>IF(A1967&lt;&gt;"",$D$25,"")</f>
      </c>
    </row>
    <row r="2015" spans="1:3" ht="13.5" thickBot="1">
      <c r="A2015" s="76" t="s">
        <v>1522</v>
      </c>
      <c r="B2015" s="76"/>
      <c r="C2015" s="76"/>
    </row>
    <row r="2016" spans="1:2" ht="13.5" thickTop="1">
      <c r="A2016" s="38" t="s">
        <v>2430</v>
      </c>
      <c r="B2016" s="39"/>
    </row>
    <row r="2017" spans="1:2" ht="12.75">
      <c r="A2017" s="38" t="s">
        <v>1480</v>
      </c>
      <c r="B2017" s="39"/>
    </row>
    <row r="2018" ht="12.75">
      <c r="B2018" s="38">
        <v>76</v>
      </c>
    </row>
    <row r="2019" ht="15">
      <c r="A2019" s="67">
        <f>VLOOKUP(B2018,$E$23:$L$122,2)</f>
      </c>
    </row>
    <row r="2020" ht="15">
      <c r="A2020" s="67">
        <f>VLOOKUP(B2018,$E$23:$L$122,3)</f>
      </c>
    </row>
    <row r="2021" ht="12.75">
      <c r="A2021" s="38">
        <f>IF(A2019&lt;&gt;"",$D$3,"")</f>
      </c>
    </row>
    <row r="2022" ht="12.75">
      <c r="A2022" s="74">
        <f>VLOOKUP(B2018,$E$23:$L$122,2)</f>
      </c>
    </row>
    <row r="2023" ht="12.75">
      <c r="A2023" s="74">
        <f>VLOOKUP(B2018,$E$23:$L$122,4)</f>
      </c>
    </row>
    <row r="2024" ht="12.75">
      <c r="A2024" s="38">
        <f>IF(A2019&lt;&gt;"",$D$24,"")</f>
      </c>
    </row>
    <row r="2025" ht="12.75">
      <c r="A2025" s="38">
        <f>IF(A2019&lt;&gt;"",$D$3,"")</f>
      </c>
    </row>
    <row r="2026" ht="15">
      <c r="A2026" s="67">
        <f>VLOOKUP(B2018,$E$23:$L$122,5)</f>
      </c>
    </row>
    <row r="2027" ht="15">
      <c r="A2027" s="67">
        <f>VLOOKUP(B2018,$E$23:$L$122,6)</f>
      </c>
    </row>
    <row r="2028" ht="15">
      <c r="A2028" s="66">
        <f>IF(A2019&lt;&gt;"",$D$4,"")</f>
      </c>
    </row>
    <row r="2029" ht="15">
      <c r="A2029" s="66">
        <f>IF(A2019&lt;&gt;"",$D$5,"")</f>
      </c>
    </row>
    <row r="2030" ht="15">
      <c r="A2030" s="66">
        <f>IF(A2019&lt;&gt;"",$D$6,"")</f>
      </c>
    </row>
    <row r="2031" ht="15">
      <c r="A2031" s="66">
        <f>IF(A2019&lt;&gt;"",$D$7,"")</f>
      </c>
    </row>
    <row r="2032" ht="15">
      <c r="A2032" s="67">
        <f>VLOOKUP(B2018,$E$23:$L$122,7)</f>
      </c>
    </row>
    <row r="2033" ht="15">
      <c r="A2033" s="67">
        <f>VLOOKUP(B2018,$E$23:$L$122,8)</f>
      </c>
    </row>
    <row r="2034" ht="15">
      <c r="A2034" s="66">
        <f>IF(A2019&lt;&gt;"",$D$10,"")</f>
      </c>
    </row>
    <row r="2035" ht="15">
      <c r="A2035" s="66">
        <f>IF(A2019&lt;&gt;"",$D$11,"")</f>
      </c>
    </row>
    <row r="2036" ht="15">
      <c r="A2036" s="66">
        <f>IF(A2019&lt;&gt;"",$D$14,"")</f>
      </c>
    </row>
    <row r="2037" ht="15">
      <c r="A2037" s="66">
        <f>IF(A2019&lt;&gt;"",$D$16,"")</f>
      </c>
    </row>
    <row r="2038" ht="15">
      <c r="A2038" s="66">
        <f>IF(A2020&lt;&gt;"",$D$17,"")</f>
      </c>
    </row>
    <row r="2039" ht="15">
      <c r="A2039" s="66">
        <f>IF(A2019&lt;&gt;"",$D$20,"")</f>
      </c>
    </row>
    <row r="2040" ht="15">
      <c r="A2040" s="66">
        <f>IF(A2019&lt;&gt;"",$D$22,"")</f>
      </c>
    </row>
    <row r="2041" ht="15">
      <c r="A2041" s="66">
        <f>IF(A2019&lt;&gt;"",$D$23,"")</f>
      </c>
    </row>
    <row r="2042" ht="15">
      <c r="A2042" s="66">
        <f>IF(A2019&lt;&gt;"",$D$24,"")</f>
      </c>
    </row>
    <row r="2043" ht="15">
      <c r="A2043" s="66">
        <f>IF(A1996&lt;&gt;"",$D$25,"")</f>
      </c>
    </row>
    <row r="2044" ht="12.75">
      <c r="B2044" s="38">
        <v>77</v>
      </c>
    </row>
    <row r="2045" ht="15">
      <c r="A2045" s="67">
        <f>VLOOKUP(B2044,$E$23:$L$122,2)</f>
      </c>
    </row>
    <row r="2046" ht="15">
      <c r="A2046" s="67">
        <f>VLOOKUP(B2044,$E$23:$L$122,3)</f>
      </c>
    </row>
    <row r="2047" ht="12.75">
      <c r="A2047" s="38">
        <f>IF(A2045&lt;&gt;"",$D$3,"")</f>
      </c>
    </row>
    <row r="2048" ht="12.75">
      <c r="A2048" s="74">
        <f>VLOOKUP(B2044,$E$23:$L$122,2)</f>
      </c>
    </row>
    <row r="2049" ht="12.75">
      <c r="A2049" s="74">
        <f>VLOOKUP(B2044,$E$23:$L$122,4)</f>
      </c>
    </row>
    <row r="2050" ht="12.75">
      <c r="A2050" s="38">
        <f>IF(A2045&lt;&gt;"",$D$24,"")</f>
      </c>
    </row>
    <row r="2051" ht="12.75">
      <c r="A2051" s="38">
        <f>IF(A2045&lt;&gt;"",$D$3,"")</f>
      </c>
    </row>
    <row r="2052" ht="15">
      <c r="A2052" s="67">
        <f>VLOOKUP(B2044,$E$23:$L$122,5)</f>
      </c>
    </row>
    <row r="2053" ht="15">
      <c r="A2053" s="67">
        <f>VLOOKUP(B2044,$E$23:$L$122,6)</f>
      </c>
    </row>
    <row r="2054" ht="15">
      <c r="A2054" s="66">
        <f>IF(A2045&lt;&gt;"",$D$4,"")</f>
      </c>
    </row>
    <row r="2055" ht="15">
      <c r="A2055" s="66">
        <f>IF(A2045&lt;&gt;"",$D$5,"")</f>
      </c>
    </row>
    <row r="2056" ht="15">
      <c r="A2056" s="66">
        <f>IF(A2045&lt;&gt;"",$D$6,"")</f>
      </c>
    </row>
    <row r="2057" ht="15">
      <c r="A2057" s="66">
        <f>IF(A2045&lt;&gt;"",$D$7,"")</f>
      </c>
    </row>
    <row r="2058" ht="15">
      <c r="A2058" s="67">
        <f>VLOOKUP(B2044,$E$23:$L$122,7)</f>
      </c>
    </row>
    <row r="2059" ht="15">
      <c r="A2059" s="67">
        <f>VLOOKUP(B2044,$E$23:$L$122,8)</f>
      </c>
    </row>
    <row r="2060" ht="15">
      <c r="A2060" s="66">
        <f>IF(A2045&lt;&gt;"",$D$10,"")</f>
      </c>
    </row>
    <row r="2061" ht="15">
      <c r="A2061" s="66">
        <f>IF(A2045&lt;&gt;"",$D$11,"")</f>
      </c>
    </row>
    <row r="2062" ht="15">
      <c r="A2062" s="66">
        <f>IF(A2045&lt;&gt;"",$D$14,"")</f>
      </c>
    </row>
    <row r="2063" ht="15">
      <c r="A2063" s="66">
        <f>IF(A2045&lt;&gt;"",$D$16,"")</f>
      </c>
    </row>
    <row r="2064" ht="15">
      <c r="A2064" s="66">
        <f>IF(A2046&lt;&gt;"",$D$17,"")</f>
      </c>
    </row>
    <row r="2065" ht="15">
      <c r="A2065" s="66">
        <f>IF(A2045&lt;&gt;"",$D$20,"")</f>
      </c>
    </row>
    <row r="2066" ht="15">
      <c r="A2066" s="66">
        <f>IF(A2045&lt;&gt;"",$D$22,"")</f>
      </c>
    </row>
    <row r="2067" ht="15">
      <c r="A2067" s="66">
        <f>IF(A2045&lt;&gt;"",$D$23,"")</f>
      </c>
    </row>
    <row r="2068" ht="15">
      <c r="A2068" s="66">
        <f>IF(A2045&lt;&gt;"",$D$24,"")</f>
      </c>
    </row>
    <row r="2069" ht="15">
      <c r="A2069" s="66">
        <f>IF(A2022&lt;&gt;"",$D$25,"")</f>
      </c>
    </row>
    <row r="2070" ht="12.75">
      <c r="B2070" s="38">
        <v>78</v>
      </c>
    </row>
    <row r="2071" ht="15">
      <c r="A2071" s="67">
        <f>VLOOKUP(B2070,$E$23:$L$122,2)</f>
      </c>
    </row>
    <row r="2072" ht="15">
      <c r="A2072" s="67">
        <f>VLOOKUP(B2070,$E$23:$L$122,3)</f>
      </c>
    </row>
    <row r="2073" ht="12.75">
      <c r="A2073" s="38">
        <f>IF(A2071&lt;&gt;"",$D$3,"")</f>
      </c>
    </row>
    <row r="2074" ht="12.75">
      <c r="A2074" s="74">
        <f>VLOOKUP(B2070,$E$23:$L$122,2)</f>
      </c>
    </row>
    <row r="2075" ht="12.75">
      <c r="A2075" s="74">
        <f>VLOOKUP(B2070,$E$23:$L$122,4)</f>
      </c>
    </row>
    <row r="2076" ht="12.75">
      <c r="A2076" s="38">
        <f>IF(A2071&lt;&gt;"",$D$24,"")</f>
      </c>
    </row>
    <row r="2077" ht="12.75">
      <c r="A2077" s="38">
        <f>IF(A2071&lt;&gt;"",$D$3,"")</f>
      </c>
    </row>
    <row r="2078" ht="15">
      <c r="A2078" s="67">
        <f>VLOOKUP(B2070,$E$23:$L$122,5)</f>
      </c>
    </row>
    <row r="2079" ht="15">
      <c r="A2079" s="67">
        <f>VLOOKUP(B2070,$E$23:$L$122,6)</f>
      </c>
    </row>
    <row r="2080" ht="15">
      <c r="A2080" s="66">
        <f>IF(A2071&lt;&gt;"",$D$4,"")</f>
      </c>
    </row>
    <row r="2081" ht="15">
      <c r="A2081" s="66">
        <f>IF(A2071&lt;&gt;"",$D$5,"")</f>
      </c>
    </row>
    <row r="2082" ht="15">
      <c r="A2082" s="66">
        <f>IF(A2071&lt;&gt;"",$D$6,"")</f>
      </c>
    </row>
    <row r="2083" ht="15">
      <c r="A2083" s="66">
        <f>IF(A2071&lt;&gt;"",$D$7,"")</f>
      </c>
    </row>
    <row r="2084" ht="15">
      <c r="A2084" s="67">
        <f>VLOOKUP(B2070,$E$23:$L$122,7)</f>
      </c>
    </row>
    <row r="2085" ht="15">
      <c r="A2085" s="67">
        <f>VLOOKUP(B2070,$E$23:$L$122,8)</f>
      </c>
    </row>
    <row r="2086" ht="15">
      <c r="A2086" s="66">
        <f>IF(A2071&lt;&gt;"",$D$10,"")</f>
      </c>
    </row>
    <row r="2087" ht="15">
      <c r="A2087" s="66">
        <f>IF(A2071&lt;&gt;"",$D$11,"")</f>
      </c>
    </row>
    <row r="2088" ht="15">
      <c r="A2088" s="66">
        <f>IF(A2071&lt;&gt;"",$D$14,"")</f>
      </c>
    </row>
    <row r="2089" ht="15">
      <c r="A2089" s="66">
        <f>IF(A2071&lt;&gt;"",$D$16,"")</f>
      </c>
    </row>
    <row r="2090" ht="15">
      <c r="A2090" s="66">
        <f>IF(A2072&lt;&gt;"",$D$17,"")</f>
      </c>
    </row>
    <row r="2091" ht="15">
      <c r="A2091" s="66">
        <f>IF(A2071&lt;&gt;"",$D$20,"")</f>
      </c>
    </row>
    <row r="2092" ht="15">
      <c r="A2092" s="66">
        <f>IF(A2071&lt;&gt;"",$D$22,"")</f>
      </c>
    </row>
    <row r="2093" ht="15">
      <c r="A2093" s="66">
        <f>IF(A2071&lt;&gt;"",$D$23,"")</f>
      </c>
    </row>
    <row r="2094" ht="15">
      <c r="A2094" s="66">
        <f>IF(A2071&lt;&gt;"",$D$24,"")</f>
      </c>
    </row>
    <row r="2095" ht="15">
      <c r="A2095" s="66">
        <f>IF(A2048&lt;&gt;"",$D$25,"")</f>
      </c>
    </row>
    <row r="2096" ht="12.75">
      <c r="B2096" s="38">
        <v>79</v>
      </c>
    </row>
    <row r="2097" ht="15">
      <c r="A2097" s="67">
        <f>VLOOKUP(B2096,$E$23:$L$122,2)</f>
      </c>
    </row>
    <row r="2098" ht="15">
      <c r="A2098" s="67">
        <f>VLOOKUP(B2096,$E$23:$L$122,3)</f>
      </c>
    </row>
    <row r="2099" ht="12.75">
      <c r="A2099" s="38">
        <f>IF(A2097&lt;&gt;"",$D$3,"")</f>
      </c>
    </row>
    <row r="2100" ht="12.75">
      <c r="A2100" s="74">
        <f>VLOOKUP(B2096,$E$23:$L$122,2)</f>
      </c>
    </row>
    <row r="2101" ht="12.75">
      <c r="A2101" s="74">
        <f>VLOOKUP(B2096,$E$23:$L$122,4)</f>
      </c>
    </row>
    <row r="2102" ht="12.75">
      <c r="A2102" s="38">
        <f>IF(A2097&lt;&gt;"",$D$24,"")</f>
      </c>
    </row>
    <row r="2103" ht="12.75">
      <c r="A2103" s="38">
        <f>IF(A2097&lt;&gt;"",$D$3,"")</f>
      </c>
    </row>
    <row r="2104" ht="15">
      <c r="A2104" s="67">
        <f>VLOOKUP(B2096,$E$23:$L$122,5)</f>
      </c>
    </row>
    <row r="2105" ht="15">
      <c r="A2105" s="67">
        <f>VLOOKUP(B2096,$E$23:$L$122,6)</f>
      </c>
    </row>
    <row r="2106" ht="15">
      <c r="A2106" s="66">
        <f>IF(A2097&lt;&gt;"",$D$4,"")</f>
      </c>
    </row>
    <row r="2107" ht="15">
      <c r="A2107" s="66">
        <f>IF(A2097&lt;&gt;"",$D$5,"")</f>
      </c>
    </row>
    <row r="2108" ht="15">
      <c r="A2108" s="66">
        <f>IF(A2097&lt;&gt;"",$D$6,"")</f>
      </c>
    </row>
    <row r="2109" ht="15">
      <c r="A2109" s="66">
        <f>IF(A2097&lt;&gt;"",$D$7,"")</f>
      </c>
    </row>
    <row r="2110" ht="15">
      <c r="A2110" s="67">
        <f>VLOOKUP(B2096,$E$23:$L$122,7)</f>
      </c>
    </row>
    <row r="2111" ht="15">
      <c r="A2111" s="67">
        <f>VLOOKUP(B2096,$E$23:$L$122,8)</f>
      </c>
    </row>
    <row r="2112" ht="15">
      <c r="A2112" s="66">
        <f>IF(A2097&lt;&gt;"",$D$10,"")</f>
      </c>
    </row>
    <row r="2113" ht="15">
      <c r="A2113" s="66">
        <f>IF(A2097&lt;&gt;"",$D$11,"")</f>
      </c>
    </row>
    <row r="2114" ht="15">
      <c r="A2114" s="66">
        <f>IF(A2097&lt;&gt;"",$D$14,"")</f>
      </c>
    </row>
    <row r="2115" ht="15">
      <c r="A2115" s="66">
        <f>IF(A2097&lt;&gt;"",$D$16,"")</f>
      </c>
    </row>
    <row r="2116" ht="15">
      <c r="A2116" s="66">
        <f>IF(A2098&lt;&gt;"",$D$17,"")</f>
      </c>
    </row>
    <row r="2117" ht="15">
      <c r="A2117" s="66">
        <f>IF(A2097&lt;&gt;"",$D$20,"")</f>
      </c>
    </row>
    <row r="2118" ht="15">
      <c r="A2118" s="66">
        <f>IF(A2097&lt;&gt;"",$D$22,"")</f>
      </c>
    </row>
    <row r="2119" ht="15">
      <c r="A2119" s="66">
        <f>IF(A2097&lt;&gt;"",$D$23,"")</f>
      </c>
    </row>
    <row r="2120" ht="15">
      <c r="A2120" s="66">
        <f>IF(A2097&lt;&gt;"",$D$24,"")</f>
      </c>
    </row>
    <row r="2121" ht="15">
      <c r="A2121" s="66">
        <f>IF(A2074&lt;&gt;"",$D$25,"")</f>
      </c>
    </row>
    <row r="2122" ht="12.75">
      <c r="B2122" s="38">
        <v>80</v>
      </c>
    </row>
    <row r="2123" ht="15">
      <c r="A2123" s="67">
        <f>VLOOKUP(B2122,$E$23:$L$122,2)</f>
      </c>
    </row>
    <row r="2124" ht="15">
      <c r="A2124" s="67">
        <f>VLOOKUP(B2122,$E$23:$L$122,3)</f>
      </c>
    </row>
    <row r="2125" ht="12.75">
      <c r="A2125" s="38">
        <f>IF(A2123&lt;&gt;"",$D$3,"")</f>
      </c>
    </row>
    <row r="2126" ht="12.75">
      <c r="A2126" s="74">
        <f>VLOOKUP(B2122,$E$23:$L$122,2)</f>
      </c>
    </row>
    <row r="2127" ht="12.75">
      <c r="A2127" s="74">
        <f>VLOOKUP(B2122,$E$23:$L$122,4)</f>
      </c>
    </row>
    <row r="2128" ht="12.75">
      <c r="A2128" s="38">
        <f>IF(A2123&lt;&gt;"",$D$24,"")</f>
      </c>
    </row>
    <row r="2129" ht="12.75">
      <c r="A2129" s="38">
        <f>IF(A2123&lt;&gt;"",$D$3,"")</f>
      </c>
    </row>
    <row r="2130" ht="15">
      <c r="A2130" s="67">
        <f>VLOOKUP(B2122,$E$23:$L$122,5)</f>
      </c>
    </row>
    <row r="2131" ht="15">
      <c r="A2131" s="67">
        <f>VLOOKUP(B2122,$E$23:$L$122,6)</f>
      </c>
    </row>
    <row r="2132" ht="15">
      <c r="A2132" s="66">
        <f>IF(A2123&lt;&gt;"",$D$4,"")</f>
      </c>
    </row>
    <row r="2133" ht="15">
      <c r="A2133" s="66">
        <f>IF(A2123&lt;&gt;"",$D$5,"")</f>
      </c>
    </row>
    <row r="2134" ht="15">
      <c r="A2134" s="66">
        <f>IF(A2123&lt;&gt;"",$D$6,"")</f>
      </c>
    </row>
    <row r="2135" ht="15">
      <c r="A2135" s="66">
        <f>IF(A2123&lt;&gt;"",$D$7,"")</f>
      </c>
    </row>
    <row r="2136" ht="15">
      <c r="A2136" s="67">
        <f>VLOOKUP(B2122,$E$23:$L$122,7)</f>
      </c>
    </row>
    <row r="2137" ht="15">
      <c r="A2137" s="67">
        <f>VLOOKUP(B2122,$E$23:$L$122,8)</f>
      </c>
    </row>
    <row r="2138" ht="15">
      <c r="A2138" s="66">
        <f>IF(A2123&lt;&gt;"",$D$10,"")</f>
      </c>
    </row>
    <row r="2139" ht="15">
      <c r="A2139" s="66">
        <f>IF(A2123&lt;&gt;"",$D$11,"")</f>
      </c>
    </row>
    <row r="2140" ht="15">
      <c r="A2140" s="66">
        <f>IF(A2123&lt;&gt;"",$D$14,"")</f>
      </c>
    </row>
    <row r="2141" ht="15">
      <c r="A2141" s="66">
        <f>IF(A2123&lt;&gt;"",$D$16,"")</f>
      </c>
    </row>
    <row r="2142" ht="15">
      <c r="A2142" s="66">
        <f>IF(A2124&lt;&gt;"",$D$17,"")</f>
      </c>
    </row>
    <row r="2143" ht="15">
      <c r="A2143" s="66">
        <f>IF(A2123&lt;&gt;"",$D$20,"")</f>
      </c>
    </row>
    <row r="2144" ht="15">
      <c r="A2144" s="66">
        <f>IF(A2123&lt;&gt;"",$D$22,"")</f>
      </c>
    </row>
    <row r="2145" ht="15">
      <c r="A2145" s="66">
        <f>IF(A2123&lt;&gt;"",$D$23,"")</f>
      </c>
    </row>
    <row r="2146" ht="15">
      <c r="A2146" s="66">
        <f>IF(A2123&lt;&gt;"",$D$24,"")</f>
      </c>
    </row>
    <row r="2147" ht="15">
      <c r="A2147" s="66">
        <f>IF(A2100&lt;&gt;"",$D$25,"")</f>
      </c>
    </row>
    <row r="2148" ht="12.75">
      <c r="B2148" s="38">
        <v>81</v>
      </c>
    </row>
    <row r="2149" ht="15">
      <c r="A2149" s="67">
        <f>VLOOKUP(B2148,$E$23:$L$122,2)</f>
      </c>
    </row>
    <row r="2150" ht="15">
      <c r="A2150" s="67">
        <f>VLOOKUP(B2148,$E$23:$L$122,3)</f>
      </c>
    </row>
    <row r="2151" ht="12.75">
      <c r="A2151" s="38">
        <f>IF(A2149&lt;&gt;"",$D$3,"")</f>
      </c>
    </row>
    <row r="2152" ht="12.75">
      <c r="A2152" s="74">
        <f>VLOOKUP(B2148,$E$23:$L$122,2)</f>
      </c>
    </row>
    <row r="2153" ht="12.75">
      <c r="A2153" s="74">
        <f>VLOOKUP(B2148,$E$23:$L$122,4)</f>
      </c>
    </row>
    <row r="2154" ht="12.75">
      <c r="A2154" s="38">
        <f>IF(A2149&lt;&gt;"",$D$24,"")</f>
      </c>
    </row>
    <row r="2155" ht="12.75">
      <c r="A2155" s="38">
        <f>IF(A2149&lt;&gt;"",$D$3,"")</f>
      </c>
    </row>
    <row r="2156" ht="15">
      <c r="A2156" s="67">
        <f>VLOOKUP(B2148,$E$23:$L$122,5)</f>
      </c>
    </row>
    <row r="2157" ht="15">
      <c r="A2157" s="67">
        <f>VLOOKUP(B2148,$E$23:$L$122,6)</f>
      </c>
    </row>
    <row r="2158" ht="15">
      <c r="A2158" s="66">
        <f>IF(A2149&lt;&gt;"",$D$4,"")</f>
      </c>
    </row>
    <row r="2159" ht="15">
      <c r="A2159" s="66">
        <f>IF(A2149&lt;&gt;"",$D$5,"")</f>
      </c>
    </row>
    <row r="2160" ht="15">
      <c r="A2160" s="66">
        <f>IF(A2149&lt;&gt;"",$D$6,"")</f>
      </c>
    </row>
    <row r="2161" ht="15">
      <c r="A2161" s="66">
        <f>IF(A2149&lt;&gt;"",$D$7,"")</f>
      </c>
    </row>
    <row r="2162" ht="15">
      <c r="A2162" s="67">
        <f>VLOOKUP(B2148,$E$23:$L$122,7)</f>
      </c>
    </row>
    <row r="2163" ht="15">
      <c r="A2163" s="67">
        <f>VLOOKUP(B2148,$E$23:$L$122,8)</f>
      </c>
    </row>
    <row r="2164" ht="15">
      <c r="A2164" s="66">
        <f>IF(A2149&lt;&gt;"",$D$10,"")</f>
      </c>
    </row>
    <row r="2165" ht="15">
      <c r="A2165" s="66">
        <f>IF(A2149&lt;&gt;"",$D$11,"")</f>
      </c>
    </row>
    <row r="2166" ht="15">
      <c r="A2166" s="66">
        <f>IF(A2149&lt;&gt;"",$D$14,"")</f>
      </c>
    </row>
    <row r="2167" ht="15">
      <c r="A2167" s="66">
        <f>IF(A2149&lt;&gt;"",$D$16,"")</f>
      </c>
    </row>
    <row r="2168" ht="15">
      <c r="A2168" s="66">
        <f>IF(A2150&lt;&gt;"",$D$17,"")</f>
      </c>
    </row>
    <row r="2169" ht="15">
      <c r="A2169" s="66">
        <f>IF(A2149&lt;&gt;"",$D$20,"")</f>
      </c>
    </row>
    <row r="2170" ht="15">
      <c r="A2170" s="66">
        <f>IF(A2149&lt;&gt;"",$D$22,"")</f>
      </c>
    </row>
    <row r="2171" ht="15">
      <c r="A2171" s="66">
        <f>IF(A2149&lt;&gt;"",$D$23,"")</f>
      </c>
    </row>
    <row r="2172" ht="15">
      <c r="A2172" s="66">
        <f>IF(A2149&lt;&gt;"",$D$24,"")</f>
      </c>
    </row>
    <row r="2173" ht="15">
      <c r="A2173" s="66">
        <f>IF(A2126&lt;&gt;"",$D$25,"")</f>
      </c>
    </row>
    <row r="2174" ht="12.75">
      <c r="B2174" s="38">
        <v>82</v>
      </c>
    </row>
    <row r="2175" ht="15">
      <c r="A2175" s="67">
        <f>VLOOKUP(B2174,$E$23:$L$122,2)</f>
      </c>
    </row>
    <row r="2176" ht="15">
      <c r="A2176" s="67">
        <f>VLOOKUP(B2174,$E$23:$L$122,3)</f>
      </c>
    </row>
    <row r="2177" ht="12.75">
      <c r="A2177" s="38">
        <f>IF(A2175&lt;&gt;"",$D$3,"")</f>
      </c>
    </row>
    <row r="2178" ht="12.75">
      <c r="A2178" s="74">
        <f>VLOOKUP(B2174,$E$23:$L$122,2)</f>
      </c>
    </row>
    <row r="2179" ht="12.75">
      <c r="A2179" s="74">
        <f>VLOOKUP(B2174,$E$23:$L$122,4)</f>
      </c>
    </row>
    <row r="2180" ht="12.75">
      <c r="A2180" s="38">
        <f>IF(A2175&lt;&gt;"",$D$24,"")</f>
      </c>
    </row>
    <row r="2181" ht="12.75">
      <c r="A2181" s="38">
        <f>IF(A2175&lt;&gt;"",$D$3,"")</f>
      </c>
    </row>
    <row r="2182" ht="15">
      <c r="A2182" s="67">
        <f>VLOOKUP(B2174,$E$23:$L$122,5)</f>
      </c>
    </row>
    <row r="2183" ht="15">
      <c r="A2183" s="67">
        <f>VLOOKUP(B2174,$E$23:$L$122,6)</f>
      </c>
    </row>
    <row r="2184" ht="15">
      <c r="A2184" s="66">
        <f>IF(A2175&lt;&gt;"",$D$4,"")</f>
      </c>
    </row>
    <row r="2185" ht="15">
      <c r="A2185" s="66">
        <f>IF(A2175&lt;&gt;"",$D$5,"")</f>
      </c>
    </row>
    <row r="2186" ht="15">
      <c r="A2186" s="66">
        <f>IF(A2175&lt;&gt;"",$D$6,"")</f>
      </c>
    </row>
    <row r="2187" ht="15">
      <c r="A2187" s="66">
        <f>IF(A2175&lt;&gt;"",$D$7,"")</f>
      </c>
    </row>
    <row r="2188" ht="15">
      <c r="A2188" s="67">
        <f>VLOOKUP(B2174,$E$23:$L$122,7)</f>
      </c>
    </row>
    <row r="2189" ht="15">
      <c r="A2189" s="67">
        <f>VLOOKUP(B2174,$E$23:$L$122,8)</f>
      </c>
    </row>
    <row r="2190" ht="15">
      <c r="A2190" s="66">
        <f>IF(A2175&lt;&gt;"",$D$10,"")</f>
      </c>
    </row>
    <row r="2191" ht="15">
      <c r="A2191" s="66">
        <f>IF(A2175&lt;&gt;"",$D$11,"")</f>
      </c>
    </row>
    <row r="2192" ht="15">
      <c r="A2192" s="66">
        <f>IF(A2175&lt;&gt;"",$D$14,"")</f>
      </c>
    </row>
    <row r="2193" ht="15">
      <c r="A2193" s="66">
        <f>IF(A2175&lt;&gt;"",$D$16,"")</f>
      </c>
    </row>
    <row r="2194" ht="15">
      <c r="A2194" s="66">
        <f>IF(A2176&lt;&gt;"",$D$17,"")</f>
      </c>
    </row>
    <row r="2195" ht="15">
      <c r="A2195" s="66">
        <f>IF(A2175&lt;&gt;"",$D$20,"")</f>
      </c>
    </row>
    <row r="2196" ht="15">
      <c r="A2196" s="66">
        <f>IF(A2175&lt;&gt;"",$D$22,"")</f>
      </c>
    </row>
    <row r="2197" ht="15">
      <c r="A2197" s="66">
        <f>IF(A2175&lt;&gt;"",$D$23,"")</f>
      </c>
    </row>
    <row r="2198" ht="15">
      <c r="A2198" s="66">
        <f>IF(A2175&lt;&gt;"",$D$24,"")</f>
      </c>
    </row>
    <row r="2199" ht="15">
      <c r="A2199" s="66">
        <f>IF(A2152&lt;&gt;"",$D$25,"")</f>
      </c>
    </row>
    <row r="2200" ht="12.75">
      <c r="B2200" s="38">
        <v>83</v>
      </c>
    </row>
    <row r="2201" ht="15">
      <c r="A2201" s="67">
        <f>VLOOKUP(B2200,$E$23:$L$122,2)</f>
      </c>
    </row>
    <row r="2202" ht="15">
      <c r="A2202" s="67">
        <f>VLOOKUP(B2200,$E$23:$L$122,3)</f>
      </c>
    </row>
    <row r="2203" ht="12.75">
      <c r="A2203" s="38">
        <f>IF(A2201&lt;&gt;"",$D$3,"")</f>
      </c>
    </row>
    <row r="2204" ht="12.75">
      <c r="A2204" s="74">
        <f>VLOOKUP(B2200,$E$23:$L$122,2)</f>
      </c>
    </row>
    <row r="2205" ht="12.75">
      <c r="A2205" s="74">
        <f>VLOOKUP(B2200,$E$23:$L$122,4)</f>
      </c>
    </row>
    <row r="2206" ht="12.75">
      <c r="A2206" s="38">
        <f>IF(A2201&lt;&gt;"",$D$24,"")</f>
      </c>
    </row>
    <row r="2207" ht="12.75">
      <c r="A2207" s="38">
        <f>IF(A2201&lt;&gt;"",$D$3,"")</f>
      </c>
    </row>
    <row r="2208" ht="15">
      <c r="A2208" s="67">
        <f>VLOOKUP(B2200,$E$23:$L$122,5)</f>
      </c>
    </row>
    <row r="2209" ht="15">
      <c r="A2209" s="67">
        <f>VLOOKUP(B2200,$E$23:$L$122,6)</f>
      </c>
    </row>
    <row r="2210" ht="15">
      <c r="A2210" s="66">
        <f>IF(A2201&lt;&gt;"",$D$4,"")</f>
      </c>
    </row>
    <row r="2211" ht="15">
      <c r="A2211" s="66">
        <f>IF(A2201&lt;&gt;"",$D$5,"")</f>
      </c>
    </row>
    <row r="2212" ht="15">
      <c r="A2212" s="66">
        <f>IF(A2201&lt;&gt;"",$D$6,"")</f>
      </c>
    </row>
    <row r="2213" ht="15">
      <c r="A2213" s="66">
        <f>IF(A2201&lt;&gt;"",$D$7,"")</f>
      </c>
    </row>
    <row r="2214" ht="15">
      <c r="A2214" s="67">
        <f>VLOOKUP(B2200,$E$23:$L$122,7)</f>
      </c>
    </row>
    <row r="2215" ht="15">
      <c r="A2215" s="67">
        <f>VLOOKUP(B2200,$E$23:$L$122,8)</f>
      </c>
    </row>
    <row r="2216" ht="15">
      <c r="A2216" s="66">
        <f>IF(A2201&lt;&gt;"",$D$10,"")</f>
      </c>
    </row>
    <row r="2217" ht="15">
      <c r="A2217" s="66">
        <f>IF(A2201&lt;&gt;"",$D$11,"")</f>
      </c>
    </row>
    <row r="2218" ht="15">
      <c r="A2218" s="66">
        <f>IF(A2201&lt;&gt;"",$D$14,"")</f>
      </c>
    </row>
    <row r="2219" ht="15">
      <c r="A2219" s="66">
        <f>IF(A2201&lt;&gt;"",$D$16,"")</f>
      </c>
    </row>
    <row r="2220" ht="15">
      <c r="A2220" s="66">
        <f>IF(A2202&lt;&gt;"",$D$17,"")</f>
      </c>
    </row>
    <row r="2221" ht="15">
      <c r="A2221" s="66">
        <f>IF(A2201&lt;&gt;"",$D$20,"")</f>
      </c>
    </row>
    <row r="2222" ht="15">
      <c r="A2222" s="66">
        <f>IF(A2201&lt;&gt;"",$D$22,"")</f>
      </c>
    </row>
    <row r="2223" ht="15">
      <c r="A2223" s="66">
        <f>IF(A2201&lt;&gt;"",$D$23,"")</f>
      </c>
    </row>
    <row r="2224" ht="15">
      <c r="A2224" s="66">
        <f>IF(A2201&lt;&gt;"",$D$24,"")</f>
      </c>
    </row>
    <row r="2225" ht="15">
      <c r="A2225" s="66">
        <f>IF(A2178&lt;&gt;"",$D$25,"")</f>
      </c>
    </row>
    <row r="2226" ht="12.75">
      <c r="B2226" s="38">
        <v>84</v>
      </c>
    </row>
    <row r="2227" ht="15">
      <c r="A2227" s="67">
        <f>VLOOKUP(B2226,$E$23:$L$122,2)</f>
      </c>
    </row>
    <row r="2228" ht="15">
      <c r="A2228" s="67">
        <f>VLOOKUP(B2226,$E$23:$L$122,3)</f>
      </c>
    </row>
    <row r="2229" ht="12.75">
      <c r="A2229" s="38">
        <f>IF(A2227&lt;&gt;"",$D$3,"")</f>
      </c>
    </row>
    <row r="2230" ht="12.75">
      <c r="A2230" s="74">
        <f>VLOOKUP(B2226,$E$23:$L$122,2)</f>
      </c>
    </row>
    <row r="2231" ht="12.75">
      <c r="A2231" s="74">
        <f>VLOOKUP(B2226,$E$23:$L$122,4)</f>
      </c>
    </row>
    <row r="2232" ht="12.75">
      <c r="A2232" s="38">
        <f>IF(A2227&lt;&gt;"",$D$24,"")</f>
      </c>
    </row>
    <row r="2233" ht="12.75">
      <c r="A2233" s="38">
        <f>IF(A2227&lt;&gt;"",$D$3,"")</f>
      </c>
    </row>
    <row r="2234" ht="15">
      <c r="A2234" s="67">
        <f>VLOOKUP(B2226,$E$23:$L$122,5)</f>
      </c>
    </row>
    <row r="2235" ht="15">
      <c r="A2235" s="67">
        <f>VLOOKUP(B2226,$E$23:$L$122,6)</f>
      </c>
    </row>
    <row r="2236" ht="15">
      <c r="A2236" s="66">
        <f>IF(A2227&lt;&gt;"",$D$4,"")</f>
      </c>
    </row>
    <row r="2237" ht="15">
      <c r="A2237" s="66">
        <f>IF(A2227&lt;&gt;"",$D$5,"")</f>
      </c>
    </row>
    <row r="2238" ht="15">
      <c r="A2238" s="66">
        <f>IF(A2227&lt;&gt;"",$D$6,"")</f>
      </c>
    </row>
    <row r="2239" ht="15">
      <c r="A2239" s="66">
        <f>IF(A2227&lt;&gt;"",$D$7,"")</f>
      </c>
    </row>
    <row r="2240" ht="15">
      <c r="A2240" s="67">
        <f>VLOOKUP(B2226,$E$23:$L$122,7)</f>
      </c>
    </row>
    <row r="2241" ht="15">
      <c r="A2241" s="67">
        <f>VLOOKUP(B2226,$E$23:$L$122,8)</f>
      </c>
    </row>
    <row r="2242" ht="15">
      <c r="A2242" s="66">
        <f>IF(A2227&lt;&gt;"",$D$10,"")</f>
      </c>
    </row>
    <row r="2243" ht="15">
      <c r="A2243" s="66">
        <f>IF(A2227&lt;&gt;"",$D$11,"")</f>
      </c>
    </row>
    <row r="2244" ht="15">
      <c r="A2244" s="66">
        <f>IF(A2227&lt;&gt;"",$D$14,"")</f>
      </c>
    </row>
    <row r="2245" ht="15">
      <c r="A2245" s="66">
        <f>IF(A2227&lt;&gt;"",$D$16,"")</f>
      </c>
    </row>
    <row r="2246" ht="15">
      <c r="A2246" s="66">
        <f>IF(A2228&lt;&gt;"",$D$17,"")</f>
      </c>
    </row>
    <row r="2247" ht="15">
      <c r="A2247" s="66">
        <f>IF(A2227&lt;&gt;"",$D$20,"")</f>
      </c>
    </row>
    <row r="2248" ht="15">
      <c r="A2248" s="66">
        <f>IF(A2227&lt;&gt;"",$D$22,"")</f>
      </c>
    </row>
    <row r="2249" ht="15">
      <c r="A2249" s="66">
        <f>IF(A2227&lt;&gt;"",$D$23,"")</f>
      </c>
    </row>
    <row r="2250" ht="15">
      <c r="A2250" s="66">
        <f>IF(A2227&lt;&gt;"",$D$24,"")</f>
      </c>
    </row>
    <row r="2251" ht="15">
      <c r="A2251" s="66">
        <f>IF(A2204&lt;&gt;"",$D$25,"")</f>
      </c>
    </row>
    <row r="2252" ht="12.75">
      <c r="B2252" s="38">
        <v>85</v>
      </c>
    </row>
    <row r="2253" ht="15">
      <c r="A2253" s="67">
        <f>VLOOKUP(B2252,$E$23:$L$122,2)</f>
      </c>
    </row>
    <row r="2254" ht="15">
      <c r="A2254" s="67">
        <f>VLOOKUP(B2252,$E$23:$L$122,3)</f>
      </c>
    </row>
    <row r="2255" ht="12.75">
      <c r="A2255" s="38">
        <f>IF(A2253&lt;&gt;"",$D$3,"")</f>
      </c>
    </row>
    <row r="2256" ht="12.75">
      <c r="A2256" s="74">
        <f>VLOOKUP(B2252,$E$23:$L$122,2)</f>
      </c>
    </row>
    <row r="2257" ht="12.75">
      <c r="A2257" s="74">
        <f>VLOOKUP(B2252,$E$23:$L$122,4)</f>
      </c>
    </row>
    <row r="2258" ht="12.75">
      <c r="A2258" s="38">
        <f>IF(A2253&lt;&gt;"",$D$24,"")</f>
      </c>
    </row>
    <row r="2259" ht="12.75">
      <c r="A2259" s="38">
        <f>IF(A2253&lt;&gt;"",$D$3,"")</f>
      </c>
    </row>
    <row r="2260" ht="15">
      <c r="A2260" s="67">
        <f>VLOOKUP(B2252,$E$23:$L$122,5)</f>
      </c>
    </row>
    <row r="2261" ht="15">
      <c r="A2261" s="67">
        <f>VLOOKUP(B2252,$E$23:$L$122,6)</f>
      </c>
    </row>
    <row r="2262" ht="15">
      <c r="A2262" s="66">
        <f>IF(A2253&lt;&gt;"",$D$4,"")</f>
      </c>
    </row>
    <row r="2263" ht="15">
      <c r="A2263" s="66">
        <f>IF(A2253&lt;&gt;"",$D$5,"")</f>
      </c>
    </row>
    <row r="2264" ht="15">
      <c r="A2264" s="66">
        <f>IF(A2253&lt;&gt;"",$D$6,"")</f>
      </c>
    </row>
    <row r="2265" ht="15">
      <c r="A2265" s="66">
        <f>IF(A2253&lt;&gt;"",$D$7,"")</f>
      </c>
    </row>
    <row r="2266" ht="15">
      <c r="A2266" s="67">
        <f>VLOOKUP(B2252,$E$23:$L$122,7)</f>
      </c>
    </row>
    <row r="2267" ht="15">
      <c r="A2267" s="67">
        <f>VLOOKUP(B2252,$E$23:$L$122,8)</f>
      </c>
    </row>
    <row r="2268" ht="15">
      <c r="A2268" s="66">
        <f>IF(A2253&lt;&gt;"",$D$10,"")</f>
      </c>
    </row>
    <row r="2269" ht="15">
      <c r="A2269" s="66">
        <f>IF(A2253&lt;&gt;"",$D$11,"")</f>
      </c>
    </row>
    <row r="2270" ht="15">
      <c r="A2270" s="66">
        <f>IF(A2253&lt;&gt;"",$D$14,"")</f>
      </c>
    </row>
    <row r="2271" ht="15">
      <c r="A2271" s="66">
        <f>IF(A2253&lt;&gt;"",$D$16,"")</f>
      </c>
    </row>
    <row r="2272" ht="15">
      <c r="A2272" s="66">
        <f>IF(A2254&lt;&gt;"",$D$17,"")</f>
      </c>
    </row>
    <row r="2273" ht="15">
      <c r="A2273" s="66">
        <f>IF(A2253&lt;&gt;"",$D$20,"")</f>
      </c>
    </row>
    <row r="2274" ht="15">
      <c r="A2274" s="66">
        <f>IF(A2253&lt;&gt;"",$D$22,"")</f>
      </c>
    </row>
    <row r="2275" ht="15">
      <c r="A2275" s="66">
        <f>IF(A2253&lt;&gt;"",$D$23,"")</f>
      </c>
    </row>
    <row r="2276" ht="15">
      <c r="A2276" s="66">
        <f>IF(A2253&lt;&gt;"",$D$24,"")</f>
      </c>
    </row>
    <row r="2277" ht="15">
      <c r="A2277" s="66">
        <f>IF(A2230&lt;&gt;"",$D$25,"")</f>
      </c>
    </row>
    <row r="2278" ht="12.75">
      <c r="B2278" s="38">
        <v>86</v>
      </c>
    </row>
    <row r="2279" ht="15">
      <c r="A2279" s="67">
        <f>VLOOKUP(B2278,$E$23:$L$122,2)</f>
      </c>
    </row>
    <row r="2280" ht="15">
      <c r="A2280" s="67">
        <f>VLOOKUP(B2278,$E$23:$L$122,3)</f>
      </c>
    </row>
    <row r="2281" ht="12.75">
      <c r="A2281" s="38">
        <f>IF(A2279&lt;&gt;"",$D$3,"")</f>
      </c>
    </row>
    <row r="2282" ht="12.75">
      <c r="A2282" s="74">
        <f>VLOOKUP(B2278,$E$23:$L$122,2)</f>
      </c>
    </row>
    <row r="2283" ht="12.75">
      <c r="A2283" s="74">
        <f>VLOOKUP(B2278,$E$23:$L$122,4)</f>
      </c>
    </row>
    <row r="2284" ht="12.75">
      <c r="A2284" s="38">
        <f>IF(A2279&lt;&gt;"",$D$24,"")</f>
      </c>
    </row>
    <row r="2285" ht="12.75">
      <c r="A2285" s="38">
        <f>IF(A2279&lt;&gt;"",$D$3,"")</f>
      </c>
    </row>
    <row r="2286" ht="15">
      <c r="A2286" s="67">
        <f>VLOOKUP(B2278,$E$23:$L$122,5)</f>
      </c>
    </row>
    <row r="2287" ht="15">
      <c r="A2287" s="67">
        <f>VLOOKUP(B2278,$E$23:$L$122,6)</f>
      </c>
    </row>
    <row r="2288" ht="15">
      <c r="A2288" s="66">
        <f>IF(A2279&lt;&gt;"",$D$4,"")</f>
      </c>
    </row>
    <row r="2289" ht="15">
      <c r="A2289" s="66">
        <f>IF(A2279&lt;&gt;"",$D$5,"")</f>
      </c>
    </row>
    <row r="2290" ht="15">
      <c r="A2290" s="66">
        <f>IF(A2279&lt;&gt;"",$D$6,"")</f>
      </c>
    </row>
    <row r="2291" ht="15">
      <c r="A2291" s="66">
        <f>IF(A2279&lt;&gt;"",$D$7,"")</f>
      </c>
    </row>
    <row r="2292" ht="15">
      <c r="A2292" s="67">
        <f>VLOOKUP(B2278,$E$23:$L$122,7)</f>
      </c>
    </row>
    <row r="2293" ht="15">
      <c r="A2293" s="67">
        <f>VLOOKUP(B2278,$E$23:$L$122,8)</f>
      </c>
    </row>
    <row r="2294" ht="15">
      <c r="A2294" s="66">
        <f>IF(A2279&lt;&gt;"",$D$10,"")</f>
      </c>
    </row>
    <row r="2295" ht="15">
      <c r="A2295" s="66">
        <f>IF(A2279&lt;&gt;"",$D$11,"")</f>
      </c>
    </row>
    <row r="2296" ht="15">
      <c r="A2296" s="66">
        <f>IF(A2279&lt;&gt;"",$D$14,"")</f>
      </c>
    </row>
    <row r="2297" ht="15">
      <c r="A2297" s="66">
        <f>IF(A2279&lt;&gt;"",$D$16,"")</f>
      </c>
    </row>
    <row r="2298" ht="15">
      <c r="A2298" s="66">
        <f>IF(A2280&lt;&gt;"",$D$17,"")</f>
      </c>
    </row>
    <row r="2299" ht="15">
      <c r="A2299" s="66">
        <f>IF(A2279&lt;&gt;"",$D$20,"")</f>
      </c>
    </row>
    <row r="2300" ht="15">
      <c r="A2300" s="66">
        <f>IF(A2279&lt;&gt;"",$D$22,"")</f>
      </c>
    </row>
    <row r="2301" ht="15">
      <c r="A2301" s="66">
        <f>IF(A2279&lt;&gt;"",$D$23,"")</f>
      </c>
    </row>
    <row r="2302" ht="15">
      <c r="A2302" s="66">
        <f>IF(A2279&lt;&gt;"",$D$24,"")</f>
      </c>
    </row>
    <row r="2303" ht="15">
      <c r="A2303" s="66">
        <f>IF(A2256&lt;&gt;"",$D$25,"")</f>
      </c>
    </row>
    <row r="2304" ht="12.75">
      <c r="B2304" s="38">
        <v>87</v>
      </c>
    </row>
    <row r="2305" ht="15">
      <c r="A2305" s="67">
        <f>VLOOKUP(B2304,$E$23:$L$122,2)</f>
      </c>
    </row>
    <row r="2306" ht="15">
      <c r="A2306" s="67">
        <f>VLOOKUP(B2304,$E$23:$L$122,3)</f>
      </c>
    </row>
    <row r="2307" ht="12.75">
      <c r="A2307" s="38">
        <f>IF(A2305&lt;&gt;"",$D$3,"")</f>
      </c>
    </row>
    <row r="2308" ht="12.75">
      <c r="A2308" s="74">
        <f>VLOOKUP(B2304,$E$23:$L$122,2)</f>
      </c>
    </row>
    <row r="2309" ht="12.75">
      <c r="A2309" s="74">
        <f>VLOOKUP(B2304,$E$23:$L$122,4)</f>
      </c>
    </row>
    <row r="2310" ht="12.75">
      <c r="A2310" s="38">
        <f>IF(A2305&lt;&gt;"",$D$24,"")</f>
      </c>
    </row>
    <row r="2311" ht="12.75">
      <c r="A2311" s="38">
        <f>IF(A2305&lt;&gt;"",$D$3,"")</f>
      </c>
    </row>
    <row r="2312" ht="15">
      <c r="A2312" s="67">
        <f>VLOOKUP(B2304,$E$23:$L$122,5)</f>
      </c>
    </row>
    <row r="2313" ht="15">
      <c r="A2313" s="67">
        <f>VLOOKUP(B2304,$E$23:$L$122,6)</f>
      </c>
    </row>
    <row r="2314" ht="15">
      <c r="A2314" s="66">
        <f>IF(A2305&lt;&gt;"",$D$4,"")</f>
      </c>
    </row>
    <row r="2315" ht="15">
      <c r="A2315" s="66">
        <f>IF(A2305&lt;&gt;"",$D$5,"")</f>
      </c>
    </row>
    <row r="2316" ht="15">
      <c r="A2316" s="66">
        <f>IF(A2305&lt;&gt;"",$D$6,"")</f>
      </c>
    </row>
    <row r="2317" ht="15">
      <c r="A2317" s="66">
        <f>IF(A2305&lt;&gt;"",$D$7,"")</f>
      </c>
    </row>
    <row r="2318" ht="15">
      <c r="A2318" s="67">
        <f>VLOOKUP(B2304,$E$23:$L$122,7)</f>
      </c>
    </row>
    <row r="2319" ht="15">
      <c r="A2319" s="67">
        <f>VLOOKUP(B2304,$E$23:$L$122,8)</f>
      </c>
    </row>
    <row r="2320" ht="15">
      <c r="A2320" s="66">
        <f>IF(A2305&lt;&gt;"",$D$10,"")</f>
      </c>
    </row>
    <row r="2321" ht="15">
      <c r="A2321" s="66">
        <f>IF(A2305&lt;&gt;"",$D$11,"")</f>
      </c>
    </row>
    <row r="2322" ht="15">
      <c r="A2322" s="66">
        <f>IF(A2305&lt;&gt;"",$D$14,"")</f>
      </c>
    </row>
    <row r="2323" ht="15">
      <c r="A2323" s="66">
        <f>IF(A2305&lt;&gt;"",$D$16,"")</f>
      </c>
    </row>
    <row r="2324" ht="15">
      <c r="A2324" s="66">
        <f>IF(A2306&lt;&gt;"",$D$17,"")</f>
      </c>
    </row>
    <row r="2325" ht="15">
      <c r="A2325" s="66">
        <f>IF(A2305&lt;&gt;"",$D$20,"")</f>
      </c>
    </row>
    <row r="2326" ht="15">
      <c r="A2326" s="66">
        <f>IF(A2305&lt;&gt;"",$D$22,"")</f>
      </c>
    </row>
    <row r="2327" ht="15">
      <c r="A2327" s="66">
        <f>IF(A2305&lt;&gt;"",$D$23,"")</f>
      </c>
    </row>
    <row r="2328" ht="15">
      <c r="A2328" s="66">
        <f>IF(A2305&lt;&gt;"",$D$24,"")</f>
      </c>
    </row>
    <row r="2329" ht="15">
      <c r="A2329" s="66">
        <f>IF(A2282&lt;&gt;"",$D$25,"")</f>
      </c>
    </row>
    <row r="2330" ht="12.75">
      <c r="B2330" s="38">
        <v>88</v>
      </c>
    </row>
    <row r="2331" ht="15">
      <c r="A2331" s="67">
        <f>VLOOKUP(B2330,$E$23:$L$122,2)</f>
      </c>
    </row>
    <row r="2332" ht="15">
      <c r="A2332" s="67">
        <f>VLOOKUP(B2330,$E$23:$L$122,3)</f>
      </c>
    </row>
    <row r="2333" ht="12.75">
      <c r="A2333" s="38">
        <f>IF(A2331&lt;&gt;"",$D$3,"")</f>
      </c>
    </row>
    <row r="2334" ht="12.75">
      <c r="A2334" s="74">
        <f>VLOOKUP(B2330,$E$23:$L$122,2)</f>
      </c>
    </row>
    <row r="2335" ht="12.75">
      <c r="A2335" s="74">
        <f>VLOOKUP(B2330,$E$23:$L$122,4)</f>
      </c>
    </row>
    <row r="2336" ht="12.75">
      <c r="A2336" s="38">
        <f>IF(A2331&lt;&gt;"",$D$24,"")</f>
      </c>
    </row>
    <row r="2337" ht="12.75">
      <c r="A2337" s="38">
        <f>IF(A2331&lt;&gt;"",$D$3,"")</f>
      </c>
    </row>
    <row r="2338" ht="15">
      <c r="A2338" s="67">
        <f>VLOOKUP(B2330,$E$23:$L$122,5)</f>
      </c>
    </row>
    <row r="2339" ht="15">
      <c r="A2339" s="67">
        <f>VLOOKUP(B2330,$E$23:$L$122,6)</f>
      </c>
    </row>
    <row r="2340" ht="15">
      <c r="A2340" s="66">
        <f>IF(A2331&lt;&gt;"",$D$4,"")</f>
      </c>
    </row>
    <row r="2341" ht="15">
      <c r="A2341" s="66">
        <f>IF(A2331&lt;&gt;"",$D$5,"")</f>
      </c>
    </row>
    <row r="2342" ht="15">
      <c r="A2342" s="66">
        <f>IF(A2331&lt;&gt;"",$D$6,"")</f>
      </c>
    </row>
    <row r="2343" ht="15">
      <c r="A2343" s="66">
        <f>IF(A2331&lt;&gt;"",$D$7,"")</f>
      </c>
    </row>
    <row r="2344" ht="15">
      <c r="A2344" s="67">
        <f>VLOOKUP(B2330,$E$23:$L$122,7)</f>
      </c>
    </row>
    <row r="2345" ht="15">
      <c r="A2345" s="67">
        <f>VLOOKUP(B2330,$E$23:$L$122,8)</f>
      </c>
    </row>
    <row r="2346" ht="15">
      <c r="A2346" s="66">
        <f>IF(A2331&lt;&gt;"",$D$10,"")</f>
      </c>
    </row>
    <row r="2347" ht="15">
      <c r="A2347" s="66">
        <f>IF(A2331&lt;&gt;"",$D$11,"")</f>
      </c>
    </row>
    <row r="2348" ht="15">
      <c r="A2348" s="66">
        <f>IF(A2331&lt;&gt;"",$D$14,"")</f>
      </c>
    </row>
    <row r="2349" ht="15">
      <c r="A2349" s="66">
        <f>IF(A2331&lt;&gt;"",$D$16,"")</f>
      </c>
    </row>
    <row r="2350" ht="15">
      <c r="A2350" s="66">
        <f>IF(A2332&lt;&gt;"",$D$17,"")</f>
      </c>
    </row>
    <row r="2351" ht="15">
      <c r="A2351" s="66">
        <f>IF(A2331&lt;&gt;"",$D$20,"")</f>
      </c>
    </row>
    <row r="2352" ht="15">
      <c r="A2352" s="66">
        <f>IF(A2331&lt;&gt;"",$D$22,"")</f>
      </c>
    </row>
    <row r="2353" ht="15">
      <c r="A2353" s="66">
        <f>IF(A2331&lt;&gt;"",$D$23,"")</f>
      </c>
    </row>
    <row r="2354" ht="15">
      <c r="A2354" s="66">
        <f>IF(A2331&lt;&gt;"",$D$24,"")</f>
      </c>
    </row>
    <row r="2355" ht="15">
      <c r="A2355" s="66">
        <f>IF(A2308&lt;&gt;"",$D$25,"")</f>
      </c>
    </row>
    <row r="2356" ht="12.75">
      <c r="B2356" s="38">
        <v>89</v>
      </c>
    </row>
    <row r="2357" ht="15">
      <c r="A2357" s="67">
        <f>VLOOKUP(B2356,$E$23:$L$122,2)</f>
      </c>
    </row>
    <row r="2358" ht="15">
      <c r="A2358" s="67">
        <f>VLOOKUP(B2356,$E$23:$L$122,3)</f>
      </c>
    </row>
    <row r="2359" ht="12.75">
      <c r="A2359" s="38">
        <f>IF(A2357&lt;&gt;"",$D$3,"")</f>
      </c>
    </row>
    <row r="2360" ht="12.75">
      <c r="A2360" s="74">
        <f>VLOOKUP(B2356,$E$23:$L$122,2)</f>
      </c>
    </row>
    <row r="2361" ht="12.75">
      <c r="A2361" s="74">
        <f>VLOOKUP(B2356,$E$23:$L$122,4)</f>
      </c>
    </row>
    <row r="2362" ht="12.75">
      <c r="A2362" s="38">
        <f>IF(A2357&lt;&gt;"",$D$24,"")</f>
      </c>
    </row>
    <row r="2363" ht="12.75">
      <c r="A2363" s="38">
        <f>IF(A2357&lt;&gt;"",$D$3,"")</f>
      </c>
    </row>
    <row r="2364" ht="15">
      <c r="A2364" s="67">
        <f>VLOOKUP(B2356,$E$23:$L$122,5)</f>
      </c>
    </row>
    <row r="2365" ht="15">
      <c r="A2365" s="67">
        <f>VLOOKUP(B2356,$E$23:$L$122,6)</f>
      </c>
    </row>
    <row r="2366" ht="15">
      <c r="A2366" s="66">
        <f>IF(A2357&lt;&gt;"",$D$4,"")</f>
      </c>
    </row>
    <row r="2367" ht="15">
      <c r="A2367" s="66">
        <f>IF(A2357&lt;&gt;"",$D$5,"")</f>
      </c>
    </row>
    <row r="2368" ht="15">
      <c r="A2368" s="66">
        <f>IF(A2357&lt;&gt;"",$D$6,"")</f>
      </c>
    </row>
    <row r="2369" ht="15">
      <c r="A2369" s="66">
        <f>IF(A2357&lt;&gt;"",$D$7,"")</f>
      </c>
    </row>
    <row r="2370" ht="15">
      <c r="A2370" s="67">
        <f>VLOOKUP(B2356,$E$23:$L$122,7)</f>
      </c>
    </row>
    <row r="2371" ht="15">
      <c r="A2371" s="67">
        <f>VLOOKUP(B2356,$E$23:$L$122,8)</f>
      </c>
    </row>
    <row r="2372" ht="15">
      <c r="A2372" s="66">
        <f>IF(A2357&lt;&gt;"",$D$10,"")</f>
      </c>
    </row>
    <row r="2373" ht="15">
      <c r="A2373" s="66">
        <f>IF(A2357&lt;&gt;"",$D$11,"")</f>
      </c>
    </row>
    <row r="2374" ht="15">
      <c r="A2374" s="66">
        <f>IF(A2357&lt;&gt;"",$D$14,"")</f>
      </c>
    </row>
    <row r="2375" ht="15">
      <c r="A2375" s="66">
        <f>IF(A2357&lt;&gt;"",$D$16,"")</f>
      </c>
    </row>
    <row r="2376" ht="15">
      <c r="A2376" s="66">
        <f>IF(A2358&lt;&gt;"",$D$17,"")</f>
      </c>
    </row>
    <row r="2377" ht="15">
      <c r="A2377" s="66">
        <f>IF(A2357&lt;&gt;"",$D$20,"")</f>
      </c>
    </row>
    <row r="2378" ht="15">
      <c r="A2378" s="66">
        <f>IF(A2357&lt;&gt;"",$D$22,"")</f>
      </c>
    </row>
    <row r="2379" ht="15">
      <c r="A2379" s="66">
        <f>IF(A2357&lt;&gt;"",$D$23,"")</f>
      </c>
    </row>
    <row r="2380" ht="15">
      <c r="A2380" s="66">
        <f>IF(A2357&lt;&gt;"",$D$24,"")</f>
      </c>
    </row>
    <row r="2381" ht="15">
      <c r="A2381" s="66">
        <f>IF(A2334&lt;&gt;"",$D$25,"")</f>
      </c>
    </row>
    <row r="2382" ht="12.75">
      <c r="B2382" s="38">
        <v>90</v>
      </c>
    </row>
    <row r="2383" ht="15">
      <c r="A2383" s="67">
        <f>VLOOKUP(B2382,$E$23:$L$122,2)</f>
      </c>
    </row>
    <row r="2384" ht="15">
      <c r="A2384" s="67">
        <f>VLOOKUP(B2382,$E$23:$L$122,3)</f>
      </c>
    </row>
    <row r="2385" ht="12.75">
      <c r="A2385" s="38">
        <f>IF(A2383&lt;&gt;"",$D$3,"")</f>
      </c>
    </row>
    <row r="2386" ht="12.75">
      <c r="A2386" s="74">
        <f>VLOOKUP(B2382,$E$23:$L$122,2)</f>
      </c>
    </row>
    <row r="2387" ht="12.75">
      <c r="A2387" s="74">
        <f>VLOOKUP(B2382,$E$23:$L$122,4)</f>
      </c>
    </row>
    <row r="2388" ht="12.75">
      <c r="A2388" s="38">
        <f>IF(A2383&lt;&gt;"",$D$24,"")</f>
      </c>
    </row>
    <row r="2389" ht="12.75">
      <c r="A2389" s="38">
        <f>IF(A2383&lt;&gt;"",$D$3,"")</f>
      </c>
    </row>
    <row r="2390" ht="15">
      <c r="A2390" s="67">
        <f>VLOOKUP(B2382,$E$23:$L$122,5)</f>
      </c>
    </row>
    <row r="2391" ht="15">
      <c r="A2391" s="67">
        <f>VLOOKUP(B2382,$E$23:$L$122,6)</f>
      </c>
    </row>
    <row r="2392" ht="15">
      <c r="A2392" s="66">
        <f>IF(A2383&lt;&gt;"",$D$4,"")</f>
      </c>
    </row>
    <row r="2393" ht="15">
      <c r="A2393" s="66">
        <f>IF(A2383&lt;&gt;"",$D$5,"")</f>
      </c>
    </row>
    <row r="2394" ht="15">
      <c r="A2394" s="66">
        <f>IF(A2383&lt;&gt;"",$D$6,"")</f>
      </c>
    </row>
    <row r="2395" ht="15">
      <c r="A2395" s="66">
        <f>IF(A2383&lt;&gt;"",$D$7,"")</f>
      </c>
    </row>
    <row r="2396" ht="15">
      <c r="A2396" s="67">
        <f>VLOOKUP(B2382,$E$23:$L$122,7)</f>
      </c>
    </row>
    <row r="2397" ht="15">
      <c r="A2397" s="67">
        <f>VLOOKUP(B2382,$E$23:$L$122,8)</f>
      </c>
    </row>
    <row r="2398" ht="15">
      <c r="A2398" s="66">
        <f>IF(A2383&lt;&gt;"",$D$10,"")</f>
      </c>
    </row>
    <row r="2399" ht="15">
      <c r="A2399" s="66">
        <f>IF(A2383&lt;&gt;"",$D$11,"")</f>
      </c>
    </row>
    <row r="2400" ht="15">
      <c r="A2400" s="66">
        <f>IF(A2383&lt;&gt;"",$D$14,"")</f>
      </c>
    </row>
    <row r="2401" ht="15">
      <c r="A2401" s="66">
        <f>IF(A2383&lt;&gt;"",$D$16,"")</f>
      </c>
    </row>
    <row r="2402" ht="15">
      <c r="A2402" s="66">
        <f>IF(A2384&lt;&gt;"",$D$17,"")</f>
      </c>
    </row>
    <row r="2403" ht="15">
      <c r="A2403" s="66">
        <f>IF(A2383&lt;&gt;"",$D$20,"")</f>
      </c>
    </row>
    <row r="2404" ht="15">
      <c r="A2404" s="66">
        <f>IF(A2383&lt;&gt;"",$D$22,"")</f>
      </c>
    </row>
    <row r="2405" ht="15">
      <c r="A2405" s="66">
        <f>IF(A2383&lt;&gt;"",$D$23,"")</f>
      </c>
    </row>
    <row r="2406" ht="15">
      <c r="A2406" s="66">
        <f>IF(A2383&lt;&gt;"",$D$24,"")</f>
      </c>
    </row>
    <row r="2407" ht="15">
      <c r="A2407" s="66">
        <f>IF(A2360&lt;&gt;"",$D$25,"")</f>
      </c>
    </row>
    <row r="2408" ht="12.75">
      <c r="B2408" s="38">
        <v>91</v>
      </c>
    </row>
    <row r="2409" ht="15">
      <c r="A2409" s="67">
        <f>VLOOKUP(B2408,$E$23:$L$122,2)</f>
      </c>
    </row>
    <row r="2410" ht="15">
      <c r="A2410" s="67">
        <f>VLOOKUP(B2408,$E$23:$L$122,3)</f>
      </c>
    </row>
    <row r="2411" ht="12.75">
      <c r="A2411" s="38">
        <f>IF(A2409&lt;&gt;"",$D$3,"")</f>
      </c>
    </row>
    <row r="2412" ht="12.75">
      <c r="A2412" s="74">
        <f>VLOOKUP(B2408,$E$23:$L$122,2)</f>
      </c>
    </row>
    <row r="2413" ht="12.75">
      <c r="A2413" s="74">
        <f>VLOOKUP(B2408,$E$23:$L$122,4)</f>
      </c>
    </row>
    <row r="2414" ht="12.75">
      <c r="A2414" s="38">
        <f>IF(A2409&lt;&gt;"",$D$24,"")</f>
      </c>
    </row>
    <row r="2415" ht="12.75">
      <c r="A2415" s="38">
        <f>IF(A2409&lt;&gt;"",$D$3,"")</f>
      </c>
    </row>
    <row r="2416" ht="15">
      <c r="A2416" s="67">
        <f>VLOOKUP(B2408,$E$23:$L$122,5)</f>
      </c>
    </row>
    <row r="2417" ht="15">
      <c r="A2417" s="67">
        <f>VLOOKUP(B2408,$E$23:$L$122,6)</f>
      </c>
    </row>
    <row r="2418" ht="15">
      <c r="A2418" s="66">
        <f>IF(A2409&lt;&gt;"",$D$4,"")</f>
      </c>
    </row>
    <row r="2419" ht="15">
      <c r="A2419" s="66">
        <f>IF(A2409&lt;&gt;"",$D$5,"")</f>
      </c>
    </row>
    <row r="2420" ht="15">
      <c r="A2420" s="66">
        <f>IF(A2409&lt;&gt;"",$D$6,"")</f>
      </c>
    </row>
    <row r="2421" ht="15">
      <c r="A2421" s="66">
        <f>IF(A2409&lt;&gt;"",$D$7,"")</f>
      </c>
    </row>
    <row r="2422" ht="15">
      <c r="A2422" s="67">
        <f>VLOOKUP(B2408,$E$23:$L$122,7)</f>
      </c>
    </row>
    <row r="2423" ht="15">
      <c r="A2423" s="67">
        <f>VLOOKUP(B2408,$E$23:$L$122,8)</f>
      </c>
    </row>
    <row r="2424" ht="15">
      <c r="A2424" s="66">
        <f>IF(A2409&lt;&gt;"",$D$10,"")</f>
      </c>
    </row>
    <row r="2425" ht="15">
      <c r="A2425" s="66">
        <f>IF(A2409&lt;&gt;"",$D$11,"")</f>
      </c>
    </row>
    <row r="2426" ht="15">
      <c r="A2426" s="66">
        <f>IF(A2409&lt;&gt;"",$D$14,"")</f>
      </c>
    </row>
    <row r="2427" ht="15">
      <c r="A2427" s="66">
        <f>IF(A2409&lt;&gt;"",$D$16,"")</f>
      </c>
    </row>
    <row r="2428" ht="15">
      <c r="A2428" s="66">
        <f>IF(A2410&lt;&gt;"",$D$17,"")</f>
      </c>
    </row>
    <row r="2429" ht="15">
      <c r="A2429" s="66">
        <f>IF(A2409&lt;&gt;"",$D$20,"")</f>
      </c>
    </row>
    <row r="2430" ht="15">
      <c r="A2430" s="66">
        <f>IF(A2409&lt;&gt;"",$D$22,"")</f>
      </c>
    </row>
    <row r="2431" ht="15">
      <c r="A2431" s="66">
        <f>IF(A2409&lt;&gt;"",$D$23,"")</f>
      </c>
    </row>
    <row r="2432" ht="15">
      <c r="A2432" s="66">
        <f>IF(A2409&lt;&gt;"",$D$24,"")</f>
      </c>
    </row>
    <row r="2433" ht="15">
      <c r="A2433" s="66">
        <f>IF(A2386&lt;&gt;"",$D$25,"")</f>
      </c>
    </row>
    <row r="2434" ht="12.75">
      <c r="B2434" s="38">
        <v>92</v>
      </c>
    </row>
    <row r="2435" ht="15">
      <c r="A2435" s="67">
        <f>VLOOKUP(B2434,$E$23:$L$122,2)</f>
      </c>
    </row>
    <row r="2436" ht="15">
      <c r="A2436" s="67">
        <f>VLOOKUP(B2434,$E$23:$L$122,3)</f>
      </c>
    </row>
    <row r="2437" ht="12.75">
      <c r="A2437" s="38">
        <f>IF(A2435&lt;&gt;"",$D$3,"")</f>
      </c>
    </row>
    <row r="2438" ht="12.75">
      <c r="A2438" s="74">
        <f>VLOOKUP(B2434,$E$23:$L$122,2)</f>
      </c>
    </row>
    <row r="2439" ht="12.75">
      <c r="A2439" s="74">
        <f>VLOOKUP(B2434,$E$23:$L$122,4)</f>
      </c>
    </row>
    <row r="2440" ht="12.75">
      <c r="A2440" s="38">
        <f>IF(A2435&lt;&gt;"",$D$24,"")</f>
      </c>
    </row>
    <row r="2441" ht="12.75">
      <c r="A2441" s="38">
        <f>IF(A2435&lt;&gt;"",$D$3,"")</f>
      </c>
    </row>
    <row r="2442" ht="15">
      <c r="A2442" s="67">
        <f>VLOOKUP(B2434,$E$23:$L$122,5)</f>
      </c>
    </row>
    <row r="2443" ht="15">
      <c r="A2443" s="67">
        <f>VLOOKUP(B2434,$E$23:$L$122,6)</f>
      </c>
    </row>
    <row r="2444" ht="15">
      <c r="A2444" s="66">
        <f>IF(A2435&lt;&gt;"",$D$4,"")</f>
      </c>
    </row>
    <row r="2445" ht="15">
      <c r="A2445" s="66">
        <f>IF(A2435&lt;&gt;"",$D$5,"")</f>
      </c>
    </row>
    <row r="2446" ht="15">
      <c r="A2446" s="66">
        <f>IF(A2435&lt;&gt;"",$D$6,"")</f>
      </c>
    </row>
    <row r="2447" ht="15">
      <c r="A2447" s="66">
        <f>IF(A2435&lt;&gt;"",$D$7,"")</f>
      </c>
    </row>
    <row r="2448" ht="15">
      <c r="A2448" s="67">
        <f>VLOOKUP(B2434,$E$23:$L$122,7)</f>
      </c>
    </row>
    <row r="2449" ht="15">
      <c r="A2449" s="67">
        <f>VLOOKUP(B2434,$E$23:$L$122,8)</f>
      </c>
    </row>
    <row r="2450" ht="15">
      <c r="A2450" s="66">
        <f>IF(A2435&lt;&gt;"",$D$10,"")</f>
      </c>
    </row>
    <row r="2451" ht="15">
      <c r="A2451" s="66">
        <f>IF(A2435&lt;&gt;"",$D$11,"")</f>
      </c>
    </row>
    <row r="2452" ht="15">
      <c r="A2452" s="66">
        <f>IF(A2435&lt;&gt;"",$D$14,"")</f>
      </c>
    </row>
    <row r="2453" ht="15">
      <c r="A2453" s="66">
        <f>IF(A2435&lt;&gt;"",$D$16,"")</f>
      </c>
    </row>
    <row r="2454" ht="15">
      <c r="A2454" s="66">
        <f>IF(A2436&lt;&gt;"",$D$17,"")</f>
      </c>
    </row>
    <row r="2455" ht="15">
      <c r="A2455" s="66">
        <f>IF(A2435&lt;&gt;"",$D$20,"")</f>
      </c>
    </row>
    <row r="2456" ht="15">
      <c r="A2456" s="66">
        <f>IF(A2435&lt;&gt;"",$D$22,"")</f>
      </c>
    </row>
    <row r="2457" ht="15">
      <c r="A2457" s="66">
        <f>IF(A2435&lt;&gt;"",$D$23,"")</f>
      </c>
    </row>
    <row r="2458" ht="15">
      <c r="A2458" s="66">
        <f>IF(A2435&lt;&gt;"",$D$24,"")</f>
      </c>
    </row>
    <row r="2459" ht="15">
      <c r="A2459" s="66">
        <f>IF(A2412&lt;&gt;"",$D$25,"")</f>
      </c>
    </row>
    <row r="2460" ht="12.75">
      <c r="B2460" s="38">
        <v>93</v>
      </c>
    </row>
    <row r="2461" ht="15">
      <c r="A2461" s="67">
        <f>VLOOKUP(B2460,$E$23:$L$122,2)</f>
      </c>
    </row>
    <row r="2462" ht="15">
      <c r="A2462" s="67">
        <f>VLOOKUP(B2460,$E$23:$L$122,3)</f>
      </c>
    </row>
    <row r="2463" ht="12.75">
      <c r="A2463" s="38">
        <f>IF(A2461&lt;&gt;"",$D$3,"")</f>
      </c>
    </row>
    <row r="2464" ht="12.75">
      <c r="A2464" s="74">
        <f>VLOOKUP(B2460,$E$23:$L$122,2)</f>
      </c>
    </row>
    <row r="2465" ht="12.75">
      <c r="A2465" s="74">
        <f>VLOOKUP(B2460,$E$23:$L$122,4)</f>
      </c>
    </row>
    <row r="2466" ht="12.75">
      <c r="A2466" s="38">
        <f>IF(A2461&lt;&gt;"",$D$24,"")</f>
      </c>
    </row>
    <row r="2467" ht="12.75">
      <c r="A2467" s="38">
        <f>IF(A2461&lt;&gt;"",$D$3,"")</f>
      </c>
    </row>
    <row r="2468" ht="15">
      <c r="A2468" s="67">
        <f>VLOOKUP(B2460,$E$23:$L$122,5)</f>
      </c>
    </row>
    <row r="2469" ht="15">
      <c r="A2469" s="67">
        <f>VLOOKUP(B2460,$E$23:$L$122,6)</f>
      </c>
    </row>
    <row r="2470" ht="15">
      <c r="A2470" s="66">
        <f>IF(A2461&lt;&gt;"",$D$4,"")</f>
      </c>
    </row>
    <row r="2471" ht="15">
      <c r="A2471" s="66">
        <f>IF(A2461&lt;&gt;"",$D$5,"")</f>
      </c>
    </row>
    <row r="2472" ht="15">
      <c r="A2472" s="66">
        <f>IF(A2461&lt;&gt;"",$D$6,"")</f>
      </c>
    </row>
    <row r="2473" ht="15">
      <c r="A2473" s="66">
        <f>IF(A2461&lt;&gt;"",$D$7,"")</f>
      </c>
    </row>
    <row r="2474" ht="15">
      <c r="A2474" s="67">
        <f>VLOOKUP(B2460,$E$23:$L$122,7)</f>
      </c>
    </row>
    <row r="2475" ht="15">
      <c r="A2475" s="67">
        <f>VLOOKUP(B2460,$E$23:$L$122,8)</f>
      </c>
    </row>
    <row r="2476" ht="15">
      <c r="A2476" s="66">
        <f>IF(A2461&lt;&gt;"",$D$10,"")</f>
      </c>
    </row>
    <row r="2477" ht="15">
      <c r="A2477" s="66">
        <f>IF(A2461&lt;&gt;"",$D$11,"")</f>
      </c>
    </row>
    <row r="2478" ht="15">
      <c r="A2478" s="66">
        <f>IF(A2461&lt;&gt;"",$D$14,"")</f>
      </c>
    </row>
    <row r="2479" ht="15">
      <c r="A2479" s="66">
        <f>IF(A2461&lt;&gt;"",$D$16,"")</f>
      </c>
    </row>
    <row r="2480" ht="15">
      <c r="A2480" s="66">
        <f>IF(A2462&lt;&gt;"",$D$17,"")</f>
      </c>
    </row>
    <row r="2481" ht="15">
      <c r="A2481" s="66">
        <f>IF(A2461&lt;&gt;"",$D$20,"")</f>
      </c>
    </row>
    <row r="2482" ht="15">
      <c r="A2482" s="66">
        <f>IF(A2461&lt;&gt;"",$D$22,"")</f>
      </c>
    </row>
    <row r="2483" ht="15">
      <c r="A2483" s="66">
        <f>IF(A2461&lt;&gt;"",$D$23,"")</f>
      </c>
    </row>
    <row r="2484" ht="15">
      <c r="A2484" s="66">
        <f>IF(A2461&lt;&gt;"",$D$24,"")</f>
      </c>
    </row>
    <row r="2485" ht="15">
      <c r="A2485" s="66">
        <f>IF(A2438&lt;&gt;"",$D$25,"")</f>
      </c>
    </row>
    <row r="2486" ht="12.75">
      <c r="B2486" s="38">
        <v>94</v>
      </c>
    </row>
    <row r="2487" ht="15">
      <c r="A2487" s="67">
        <f>VLOOKUP(B2486,$E$23:$L$122,2)</f>
      </c>
    </row>
    <row r="2488" ht="15">
      <c r="A2488" s="67">
        <f>VLOOKUP(B2486,$E$23:$L$122,3)</f>
      </c>
    </row>
    <row r="2489" ht="12.75">
      <c r="A2489" s="38">
        <f>IF(A2487&lt;&gt;"",$D$3,"")</f>
      </c>
    </row>
    <row r="2490" ht="12.75">
      <c r="A2490" s="74">
        <f>VLOOKUP(B2486,$E$23:$L$122,2)</f>
      </c>
    </row>
    <row r="2491" ht="12.75">
      <c r="A2491" s="74">
        <f>VLOOKUP(B2486,$E$23:$L$122,4)</f>
      </c>
    </row>
    <row r="2492" ht="12.75">
      <c r="A2492" s="38">
        <f>IF(A2487&lt;&gt;"",$D$24,"")</f>
      </c>
    </row>
    <row r="2493" ht="12.75">
      <c r="A2493" s="38">
        <f>IF(A2487&lt;&gt;"",$D$3,"")</f>
      </c>
    </row>
    <row r="2494" ht="15">
      <c r="A2494" s="67">
        <f>VLOOKUP(B2486,$E$23:$L$122,5)</f>
      </c>
    </row>
    <row r="2495" ht="15">
      <c r="A2495" s="67">
        <f>VLOOKUP(B2486,$E$23:$L$122,6)</f>
      </c>
    </row>
    <row r="2496" ht="15">
      <c r="A2496" s="66">
        <f>IF(A2487&lt;&gt;"",$D$4,"")</f>
      </c>
    </row>
    <row r="2497" ht="15">
      <c r="A2497" s="66">
        <f>IF(A2487&lt;&gt;"",$D$5,"")</f>
      </c>
    </row>
    <row r="2498" ht="15">
      <c r="A2498" s="66">
        <f>IF(A2487&lt;&gt;"",$D$6,"")</f>
      </c>
    </row>
    <row r="2499" ht="15">
      <c r="A2499" s="66">
        <f>IF(A2487&lt;&gt;"",$D$7,"")</f>
      </c>
    </row>
    <row r="2500" ht="15">
      <c r="A2500" s="67">
        <f>VLOOKUP(B2486,$E$23:$L$122,7)</f>
      </c>
    </row>
    <row r="2501" ht="15">
      <c r="A2501" s="67">
        <f>VLOOKUP(B2486,$E$23:$L$122,8)</f>
      </c>
    </row>
    <row r="2502" ht="15">
      <c r="A2502" s="66">
        <f>IF(A2487&lt;&gt;"",$D$10,"")</f>
      </c>
    </row>
    <row r="2503" ht="15">
      <c r="A2503" s="66">
        <f>IF(A2487&lt;&gt;"",$D$11,"")</f>
      </c>
    </row>
    <row r="2504" ht="15">
      <c r="A2504" s="66">
        <f>IF(A2487&lt;&gt;"",$D$14,"")</f>
      </c>
    </row>
    <row r="2505" ht="15">
      <c r="A2505" s="66">
        <f>IF(A2487&lt;&gt;"",$D$16,"")</f>
      </c>
    </row>
    <row r="2506" ht="15">
      <c r="A2506" s="66">
        <f>IF(A2488&lt;&gt;"",$D$17,"")</f>
      </c>
    </row>
    <row r="2507" ht="15">
      <c r="A2507" s="66">
        <f>IF(A2487&lt;&gt;"",$D$20,"")</f>
      </c>
    </row>
    <row r="2508" ht="15">
      <c r="A2508" s="66">
        <f>IF(A2487&lt;&gt;"",$D$22,"")</f>
      </c>
    </row>
    <row r="2509" ht="15">
      <c r="A2509" s="66">
        <f>IF(A2487&lt;&gt;"",$D$23,"")</f>
      </c>
    </row>
    <row r="2510" ht="15">
      <c r="A2510" s="66">
        <f>IF(A2487&lt;&gt;"",$D$24,"")</f>
      </c>
    </row>
    <row r="2511" ht="15">
      <c r="A2511" s="66">
        <f>IF(A2464&lt;&gt;"",$D$25,"")</f>
      </c>
    </row>
    <row r="2512" ht="12.75">
      <c r="B2512" s="38">
        <v>95</v>
      </c>
    </row>
    <row r="2513" ht="15">
      <c r="A2513" s="67">
        <f>VLOOKUP(B2512,$E$23:$L$122,2)</f>
      </c>
    </row>
    <row r="2514" ht="15">
      <c r="A2514" s="67">
        <f>VLOOKUP(B2512,$E$23:$L$122,3)</f>
      </c>
    </row>
    <row r="2515" ht="12.75">
      <c r="A2515" s="38">
        <f>IF(A2513&lt;&gt;"",$D$3,"")</f>
      </c>
    </row>
    <row r="2516" ht="12.75">
      <c r="A2516" s="74">
        <f>VLOOKUP(B2512,$E$23:$L$122,2)</f>
      </c>
    </row>
    <row r="2517" ht="12.75">
      <c r="A2517" s="74">
        <f>VLOOKUP(B2512,$E$23:$L$122,4)</f>
      </c>
    </row>
    <row r="2518" ht="12.75">
      <c r="A2518" s="38">
        <f>IF(A2513&lt;&gt;"",$D$24,"")</f>
      </c>
    </row>
    <row r="2519" ht="12.75">
      <c r="A2519" s="38">
        <f>IF(A2513&lt;&gt;"",$D$3,"")</f>
      </c>
    </row>
    <row r="2520" ht="15">
      <c r="A2520" s="67">
        <f>VLOOKUP(B2512,$E$23:$L$122,5)</f>
      </c>
    </row>
    <row r="2521" ht="15">
      <c r="A2521" s="67">
        <f>VLOOKUP(B2512,$E$23:$L$122,6)</f>
      </c>
    </row>
    <row r="2522" ht="15">
      <c r="A2522" s="66">
        <f>IF(A2513&lt;&gt;"",$D$4,"")</f>
      </c>
    </row>
    <row r="2523" ht="15">
      <c r="A2523" s="66">
        <f>IF(A2513&lt;&gt;"",$D$5,"")</f>
      </c>
    </row>
    <row r="2524" ht="15">
      <c r="A2524" s="66">
        <f>IF(A2513&lt;&gt;"",$D$6,"")</f>
      </c>
    </row>
    <row r="2525" ht="15">
      <c r="A2525" s="66">
        <f>IF(A2513&lt;&gt;"",$D$7,"")</f>
      </c>
    </row>
    <row r="2526" ht="15">
      <c r="A2526" s="67">
        <f>VLOOKUP(B2512,$E$23:$L$122,7)</f>
      </c>
    </row>
    <row r="2527" ht="15">
      <c r="A2527" s="67">
        <f>VLOOKUP(B2512,$E$23:$L$122,8)</f>
      </c>
    </row>
    <row r="2528" ht="15">
      <c r="A2528" s="66">
        <f>IF(A2513&lt;&gt;"",$D$10,"")</f>
      </c>
    </row>
    <row r="2529" ht="15">
      <c r="A2529" s="66">
        <f>IF(A2513&lt;&gt;"",$D$11,"")</f>
      </c>
    </row>
    <row r="2530" ht="15">
      <c r="A2530" s="66">
        <f>IF(A2513&lt;&gt;"",$D$14,"")</f>
      </c>
    </row>
    <row r="2531" ht="15">
      <c r="A2531" s="66">
        <f>IF(A2513&lt;&gt;"",$D$16,"")</f>
      </c>
    </row>
    <row r="2532" ht="15">
      <c r="A2532" s="66">
        <f>IF(A2514&lt;&gt;"",$D$17,"")</f>
      </c>
    </row>
    <row r="2533" ht="15">
      <c r="A2533" s="66">
        <f>IF(A2513&lt;&gt;"",$D$20,"")</f>
      </c>
    </row>
    <row r="2534" ht="15">
      <c r="A2534" s="66">
        <f>IF(A2513&lt;&gt;"",$D$22,"")</f>
      </c>
    </row>
    <row r="2535" ht="15">
      <c r="A2535" s="66">
        <f>IF(A2513&lt;&gt;"",$D$23,"")</f>
      </c>
    </row>
    <row r="2536" ht="15">
      <c r="A2536" s="66">
        <f>IF(A2513&lt;&gt;"",$D$24,"")</f>
      </c>
    </row>
    <row r="2537" ht="15">
      <c r="A2537" s="66">
        <f>IF(A2490&lt;&gt;"",$D$25,"")</f>
      </c>
    </row>
    <row r="2538" ht="12.75">
      <c r="B2538" s="38">
        <v>96</v>
      </c>
    </row>
    <row r="2539" ht="15">
      <c r="A2539" s="67">
        <f>VLOOKUP(B2538,$E$23:$L$122,2)</f>
      </c>
    </row>
    <row r="2540" ht="15">
      <c r="A2540" s="67">
        <f>VLOOKUP(B2538,$E$23:$L$122,3)</f>
      </c>
    </row>
    <row r="2541" ht="12.75">
      <c r="A2541" s="38">
        <f>IF(A2539&lt;&gt;"",$D$3,"")</f>
      </c>
    </row>
    <row r="2542" ht="12.75">
      <c r="A2542" s="74">
        <f>VLOOKUP(B2538,$E$23:$L$122,2)</f>
      </c>
    </row>
    <row r="2543" ht="12.75">
      <c r="A2543" s="74">
        <f>VLOOKUP(B2538,$E$23:$L$122,4)</f>
      </c>
    </row>
    <row r="2544" ht="12.75">
      <c r="A2544" s="38">
        <f>IF(A2539&lt;&gt;"",$D$24,"")</f>
      </c>
    </row>
    <row r="2545" ht="12.75">
      <c r="A2545" s="38">
        <f>IF(A2539&lt;&gt;"",$D$3,"")</f>
      </c>
    </row>
    <row r="2546" ht="15">
      <c r="A2546" s="67">
        <f>VLOOKUP(B2538,$E$23:$L$122,5)</f>
      </c>
    </row>
    <row r="2547" ht="15">
      <c r="A2547" s="67">
        <f>VLOOKUP(B2538,$E$23:$L$122,6)</f>
      </c>
    </row>
    <row r="2548" ht="15">
      <c r="A2548" s="66">
        <f>IF(A2539&lt;&gt;"",$D$4,"")</f>
      </c>
    </row>
    <row r="2549" ht="15">
      <c r="A2549" s="66">
        <f>IF(A2539&lt;&gt;"",$D$5,"")</f>
      </c>
    </row>
    <row r="2550" ht="15">
      <c r="A2550" s="66">
        <f>IF(A2539&lt;&gt;"",$D$6,"")</f>
      </c>
    </row>
    <row r="2551" ht="15">
      <c r="A2551" s="66">
        <f>IF(A2539&lt;&gt;"",$D$7,"")</f>
      </c>
    </row>
    <row r="2552" ht="15">
      <c r="A2552" s="67">
        <f>VLOOKUP(B2538,$E$23:$L$122,7)</f>
      </c>
    </row>
    <row r="2553" ht="15">
      <c r="A2553" s="67">
        <f>VLOOKUP(B2538,$E$23:$L$122,8)</f>
      </c>
    </row>
    <row r="2554" ht="15">
      <c r="A2554" s="66">
        <f>IF(A2539&lt;&gt;"",$D$10,"")</f>
      </c>
    </row>
    <row r="2555" ht="15">
      <c r="A2555" s="66">
        <f>IF(A2539&lt;&gt;"",$D$11,"")</f>
      </c>
    </row>
    <row r="2556" ht="15">
      <c r="A2556" s="66">
        <f>IF(A2539&lt;&gt;"",$D$14,"")</f>
      </c>
    </row>
    <row r="2557" ht="15">
      <c r="A2557" s="66">
        <f>IF(A2539&lt;&gt;"",$D$16,"")</f>
      </c>
    </row>
    <row r="2558" ht="15">
      <c r="A2558" s="66">
        <f>IF(A2540&lt;&gt;"",$D$17,"")</f>
      </c>
    </row>
    <row r="2559" ht="15">
      <c r="A2559" s="66">
        <f>IF(A2539&lt;&gt;"",$D$20,"")</f>
      </c>
    </row>
    <row r="2560" ht="15">
      <c r="A2560" s="66">
        <f>IF(A2539&lt;&gt;"",$D$22,"")</f>
      </c>
    </row>
    <row r="2561" ht="15">
      <c r="A2561" s="66">
        <f>IF(A2539&lt;&gt;"",$D$23,"")</f>
      </c>
    </row>
    <row r="2562" ht="15">
      <c r="A2562" s="66">
        <f>IF(A2539&lt;&gt;"",$D$24,"")</f>
      </c>
    </row>
    <row r="2563" ht="15">
      <c r="A2563" s="66">
        <f>IF(A2516&lt;&gt;"",$D$25,"")</f>
      </c>
    </row>
    <row r="2564" ht="12.75">
      <c r="B2564" s="38">
        <v>97</v>
      </c>
    </row>
    <row r="2565" ht="15">
      <c r="A2565" s="67">
        <f>VLOOKUP(B2564,$E$23:$L$122,2)</f>
      </c>
    </row>
    <row r="2566" ht="15">
      <c r="A2566" s="67">
        <f>VLOOKUP(B2564,$E$23:$L$122,3)</f>
      </c>
    </row>
    <row r="2567" ht="12.75">
      <c r="A2567" s="38">
        <f>IF(A2565&lt;&gt;"",$D$3,"")</f>
      </c>
    </row>
    <row r="2568" ht="12.75">
      <c r="A2568" s="74">
        <f>VLOOKUP(B2564,$E$23:$L$122,2)</f>
      </c>
    </row>
    <row r="2569" ht="12.75">
      <c r="A2569" s="74">
        <f>VLOOKUP(B2564,$E$23:$L$122,4)</f>
      </c>
    </row>
    <row r="2570" ht="12.75">
      <c r="A2570" s="38">
        <f>IF(A2565&lt;&gt;"",$D$24,"")</f>
      </c>
    </row>
    <row r="2571" ht="12.75">
      <c r="A2571" s="38">
        <f>IF(A2565&lt;&gt;"",$D$3,"")</f>
      </c>
    </row>
    <row r="2572" ht="15">
      <c r="A2572" s="67">
        <f>VLOOKUP(B2564,$E$23:$L$122,5)</f>
      </c>
    </row>
    <row r="2573" ht="15">
      <c r="A2573" s="67">
        <f>VLOOKUP(B2564,$E$23:$L$122,6)</f>
      </c>
    </row>
    <row r="2574" ht="15">
      <c r="A2574" s="66">
        <f>IF(A2565&lt;&gt;"",$D$4,"")</f>
      </c>
    </row>
    <row r="2575" ht="15">
      <c r="A2575" s="66">
        <f>IF(A2565&lt;&gt;"",$D$5,"")</f>
      </c>
    </row>
    <row r="2576" ht="15">
      <c r="A2576" s="66">
        <f>IF(A2565&lt;&gt;"",$D$6,"")</f>
      </c>
    </row>
    <row r="2577" ht="15">
      <c r="A2577" s="66">
        <f>IF(A2565&lt;&gt;"",$D$7,"")</f>
      </c>
    </row>
    <row r="2578" ht="15">
      <c r="A2578" s="67">
        <f>VLOOKUP(B2564,$E$23:$L$122,7)</f>
      </c>
    </row>
    <row r="2579" ht="15">
      <c r="A2579" s="67">
        <f>VLOOKUP(B2564,$E$23:$L$122,8)</f>
      </c>
    </row>
    <row r="2580" ht="15">
      <c r="A2580" s="66">
        <f>IF(A2565&lt;&gt;"",$D$10,"")</f>
      </c>
    </row>
    <row r="2581" ht="15">
      <c r="A2581" s="66">
        <f>IF(A2565&lt;&gt;"",$D$11,"")</f>
      </c>
    </row>
    <row r="2582" ht="15">
      <c r="A2582" s="66">
        <f>IF(A2565&lt;&gt;"",$D$14,"")</f>
      </c>
    </row>
    <row r="2583" ht="15">
      <c r="A2583" s="66">
        <f>IF(A2565&lt;&gt;"",$D$16,"")</f>
      </c>
    </row>
    <row r="2584" ht="15">
      <c r="A2584" s="66">
        <f>IF(A2566&lt;&gt;"",$D$17,"")</f>
      </c>
    </row>
    <row r="2585" ht="15">
      <c r="A2585" s="66">
        <f>IF(A2565&lt;&gt;"",$D$20,"")</f>
      </c>
    </row>
    <row r="2586" ht="15">
      <c r="A2586" s="66">
        <f>IF(A2565&lt;&gt;"",$D$22,"")</f>
      </c>
    </row>
    <row r="2587" ht="15">
      <c r="A2587" s="66">
        <f>IF(A2565&lt;&gt;"",$D$23,"")</f>
      </c>
    </row>
    <row r="2588" ht="15">
      <c r="A2588" s="66">
        <f>IF(A2565&lt;&gt;"",$D$24,"")</f>
      </c>
    </row>
    <row r="2589" ht="15">
      <c r="A2589" s="66">
        <f>IF(A2542&lt;&gt;"",$D$25,"")</f>
      </c>
    </row>
    <row r="2590" ht="12.75">
      <c r="B2590" s="38">
        <v>98</v>
      </c>
    </row>
    <row r="2591" ht="15">
      <c r="A2591" s="67">
        <f>VLOOKUP(B2590,$E$23:$L$122,2)</f>
      </c>
    </row>
    <row r="2592" ht="15">
      <c r="A2592" s="67">
        <f>VLOOKUP(B2590,$E$23:$L$122,3)</f>
      </c>
    </row>
    <row r="2593" ht="12.75">
      <c r="A2593" s="38">
        <f>IF(A2591&lt;&gt;"",$D$3,"")</f>
      </c>
    </row>
    <row r="2594" ht="12.75">
      <c r="A2594" s="74">
        <f>VLOOKUP(B2590,$E$23:$L$122,2)</f>
      </c>
    </row>
    <row r="2595" ht="12.75">
      <c r="A2595" s="74">
        <f>VLOOKUP(B2590,$E$23:$L$122,4)</f>
      </c>
    </row>
    <row r="2596" ht="12.75">
      <c r="A2596" s="38">
        <f>IF(A2591&lt;&gt;"",$D$24,"")</f>
      </c>
    </row>
    <row r="2597" ht="12.75">
      <c r="A2597" s="38">
        <f>IF(A2591&lt;&gt;"",$D$3,"")</f>
      </c>
    </row>
    <row r="2598" ht="15">
      <c r="A2598" s="67">
        <f>VLOOKUP(B2590,$E$23:$L$122,5)</f>
      </c>
    </row>
    <row r="2599" ht="15">
      <c r="A2599" s="67">
        <f>VLOOKUP(B2590,$E$23:$L$122,6)</f>
      </c>
    </row>
    <row r="2600" ht="15">
      <c r="A2600" s="66">
        <f>IF(A2591&lt;&gt;"",$D$4,"")</f>
      </c>
    </row>
    <row r="2601" ht="15">
      <c r="A2601" s="66">
        <f>IF(A2591&lt;&gt;"",$D$5,"")</f>
      </c>
    </row>
    <row r="2602" ht="15">
      <c r="A2602" s="66">
        <f>IF(A2591&lt;&gt;"",$D$6,"")</f>
      </c>
    </row>
    <row r="2603" ht="15">
      <c r="A2603" s="66">
        <f>IF(A2591&lt;&gt;"",$D$7,"")</f>
      </c>
    </row>
    <row r="2604" ht="15">
      <c r="A2604" s="67">
        <f>VLOOKUP(B2590,$E$23:$L$122,7)</f>
      </c>
    </row>
    <row r="2605" ht="15">
      <c r="A2605" s="67">
        <f>VLOOKUP(B2590,$E$23:$L$122,8)</f>
      </c>
    </row>
    <row r="2606" ht="15">
      <c r="A2606" s="66">
        <f>IF(A2591&lt;&gt;"",$D$10,"")</f>
      </c>
    </row>
    <row r="2607" ht="15">
      <c r="A2607" s="66">
        <f>IF(A2591&lt;&gt;"",$D$11,"")</f>
      </c>
    </row>
    <row r="2608" ht="15">
      <c r="A2608" s="66">
        <f>IF(A2591&lt;&gt;"",$D$14,"")</f>
      </c>
    </row>
    <row r="2609" ht="15">
      <c r="A2609" s="66">
        <f>IF(A2591&lt;&gt;"",$D$16,"")</f>
      </c>
    </row>
    <row r="2610" ht="15">
      <c r="A2610" s="66">
        <f>IF(A2592&lt;&gt;"",$D$17,"")</f>
      </c>
    </row>
    <row r="2611" ht="15">
      <c r="A2611" s="66">
        <f>IF(A2591&lt;&gt;"",$D$20,"")</f>
      </c>
    </row>
    <row r="2612" ht="15">
      <c r="A2612" s="66">
        <f>IF(A2591&lt;&gt;"",$D$22,"")</f>
      </c>
    </row>
    <row r="2613" ht="15">
      <c r="A2613" s="66">
        <f>IF(A2591&lt;&gt;"",$D$23,"")</f>
      </c>
    </row>
    <row r="2614" ht="15">
      <c r="A2614" s="66">
        <f>IF(A2591&lt;&gt;"",$D$24,"")</f>
      </c>
    </row>
    <row r="2615" ht="15">
      <c r="A2615" s="66">
        <f>IF(A2568&lt;&gt;"",$D$25,"")</f>
      </c>
    </row>
    <row r="2616" ht="12.75">
      <c r="B2616" s="38">
        <v>99</v>
      </c>
    </row>
    <row r="2617" ht="15">
      <c r="A2617" s="67">
        <f>VLOOKUP(B2616,$E$23:$L$122,2)</f>
      </c>
    </row>
    <row r="2618" ht="15">
      <c r="A2618" s="67">
        <f>VLOOKUP(B2616,$E$23:$L$122,3)</f>
      </c>
    </row>
    <row r="2619" ht="12.75">
      <c r="A2619" s="38">
        <f>IF(A2617&lt;&gt;"",$D$3,"")</f>
      </c>
    </row>
    <row r="2620" ht="12.75">
      <c r="A2620" s="74">
        <f>VLOOKUP(B2616,$E$23:$L$122,2)</f>
      </c>
    </row>
    <row r="2621" ht="12.75">
      <c r="A2621" s="74">
        <f>VLOOKUP(B2616,$E$23:$L$122,4)</f>
      </c>
    </row>
    <row r="2622" ht="12.75">
      <c r="A2622" s="38">
        <f>IF(A2617&lt;&gt;"",$D$24,"")</f>
      </c>
    </row>
    <row r="2623" ht="12.75">
      <c r="A2623" s="38">
        <f>IF(A2617&lt;&gt;"",$D$3,"")</f>
      </c>
    </row>
    <row r="2624" ht="15">
      <c r="A2624" s="67">
        <f>VLOOKUP(B2616,$E$23:$L$122,5)</f>
      </c>
    </row>
    <row r="2625" ht="15">
      <c r="A2625" s="67">
        <f>VLOOKUP(B2616,$E$23:$L$122,6)</f>
      </c>
    </row>
    <row r="2626" ht="15">
      <c r="A2626" s="66">
        <f>IF(A2617&lt;&gt;"",$D$4,"")</f>
      </c>
    </row>
    <row r="2627" ht="15">
      <c r="A2627" s="66">
        <f>IF(A2617&lt;&gt;"",$D$5,"")</f>
      </c>
    </row>
    <row r="2628" ht="15">
      <c r="A2628" s="66">
        <f>IF(A2617&lt;&gt;"",$D$6,"")</f>
      </c>
    </row>
    <row r="2629" ht="15">
      <c r="A2629" s="66">
        <f>IF(A2617&lt;&gt;"",$D$7,"")</f>
      </c>
    </row>
    <row r="2630" ht="15">
      <c r="A2630" s="67">
        <f>VLOOKUP(B2616,$E$23:$L$122,7)</f>
      </c>
    </row>
    <row r="2631" ht="15">
      <c r="A2631" s="67">
        <f>VLOOKUP(B2616,$E$23:$L$122,8)</f>
      </c>
    </row>
    <row r="2632" ht="15">
      <c r="A2632" s="66">
        <f>IF(A2617&lt;&gt;"",$D$10,"")</f>
      </c>
    </row>
    <row r="2633" ht="15">
      <c r="A2633" s="66">
        <f>IF(A2617&lt;&gt;"",$D$11,"")</f>
      </c>
    </row>
    <row r="2634" ht="15">
      <c r="A2634" s="66">
        <f>IF(A2617&lt;&gt;"",$D$14,"")</f>
      </c>
    </row>
    <row r="2635" ht="15">
      <c r="A2635" s="66">
        <f>IF(A2617&lt;&gt;"",$D$16,"")</f>
      </c>
    </row>
    <row r="2636" ht="15">
      <c r="A2636" s="66">
        <f>IF(A2618&lt;&gt;"",$D$17,"")</f>
      </c>
    </row>
    <row r="2637" ht="15">
      <c r="A2637" s="66">
        <f>IF(A2617&lt;&gt;"",$D$20,"")</f>
      </c>
    </row>
    <row r="2638" ht="15">
      <c r="A2638" s="66">
        <f>IF(A2617&lt;&gt;"",$D$22,"")</f>
      </c>
    </row>
    <row r="2639" ht="15">
      <c r="A2639" s="66">
        <f>IF(A2617&lt;&gt;"",$D$23,"")</f>
      </c>
    </row>
    <row r="2640" ht="15">
      <c r="A2640" s="66">
        <f>IF(A2617&lt;&gt;"",$D$24,"")</f>
      </c>
    </row>
    <row r="2641" ht="15">
      <c r="A2641" s="66">
        <f>IF(A2594&lt;&gt;"",$D$25,"")</f>
      </c>
    </row>
    <row r="2642" ht="12.75">
      <c r="B2642" s="38">
        <v>100</v>
      </c>
    </row>
    <row r="2643" ht="15">
      <c r="A2643" s="67">
        <f>VLOOKUP(B2642,$E$23:$L$122,2)</f>
      </c>
    </row>
    <row r="2644" ht="15">
      <c r="A2644" s="67">
        <f>VLOOKUP(B2642,$E$23:$L$122,3)</f>
      </c>
    </row>
    <row r="2645" ht="12.75">
      <c r="A2645" s="38">
        <f>IF(A2643&lt;&gt;"",$D$3,"")</f>
      </c>
    </row>
    <row r="2646" ht="12.75">
      <c r="A2646" s="74">
        <f>VLOOKUP(B2642,$E$23:$L$122,2)</f>
      </c>
    </row>
    <row r="2647" ht="12.75">
      <c r="A2647" s="74">
        <f>VLOOKUP(B2642,$E$23:$L$122,4)</f>
      </c>
    </row>
    <row r="2648" ht="12.75">
      <c r="A2648" s="38">
        <f>IF(A2643&lt;&gt;"",$D$24,"")</f>
      </c>
    </row>
    <row r="2649" ht="12.75">
      <c r="A2649" s="38">
        <f>IF(A2643&lt;&gt;"",$D$3,"")</f>
      </c>
    </row>
    <row r="2650" ht="15">
      <c r="A2650" s="67">
        <f>VLOOKUP(B2642,$E$23:$L$122,5)</f>
      </c>
    </row>
    <row r="2651" ht="15">
      <c r="A2651" s="67">
        <f>VLOOKUP(B2642,$E$23:$L$122,6)</f>
      </c>
    </row>
    <row r="2652" ht="15">
      <c r="A2652" s="66">
        <f>IF(A2643&lt;&gt;"",$D$4,"")</f>
      </c>
    </row>
    <row r="2653" ht="15">
      <c r="A2653" s="66">
        <f>IF(A2643&lt;&gt;"",$D$5,"")</f>
      </c>
    </row>
    <row r="2654" ht="15">
      <c r="A2654" s="66">
        <f>IF(A2643&lt;&gt;"",$D$6,"")</f>
      </c>
    </row>
    <row r="2655" ht="15">
      <c r="A2655" s="66">
        <f>IF(A2643&lt;&gt;"",$D$7,"")</f>
      </c>
    </row>
    <row r="2656" ht="15">
      <c r="A2656" s="67">
        <f>VLOOKUP(B2642,$E$23:$L$122,7)</f>
      </c>
    </row>
    <row r="2657" ht="15">
      <c r="A2657" s="67">
        <f>VLOOKUP(B2642,$E$23:$L$122,8)</f>
      </c>
    </row>
    <row r="2658" ht="15">
      <c r="A2658" s="66">
        <f>IF(A2643&lt;&gt;"",$D$10,"")</f>
      </c>
    </row>
    <row r="2659" ht="15">
      <c r="A2659" s="66">
        <f>IF(A2643&lt;&gt;"",$D$11,"")</f>
      </c>
    </row>
    <row r="2660" ht="15">
      <c r="A2660" s="66">
        <f>IF(A2643&lt;&gt;"",$D$14,"")</f>
      </c>
    </row>
    <row r="2661" ht="15">
      <c r="A2661" s="66">
        <f>IF(A2643&lt;&gt;"",$D$16,"")</f>
      </c>
    </row>
    <row r="2662" ht="15">
      <c r="A2662" s="66">
        <f>IF(A2644&lt;&gt;"",$D$17,"")</f>
      </c>
    </row>
    <row r="2663" ht="15">
      <c r="A2663" s="66">
        <f>IF(A2643&lt;&gt;"",$D$20,"")</f>
      </c>
    </row>
    <row r="2664" ht="15">
      <c r="A2664" s="66">
        <f>IF(A2643&lt;&gt;"",$D$22,"")</f>
      </c>
    </row>
    <row r="2665" ht="15">
      <c r="A2665" s="66">
        <f>IF(A2643&lt;&gt;"",$D$23,"")</f>
      </c>
    </row>
    <row r="2666" ht="15">
      <c r="A2666" s="66">
        <f>IF(A2643&lt;&gt;"",$D$24,"")</f>
      </c>
    </row>
    <row r="2667" ht="15">
      <c r="A2667" s="66">
        <f>IF(A2620&lt;&gt;"",$D$25,"")</f>
      </c>
    </row>
    <row r="2668" spans="1:3" ht="13.5" thickBot="1">
      <c r="A2668" s="76" t="s">
        <v>1522</v>
      </c>
      <c r="B2668" s="76"/>
      <c r="C2668" s="76"/>
    </row>
    <row r="2669" ht="13.5" thickTop="1"/>
  </sheetData>
  <sheetProtection password="E0FE" sheet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M784"/>
  <sheetViews>
    <sheetView zoomScale="70" zoomScaleNormal="70" zoomScalePageLayoutView="0" workbookViewId="0" topLeftCell="A270">
      <selection activeCell="A294" sqref="A294:IV294"/>
    </sheetView>
  </sheetViews>
  <sheetFormatPr defaultColWidth="9.140625" defaultRowHeight="12.75"/>
  <cols>
    <col min="1" max="1" width="49.7109375" style="102" bestFit="1" customWidth="1"/>
    <col min="2" max="2" width="8.421875" style="102" bestFit="1" customWidth="1"/>
    <col min="3" max="3" width="4.00390625" style="102" customWidth="1"/>
    <col min="4" max="4" width="19.7109375" style="102" bestFit="1" customWidth="1"/>
    <col min="5" max="5" width="70.421875" style="102" customWidth="1"/>
    <col min="6" max="6" width="4.00390625" style="102" customWidth="1"/>
    <col min="7" max="7" width="11.421875" style="102" bestFit="1" customWidth="1"/>
    <col min="8" max="8" width="4.00390625" style="102" customWidth="1"/>
    <col min="9" max="9" width="14.00390625" style="102" bestFit="1" customWidth="1"/>
    <col min="10" max="10" width="13.28125" style="102" bestFit="1" customWidth="1"/>
    <col min="11" max="11" width="66.28125" style="102" bestFit="1" customWidth="1"/>
    <col min="12" max="12" width="4.00390625" style="102" customWidth="1"/>
    <col min="13" max="13" width="21.140625" style="102" bestFit="1" customWidth="1"/>
    <col min="14" max="14" width="4.00390625" style="102" customWidth="1"/>
    <col min="15" max="15" width="13.8515625" style="102" bestFit="1" customWidth="1"/>
    <col min="16" max="16" width="11.7109375" style="102" bestFit="1" customWidth="1"/>
    <col min="17" max="17" width="4.00390625" style="102" customWidth="1"/>
    <col min="18" max="18" width="12.28125" style="102" bestFit="1" customWidth="1"/>
    <col min="19" max="19" width="4.00390625" style="102" customWidth="1"/>
    <col min="20" max="20" width="76.140625" style="102" customWidth="1"/>
    <col min="21" max="21" width="8.28125" style="102" customWidth="1"/>
    <col min="22" max="22" width="25.00390625" style="102" customWidth="1"/>
    <col min="23" max="23" width="10.8515625" style="102" customWidth="1"/>
    <col min="24" max="24" width="48.140625" style="102" customWidth="1"/>
    <col min="25" max="25" width="4.00390625" style="102" customWidth="1"/>
    <col min="26" max="26" width="19.8515625" style="102" customWidth="1"/>
    <col min="27" max="16384" width="9.140625" style="102" customWidth="1"/>
  </cols>
  <sheetData>
    <row r="1" spans="1:27" ht="11.25">
      <c r="A1" s="8" t="s">
        <v>2074</v>
      </c>
      <c r="B1" s="9"/>
      <c r="D1" s="10" t="s">
        <v>2075</v>
      </c>
      <c r="E1" s="103"/>
      <c r="G1" s="11" t="s">
        <v>2076</v>
      </c>
      <c r="I1" s="12" t="s">
        <v>2077</v>
      </c>
      <c r="K1" s="103"/>
      <c r="M1" s="11" t="s">
        <v>2078</v>
      </c>
      <c r="O1" s="10" t="s">
        <v>2079</v>
      </c>
      <c r="P1" s="13"/>
      <c r="T1" s="14" t="s">
        <v>2080</v>
      </c>
      <c r="U1" s="104"/>
      <c r="W1" s="8" t="s">
        <v>2081</v>
      </c>
      <c r="X1" s="105"/>
      <c r="Z1" s="8" t="s">
        <v>2082</v>
      </c>
      <c r="AA1" s="105"/>
    </row>
    <row r="2" spans="1:27" ht="12" thickBot="1">
      <c r="A2" s="15" t="s">
        <v>2083</v>
      </c>
      <c r="B2" s="16" t="s">
        <v>2084</v>
      </c>
      <c r="D2" s="15" t="s">
        <v>2085</v>
      </c>
      <c r="E2" s="16" t="s">
        <v>2084</v>
      </c>
      <c r="G2" s="15" t="s">
        <v>2086</v>
      </c>
      <c r="I2" s="15" t="s">
        <v>2087</v>
      </c>
      <c r="J2" s="15" t="s">
        <v>2088</v>
      </c>
      <c r="K2" s="16" t="s">
        <v>2084</v>
      </c>
      <c r="M2" s="17" t="s">
        <v>2089</v>
      </c>
      <c r="O2" s="15" t="s">
        <v>2090</v>
      </c>
      <c r="P2" s="16" t="s">
        <v>2084</v>
      </c>
      <c r="R2" s="18" t="s">
        <v>2091</v>
      </c>
      <c r="T2" s="19" t="s">
        <v>2092</v>
      </c>
      <c r="U2" s="19" t="s">
        <v>2090</v>
      </c>
      <c r="V2" s="20"/>
      <c r="W2" s="106" t="s">
        <v>2093</v>
      </c>
      <c r="X2" s="17" t="s">
        <v>2084</v>
      </c>
      <c r="Z2" s="21" t="s">
        <v>2094</v>
      </c>
      <c r="AA2" s="15" t="s">
        <v>2084</v>
      </c>
    </row>
    <row r="3" spans="1:27" ht="12" thickTop="1">
      <c r="A3" s="22" t="s">
        <v>2095</v>
      </c>
      <c r="B3" s="23" t="s">
        <v>2096</v>
      </c>
      <c r="D3" s="24" t="s">
        <v>2097</v>
      </c>
      <c r="E3" s="24" t="s">
        <v>2098</v>
      </c>
      <c r="G3" s="107" t="s">
        <v>2099</v>
      </c>
      <c r="I3" s="3"/>
      <c r="J3" s="3" t="s">
        <v>2100</v>
      </c>
      <c r="K3" s="3" t="s">
        <v>1596</v>
      </c>
      <c r="M3" s="108" t="s">
        <v>2101</v>
      </c>
      <c r="O3" s="3" t="s">
        <v>2102</v>
      </c>
      <c r="P3" s="3" t="s">
        <v>2031</v>
      </c>
      <c r="R3" s="109" t="s">
        <v>2039</v>
      </c>
      <c r="T3" s="3" t="s">
        <v>1596</v>
      </c>
      <c r="U3" s="102" t="s">
        <v>2434</v>
      </c>
      <c r="V3" s="110"/>
      <c r="W3" s="111" t="s">
        <v>833</v>
      </c>
      <c r="X3" s="112" t="s">
        <v>2435</v>
      </c>
      <c r="Y3" s="113"/>
      <c r="Z3" s="112" t="s">
        <v>834</v>
      </c>
      <c r="AA3" s="112" t="s">
        <v>835</v>
      </c>
    </row>
    <row r="4" spans="1:27" ht="11.25">
      <c r="A4" s="25"/>
      <c r="B4" s="26"/>
      <c r="D4" s="114" t="s">
        <v>836</v>
      </c>
      <c r="E4" s="114" t="s">
        <v>837</v>
      </c>
      <c r="I4" s="4"/>
      <c r="J4" s="4" t="s">
        <v>838</v>
      </c>
      <c r="K4" s="4" t="s">
        <v>1597</v>
      </c>
      <c r="M4" s="115" t="s">
        <v>839</v>
      </c>
      <c r="O4" s="4" t="s">
        <v>840</v>
      </c>
      <c r="P4" s="4" t="s">
        <v>2032</v>
      </c>
      <c r="R4" s="109" t="s">
        <v>2040</v>
      </c>
      <c r="T4" s="4" t="s">
        <v>1597</v>
      </c>
      <c r="U4" s="102" t="s">
        <v>2434</v>
      </c>
      <c r="V4" s="110"/>
      <c r="W4" s="111" t="s">
        <v>841</v>
      </c>
      <c r="X4" s="116" t="s">
        <v>2436</v>
      </c>
      <c r="Y4" s="113"/>
      <c r="Z4" s="116" t="s">
        <v>842</v>
      </c>
      <c r="AA4" s="116" t="s">
        <v>843</v>
      </c>
    </row>
    <row r="5" spans="1:27" ht="12.75">
      <c r="A5" s="25"/>
      <c r="B5" s="26"/>
      <c r="D5" s="27" t="s">
        <v>844</v>
      </c>
      <c r="E5" s="27" t="s">
        <v>845</v>
      </c>
      <c r="I5" s="4"/>
      <c r="J5" s="4" t="s">
        <v>846</v>
      </c>
      <c r="K5" s="4" t="s">
        <v>1598</v>
      </c>
      <c r="M5" s="115" t="s">
        <v>847</v>
      </c>
      <c r="O5" s="4" t="s">
        <v>848</v>
      </c>
      <c r="P5" s="4" t="s">
        <v>2033</v>
      </c>
      <c r="R5" s="109"/>
      <c r="T5" s="4" t="s">
        <v>1598</v>
      </c>
      <c r="U5" s="102" t="s">
        <v>2434</v>
      </c>
      <c r="V5" s="110"/>
      <c r="W5" s="111" t="s">
        <v>849</v>
      </c>
      <c r="X5" s="116" t="s">
        <v>2437</v>
      </c>
      <c r="Y5" s="28"/>
      <c r="Z5" s="28"/>
      <c r="AA5" s="28"/>
    </row>
    <row r="6" spans="1:27" ht="11.25">
      <c r="A6" s="25"/>
      <c r="B6" s="26"/>
      <c r="D6" s="27" t="s">
        <v>850</v>
      </c>
      <c r="E6" s="27" t="s">
        <v>851</v>
      </c>
      <c r="I6" s="4"/>
      <c r="J6" s="4" t="s">
        <v>852</v>
      </c>
      <c r="K6" s="4" t="s">
        <v>1599</v>
      </c>
      <c r="M6" s="117" t="s">
        <v>853</v>
      </c>
      <c r="O6" s="6" t="s">
        <v>854</v>
      </c>
      <c r="P6" s="6" t="s">
        <v>2034</v>
      </c>
      <c r="R6" s="109"/>
      <c r="T6" s="4" t="s">
        <v>1599</v>
      </c>
      <c r="U6" s="102" t="s">
        <v>2434</v>
      </c>
      <c r="V6" s="110"/>
      <c r="W6" s="111" t="s">
        <v>855</v>
      </c>
      <c r="X6" s="116" t="s">
        <v>2438</v>
      </c>
      <c r="Y6" s="113"/>
      <c r="Z6" s="113"/>
      <c r="AA6" s="113"/>
    </row>
    <row r="7" spans="1:39" ht="11.25">
      <c r="A7" s="25"/>
      <c r="B7" s="26"/>
      <c r="D7" s="27" t="s">
        <v>856</v>
      </c>
      <c r="E7" s="27" t="s">
        <v>857</v>
      </c>
      <c r="I7" s="4"/>
      <c r="J7" s="4" t="s">
        <v>858</v>
      </c>
      <c r="K7" s="4" t="s">
        <v>353</v>
      </c>
      <c r="M7" s="117" t="s">
        <v>859</v>
      </c>
      <c r="O7" s="6" t="s">
        <v>2439</v>
      </c>
      <c r="P7" s="6" t="s">
        <v>2440</v>
      </c>
      <c r="R7" s="109"/>
      <c r="T7" s="4" t="s">
        <v>353</v>
      </c>
      <c r="U7" s="102" t="s">
        <v>2434</v>
      </c>
      <c r="W7" s="111" t="s">
        <v>861</v>
      </c>
      <c r="X7" s="118" t="s">
        <v>2441</v>
      </c>
      <c r="Y7" s="113"/>
      <c r="Z7" s="113"/>
      <c r="AA7" s="113"/>
      <c r="AM7" s="57"/>
    </row>
    <row r="8" spans="1:27" ht="11.25">
      <c r="A8" s="25"/>
      <c r="B8" s="26"/>
      <c r="D8" s="27" t="s">
        <v>862</v>
      </c>
      <c r="E8" s="27" t="s">
        <v>863</v>
      </c>
      <c r="I8" s="4"/>
      <c r="J8" s="4" t="s">
        <v>864</v>
      </c>
      <c r="K8" s="4" t="s">
        <v>354</v>
      </c>
      <c r="M8" s="117" t="s">
        <v>865</v>
      </c>
      <c r="O8" s="6" t="s">
        <v>860</v>
      </c>
      <c r="P8" s="6" t="s">
        <v>2035</v>
      </c>
      <c r="R8" s="109"/>
      <c r="T8" s="4" t="s">
        <v>354</v>
      </c>
      <c r="U8" s="102" t="s">
        <v>2434</v>
      </c>
      <c r="W8" s="111" t="s">
        <v>867</v>
      </c>
      <c r="X8" s="116" t="s">
        <v>2442</v>
      </c>
      <c r="Y8" s="113"/>
      <c r="Z8" s="113"/>
      <c r="AA8" s="113"/>
    </row>
    <row r="9" spans="1:27" ht="11.25">
      <c r="A9" s="25"/>
      <c r="B9" s="26"/>
      <c r="D9" s="27" t="s">
        <v>868</v>
      </c>
      <c r="E9" s="27" t="s">
        <v>869</v>
      </c>
      <c r="I9" s="4"/>
      <c r="J9" s="6" t="s">
        <v>870</v>
      </c>
      <c r="K9" s="6" t="s">
        <v>355</v>
      </c>
      <c r="M9" s="117" t="s">
        <v>871</v>
      </c>
      <c r="O9" s="6" t="s">
        <v>866</v>
      </c>
      <c r="P9" s="6" t="s">
        <v>2036</v>
      </c>
      <c r="R9" s="109"/>
      <c r="T9" s="6" t="s">
        <v>355</v>
      </c>
      <c r="U9" s="102" t="s">
        <v>2434</v>
      </c>
      <c r="W9" s="111" t="s">
        <v>873</v>
      </c>
      <c r="X9" s="116" t="s">
        <v>2443</v>
      </c>
      <c r="Y9" s="113"/>
      <c r="Z9" s="113"/>
      <c r="AA9" s="113"/>
    </row>
    <row r="10" spans="1:27" ht="11.25">
      <c r="A10" s="29" t="s">
        <v>874</v>
      </c>
      <c r="B10" s="26"/>
      <c r="D10" s="27" t="s">
        <v>2444</v>
      </c>
      <c r="E10" s="27" t="s">
        <v>2445</v>
      </c>
      <c r="I10" s="6"/>
      <c r="J10" s="119" t="s">
        <v>877</v>
      </c>
      <c r="K10" s="119" t="s">
        <v>356</v>
      </c>
      <c r="O10" s="6" t="s">
        <v>872</v>
      </c>
      <c r="P10" s="6" t="s">
        <v>2037</v>
      </c>
      <c r="R10" s="109"/>
      <c r="T10" s="119" t="s">
        <v>356</v>
      </c>
      <c r="U10" s="102" t="s">
        <v>2434</v>
      </c>
      <c r="W10" s="111" t="s">
        <v>879</v>
      </c>
      <c r="X10" s="116" t="s">
        <v>2446</v>
      </c>
      <c r="Y10" s="113"/>
      <c r="Z10" s="113"/>
      <c r="AA10" s="113"/>
    </row>
    <row r="11" spans="1:27" ht="11.25">
      <c r="A11" s="30" t="s">
        <v>880</v>
      </c>
      <c r="B11" s="26"/>
      <c r="D11" s="27" t="s">
        <v>875</v>
      </c>
      <c r="E11" s="27" t="s">
        <v>876</v>
      </c>
      <c r="I11" s="119"/>
      <c r="J11" s="119" t="s">
        <v>2447</v>
      </c>
      <c r="K11" s="119" t="s">
        <v>2448</v>
      </c>
      <c r="O11" s="6" t="s">
        <v>878</v>
      </c>
      <c r="P11" s="6" t="s">
        <v>2038</v>
      </c>
      <c r="R11" s="109"/>
      <c r="T11" s="119" t="s">
        <v>2448</v>
      </c>
      <c r="U11" s="102" t="s">
        <v>2434</v>
      </c>
      <c r="W11" s="111" t="s">
        <v>885</v>
      </c>
      <c r="X11" s="116" t="s">
        <v>2449</v>
      </c>
      <c r="Y11" s="113"/>
      <c r="Z11" s="113"/>
      <c r="AA11" s="113"/>
    </row>
    <row r="12" spans="1:27" ht="11.25">
      <c r="A12" s="30" t="s">
        <v>886</v>
      </c>
      <c r="B12" s="26"/>
      <c r="D12" s="27" t="s">
        <v>881</v>
      </c>
      <c r="E12" s="27" t="s">
        <v>882</v>
      </c>
      <c r="I12" s="6"/>
      <c r="J12" s="6" t="s">
        <v>883</v>
      </c>
      <c r="K12" s="6" t="s">
        <v>357</v>
      </c>
      <c r="O12" s="6" t="s">
        <v>884</v>
      </c>
      <c r="P12" s="6" t="s">
        <v>2039</v>
      </c>
      <c r="R12" s="109"/>
      <c r="T12" s="6" t="s">
        <v>357</v>
      </c>
      <c r="U12" s="102" t="s">
        <v>2434</v>
      </c>
      <c r="W12" s="111" t="s">
        <v>891</v>
      </c>
      <c r="X12" s="116" t="s">
        <v>2450</v>
      </c>
      <c r="Y12" s="113"/>
      <c r="Z12" s="113"/>
      <c r="AA12" s="113"/>
    </row>
    <row r="13" spans="1:27" ht="11.25">
      <c r="A13" s="30" t="s">
        <v>892</v>
      </c>
      <c r="B13" s="26"/>
      <c r="D13" s="27" t="s">
        <v>887</v>
      </c>
      <c r="E13" s="27" t="s">
        <v>888</v>
      </c>
      <c r="I13" s="6"/>
      <c r="J13" s="6" t="s">
        <v>889</v>
      </c>
      <c r="K13" s="6" t="s">
        <v>358</v>
      </c>
      <c r="O13" s="6" t="s">
        <v>890</v>
      </c>
      <c r="P13" s="6" t="s">
        <v>2040</v>
      </c>
      <c r="R13" s="109"/>
      <c r="T13" s="6" t="s">
        <v>358</v>
      </c>
      <c r="U13" s="102" t="s">
        <v>2434</v>
      </c>
      <c r="W13" s="111" t="s">
        <v>897</v>
      </c>
      <c r="X13" s="116" t="s">
        <v>2451</v>
      </c>
      <c r="Y13" s="113"/>
      <c r="Z13" s="113"/>
      <c r="AA13" s="113"/>
    </row>
    <row r="14" spans="1:24" ht="11.25">
      <c r="A14" s="30" t="s">
        <v>898</v>
      </c>
      <c r="B14" s="26"/>
      <c r="D14" s="27" t="s">
        <v>893</v>
      </c>
      <c r="E14" s="27" t="s">
        <v>894</v>
      </c>
      <c r="I14" s="6"/>
      <c r="J14" s="6" t="s">
        <v>895</v>
      </c>
      <c r="K14" s="6" t="s">
        <v>359</v>
      </c>
      <c r="O14" s="6" t="s">
        <v>2452</v>
      </c>
      <c r="P14" s="6" t="s">
        <v>2453</v>
      </c>
      <c r="R14" s="109"/>
      <c r="T14" s="6" t="s">
        <v>359</v>
      </c>
      <c r="U14" s="102" t="s">
        <v>2434</v>
      </c>
      <c r="X14" s="120"/>
    </row>
    <row r="15" spans="1:24" ht="11.25">
      <c r="A15" s="30" t="s">
        <v>903</v>
      </c>
      <c r="B15" s="26"/>
      <c r="D15" s="27" t="s">
        <v>899</v>
      </c>
      <c r="E15" s="27" t="s">
        <v>900</v>
      </c>
      <c r="I15" s="4"/>
      <c r="J15" s="6" t="s">
        <v>901</v>
      </c>
      <c r="K15" s="6" t="s">
        <v>360</v>
      </c>
      <c r="O15" s="6" t="s">
        <v>896</v>
      </c>
      <c r="P15" s="6" t="s">
        <v>2041</v>
      </c>
      <c r="R15" s="109"/>
      <c r="T15" s="6" t="s">
        <v>360</v>
      </c>
      <c r="U15" s="102" t="s">
        <v>2434</v>
      </c>
      <c r="X15" s="120"/>
    </row>
    <row r="16" spans="1:24" ht="11.25">
      <c r="A16" s="30" t="s">
        <v>2177</v>
      </c>
      <c r="B16" s="26"/>
      <c r="D16" s="27" t="s">
        <v>904</v>
      </c>
      <c r="E16" s="27" t="s">
        <v>905</v>
      </c>
      <c r="I16" s="4"/>
      <c r="J16" s="6" t="s">
        <v>906</v>
      </c>
      <c r="K16" s="6" t="s">
        <v>361</v>
      </c>
      <c r="O16" s="6" t="s">
        <v>902</v>
      </c>
      <c r="P16" s="6" t="s">
        <v>2042</v>
      </c>
      <c r="R16" s="109"/>
      <c r="T16" s="6" t="s">
        <v>361</v>
      </c>
      <c r="U16" s="102" t="s">
        <v>2434</v>
      </c>
      <c r="X16" s="120"/>
    </row>
    <row r="17" spans="1:24" ht="11.25">
      <c r="A17" s="30" t="s">
        <v>2182</v>
      </c>
      <c r="B17" s="26"/>
      <c r="D17" s="27" t="s">
        <v>2178</v>
      </c>
      <c r="E17" s="27" t="s">
        <v>2179</v>
      </c>
      <c r="I17" s="4"/>
      <c r="J17" s="6" t="s">
        <v>2180</v>
      </c>
      <c r="K17" s="6" t="s">
        <v>362</v>
      </c>
      <c r="O17" s="6" t="s">
        <v>907</v>
      </c>
      <c r="P17" s="6" t="s">
        <v>2043</v>
      </c>
      <c r="R17" s="109"/>
      <c r="T17" s="6" t="s">
        <v>362</v>
      </c>
      <c r="U17" s="102" t="s">
        <v>2434</v>
      </c>
      <c r="X17" s="120"/>
    </row>
    <row r="18" spans="1:24" ht="11.25">
      <c r="A18" s="30" t="s">
        <v>2187</v>
      </c>
      <c r="B18" s="26"/>
      <c r="D18" s="27" t="s">
        <v>2183</v>
      </c>
      <c r="E18" s="27" t="s">
        <v>2184</v>
      </c>
      <c r="I18" s="4"/>
      <c r="J18" s="6" t="s">
        <v>2185</v>
      </c>
      <c r="K18" s="6" t="s">
        <v>363</v>
      </c>
      <c r="O18" s="6" t="s">
        <v>2181</v>
      </c>
      <c r="P18" s="6" t="s">
        <v>2044</v>
      </c>
      <c r="R18" s="109"/>
      <c r="T18" s="6" t="s">
        <v>363</v>
      </c>
      <c r="U18" s="102" t="s">
        <v>2434</v>
      </c>
      <c r="X18" s="120"/>
    </row>
    <row r="19" spans="1:24" ht="11.25">
      <c r="A19" s="30" t="s">
        <v>2192</v>
      </c>
      <c r="B19" s="26"/>
      <c r="D19" s="27" t="s">
        <v>2188</v>
      </c>
      <c r="E19" s="27" t="s">
        <v>2189</v>
      </c>
      <c r="I19" s="4"/>
      <c r="J19" s="6" t="s">
        <v>2190</v>
      </c>
      <c r="K19" s="6" t="s">
        <v>364</v>
      </c>
      <c r="O19" s="6" t="s">
        <v>2186</v>
      </c>
      <c r="P19" s="6" t="s">
        <v>2045</v>
      </c>
      <c r="R19" s="109"/>
      <c r="T19" s="6" t="s">
        <v>364</v>
      </c>
      <c r="U19" s="102" t="s">
        <v>2434</v>
      </c>
      <c r="X19" s="120"/>
    </row>
    <row r="20" spans="1:24" ht="11.25">
      <c r="A20" s="30" t="s">
        <v>2196</v>
      </c>
      <c r="B20" s="26"/>
      <c r="D20" s="27" t="s">
        <v>2193</v>
      </c>
      <c r="E20" s="27" t="s">
        <v>2194</v>
      </c>
      <c r="I20" s="4"/>
      <c r="J20" s="6" t="s">
        <v>2195</v>
      </c>
      <c r="K20" s="6" t="s">
        <v>365</v>
      </c>
      <c r="O20" s="4" t="s">
        <v>2191</v>
      </c>
      <c r="P20" s="4" t="s">
        <v>2046</v>
      </c>
      <c r="R20" s="109"/>
      <c r="T20" s="6" t="s">
        <v>365</v>
      </c>
      <c r="U20" s="102" t="s">
        <v>2434</v>
      </c>
      <c r="X20" s="120"/>
    </row>
    <row r="21" spans="1:24" ht="11.25">
      <c r="A21" s="121" t="s">
        <v>2201</v>
      </c>
      <c r="B21" s="26"/>
      <c r="D21" s="27" t="s">
        <v>2197</v>
      </c>
      <c r="E21" s="27" t="s">
        <v>2198</v>
      </c>
      <c r="I21" s="4"/>
      <c r="J21" s="6" t="s">
        <v>2199</v>
      </c>
      <c r="K21" s="6" t="s">
        <v>366</v>
      </c>
      <c r="O21" s="4" t="s">
        <v>2047</v>
      </c>
      <c r="P21" s="4" t="s">
        <v>2047</v>
      </c>
      <c r="R21" s="109"/>
      <c r="T21" s="6" t="s">
        <v>366</v>
      </c>
      <c r="U21" s="102" t="s">
        <v>2434</v>
      </c>
      <c r="X21" s="120"/>
    </row>
    <row r="22" spans="1:24" ht="11.25">
      <c r="A22" s="121" t="s">
        <v>2205</v>
      </c>
      <c r="B22" s="26"/>
      <c r="D22" s="27" t="s">
        <v>2202</v>
      </c>
      <c r="E22" s="27" t="s">
        <v>2203</v>
      </c>
      <c r="I22" s="4"/>
      <c r="J22" s="6" t="s">
        <v>2204</v>
      </c>
      <c r="K22" s="6" t="s">
        <v>367</v>
      </c>
      <c r="O22" s="122" t="s">
        <v>2454</v>
      </c>
      <c r="P22" s="122" t="s">
        <v>2455</v>
      </c>
      <c r="R22" s="109"/>
      <c r="T22" s="6" t="s">
        <v>367</v>
      </c>
      <c r="U22" s="102" t="s">
        <v>2434</v>
      </c>
      <c r="X22" s="120"/>
    </row>
    <row r="23" spans="1:24" ht="11.25">
      <c r="A23" s="121" t="s">
        <v>2210</v>
      </c>
      <c r="B23" s="26"/>
      <c r="D23" s="27" t="s">
        <v>2206</v>
      </c>
      <c r="E23" s="27" t="s">
        <v>2207</v>
      </c>
      <c r="I23" s="4"/>
      <c r="J23" s="6" t="s">
        <v>2208</v>
      </c>
      <c r="K23" s="6" t="s">
        <v>368</v>
      </c>
      <c r="O23" s="4" t="s">
        <v>2200</v>
      </c>
      <c r="P23" s="4" t="s">
        <v>2048</v>
      </c>
      <c r="R23" s="109"/>
      <c r="T23" s="6" t="s">
        <v>368</v>
      </c>
      <c r="U23" s="102" t="s">
        <v>2434</v>
      </c>
      <c r="X23" s="120"/>
    </row>
    <row r="24" spans="1:24" ht="11.25">
      <c r="A24" s="121" t="s">
        <v>2456</v>
      </c>
      <c r="B24" s="26"/>
      <c r="D24" s="27" t="s">
        <v>2211</v>
      </c>
      <c r="E24" s="27" t="s">
        <v>2212</v>
      </c>
      <c r="I24" s="4"/>
      <c r="J24" s="6" t="s">
        <v>2213</v>
      </c>
      <c r="K24" s="6" t="s">
        <v>369</v>
      </c>
      <c r="O24" s="4" t="s">
        <v>2049</v>
      </c>
      <c r="P24" s="4" t="s">
        <v>2049</v>
      </c>
      <c r="R24" s="109"/>
      <c r="T24" s="6" t="s">
        <v>369</v>
      </c>
      <c r="U24" s="102" t="s">
        <v>2434</v>
      </c>
      <c r="X24" s="120"/>
    </row>
    <row r="25" spans="1:24" ht="11.25">
      <c r="A25" s="121" t="s">
        <v>2215</v>
      </c>
      <c r="B25" s="26"/>
      <c r="D25" s="27" t="s">
        <v>2216</v>
      </c>
      <c r="E25" s="27" t="s">
        <v>2217</v>
      </c>
      <c r="I25" s="6"/>
      <c r="J25" s="119" t="s">
        <v>2218</v>
      </c>
      <c r="K25" s="119" t="s">
        <v>370</v>
      </c>
      <c r="O25" s="4" t="s">
        <v>2209</v>
      </c>
      <c r="P25" s="4" t="s">
        <v>2050</v>
      </c>
      <c r="R25" s="109"/>
      <c r="T25" s="119" t="s">
        <v>370</v>
      </c>
      <c r="U25" s="102" t="s">
        <v>2434</v>
      </c>
      <c r="X25" s="120"/>
    </row>
    <row r="26" spans="1:24" ht="11.25">
      <c r="A26" s="121" t="s">
        <v>2457</v>
      </c>
      <c r="B26" s="26"/>
      <c r="D26" s="27" t="s">
        <v>2221</v>
      </c>
      <c r="E26" s="27" t="s">
        <v>2222</v>
      </c>
      <c r="I26" s="4"/>
      <c r="J26" s="6" t="s">
        <v>2223</v>
      </c>
      <c r="K26" s="6" t="s">
        <v>371</v>
      </c>
      <c r="O26" s="6" t="s">
        <v>2214</v>
      </c>
      <c r="P26" s="6" t="s">
        <v>2051</v>
      </c>
      <c r="R26" s="109"/>
      <c r="T26" s="6" t="s">
        <v>371</v>
      </c>
      <c r="U26" s="102" t="s">
        <v>2434</v>
      </c>
      <c r="X26" s="120"/>
    </row>
    <row r="27" spans="1:24" ht="11.25">
      <c r="A27" s="121" t="s">
        <v>2220</v>
      </c>
      <c r="B27" s="26"/>
      <c r="D27" s="27" t="s">
        <v>2226</v>
      </c>
      <c r="E27" s="27" t="s">
        <v>2227</v>
      </c>
      <c r="I27" s="4"/>
      <c r="J27" s="6" t="s">
        <v>2228</v>
      </c>
      <c r="K27" s="6" t="s">
        <v>372</v>
      </c>
      <c r="O27" s="122" t="s">
        <v>2458</v>
      </c>
      <c r="P27" s="122" t="s">
        <v>2459</v>
      </c>
      <c r="R27" s="109"/>
      <c r="T27" s="6" t="s">
        <v>372</v>
      </c>
      <c r="U27" s="102" t="s">
        <v>2434</v>
      </c>
      <c r="X27" s="120"/>
    </row>
    <row r="28" spans="1:24" ht="11.25">
      <c r="A28" s="121" t="s">
        <v>2225</v>
      </c>
      <c r="B28" s="26"/>
      <c r="D28" s="27" t="s">
        <v>2231</v>
      </c>
      <c r="E28" s="27" t="s">
        <v>2232</v>
      </c>
      <c r="I28" s="6"/>
      <c r="J28" s="119" t="s">
        <v>2233</v>
      </c>
      <c r="K28" s="119" t="s">
        <v>373</v>
      </c>
      <c r="O28" s="122" t="s">
        <v>2460</v>
      </c>
      <c r="P28" s="122" t="s">
        <v>2461</v>
      </c>
      <c r="R28" s="109"/>
      <c r="T28" s="119" t="s">
        <v>373</v>
      </c>
      <c r="U28" s="102" t="s">
        <v>2434</v>
      </c>
      <c r="X28" s="120"/>
    </row>
    <row r="29" spans="1:24" ht="11.25">
      <c r="A29" s="121" t="s">
        <v>2230</v>
      </c>
      <c r="B29" s="26"/>
      <c r="D29" s="27" t="s">
        <v>2236</v>
      </c>
      <c r="E29" s="27" t="s">
        <v>2237</v>
      </c>
      <c r="I29" s="4"/>
      <c r="J29" s="6" t="s">
        <v>2238</v>
      </c>
      <c r="K29" s="6" t="s">
        <v>374</v>
      </c>
      <c r="O29" s="6" t="s">
        <v>2219</v>
      </c>
      <c r="P29" s="6" t="s">
        <v>2052</v>
      </c>
      <c r="R29" s="109"/>
      <c r="T29" s="6" t="s">
        <v>374</v>
      </c>
      <c r="U29" s="102" t="s">
        <v>2434</v>
      </c>
      <c r="X29" s="120"/>
    </row>
    <row r="30" spans="1:24" ht="11.25">
      <c r="A30" s="121" t="s">
        <v>2235</v>
      </c>
      <c r="B30" s="26"/>
      <c r="D30" s="27" t="s">
        <v>2240</v>
      </c>
      <c r="E30" s="27" t="s">
        <v>2241</v>
      </c>
      <c r="I30" s="4"/>
      <c r="J30" s="6" t="s">
        <v>2242</v>
      </c>
      <c r="K30" s="6" t="s">
        <v>375</v>
      </c>
      <c r="O30" s="6" t="s">
        <v>2224</v>
      </c>
      <c r="P30" s="6" t="s">
        <v>2053</v>
      </c>
      <c r="R30" s="109"/>
      <c r="T30" s="6" t="s">
        <v>375</v>
      </c>
      <c r="U30" s="102" t="s">
        <v>2434</v>
      </c>
      <c r="X30" s="120"/>
    </row>
    <row r="31" spans="1:24" ht="11.25">
      <c r="A31" s="121" t="s">
        <v>2239</v>
      </c>
      <c r="B31" s="26"/>
      <c r="D31" s="27" t="s">
        <v>2245</v>
      </c>
      <c r="E31" s="27" t="s">
        <v>2246</v>
      </c>
      <c r="I31" s="4"/>
      <c r="J31" s="6" t="s">
        <v>2247</v>
      </c>
      <c r="K31" s="6" t="s">
        <v>376</v>
      </c>
      <c r="O31" s="6" t="s">
        <v>2462</v>
      </c>
      <c r="P31" s="6" t="s">
        <v>2463</v>
      </c>
      <c r="R31" s="109"/>
      <c r="T31" s="6" t="s">
        <v>376</v>
      </c>
      <c r="U31" s="102" t="s">
        <v>2434</v>
      </c>
      <c r="X31" s="120"/>
    </row>
    <row r="32" spans="1:24" ht="11.25">
      <c r="A32" s="121" t="s">
        <v>2244</v>
      </c>
      <c r="B32" s="26"/>
      <c r="D32" s="27" t="s">
        <v>2250</v>
      </c>
      <c r="E32" s="27" t="s">
        <v>2251</v>
      </c>
      <c r="I32" s="6"/>
      <c r="J32" s="6" t="s">
        <v>2252</v>
      </c>
      <c r="K32" s="6" t="s">
        <v>377</v>
      </c>
      <c r="O32" s="119" t="s">
        <v>2464</v>
      </c>
      <c r="P32" s="119" t="s">
        <v>2465</v>
      </c>
      <c r="R32" s="109"/>
      <c r="T32" s="6" t="s">
        <v>377</v>
      </c>
      <c r="U32" s="102" t="s">
        <v>2434</v>
      </c>
      <c r="X32" s="120"/>
    </row>
    <row r="33" spans="1:24" ht="11.25">
      <c r="A33" s="121" t="s">
        <v>2249</v>
      </c>
      <c r="B33" s="26"/>
      <c r="D33" s="27" t="s">
        <v>2255</v>
      </c>
      <c r="E33" s="27" t="s">
        <v>2256</v>
      </c>
      <c r="I33" s="119"/>
      <c r="J33" s="119" t="s">
        <v>2466</v>
      </c>
      <c r="K33" s="119" t="s">
        <v>2467</v>
      </c>
      <c r="O33" s="122" t="s">
        <v>2468</v>
      </c>
      <c r="P33" s="122" t="s">
        <v>2469</v>
      </c>
      <c r="R33" s="109"/>
      <c r="T33" s="119" t="s">
        <v>2467</v>
      </c>
      <c r="U33" s="102" t="s">
        <v>2434</v>
      </c>
      <c r="X33" s="120"/>
    </row>
    <row r="34" spans="1:24" ht="11.25">
      <c r="A34" s="121" t="s">
        <v>2254</v>
      </c>
      <c r="B34" s="26"/>
      <c r="D34" s="27" t="s">
        <v>2260</v>
      </c>
      <c r="E34" s="27" t="s">
        <v>2261</v>
      </c>
      <c r="I34" s="6"/>
      <c r="J34" s="6" t="s">
        <v>2257</v>
      </c>
      <c r="K34" s="6" t="s">
        <v>378</v>
      </c>
      <c r="O34" s="6" t="s">
        <v>2470</v>
      </c>
      <c r="P34" s="6" t="s">
        <v>2471</v>
      </c>
      <c r="R34" s="109"/>
      <c r="T34" s="6" t="s">
        <v>378</v>
      </c>
      <c r="U34" s="102" t="s">
        <v>2434</v>
      </c>
      <c r="X34" s="120"/>
    </row>
    <row r="35" spans="1:24" ht="11.25">
      <c r="A35" s="30" t="s">
        <v>2259</v>
      </c>
      <c r="B35" s="26"/>
      <c r="D35" s="27" t="s">
        <v>2265</v>
      </c>
      <c r="E35" s="27" t="s">
        <v>993</v>
      </c>
      <c r="I35" s="6"/>
      <c r="J35" s="6" t="s">
        <v>2262</v>
      </c>
      <c r="K35" s="6" t="s">
        <v>379</v>
      </c>
      <c r="O35" s="6" t="s">
        <v>2229</v>
      </c>
      <c r="P35" s="6" t="s">
        <v>2054</v>
      </c>
      <c r="R35" s="117"/>
      <c r="T35" s="6" t="s">
        <v>379</v>
      </c>
      <c r="U35" s="102" t="s">
        <v>2434</v>
      </c>
      <c r="X35" s="120"/>
    </row>
    <row r="36" spans="1:24" ht="11.25">
      <c r="A36" s="30" t="s">
        <v>2264</v>
      </c>
      <c r="B36" s="26"/>
      <c r="D36" s="27" t="s">
        <v>997</v>
      </c>
      <c r="E36" s="27" t="s">
        <v>998</v>
      </c>
      <c r="I36" s="6"/>
      <c r="J36" s="6" t="s">
        <v>994</v>
      </c>
      <c r="K36" s="6" t="s">
        <v>380</v>
      </c>
      <c r="O36" s="119" t="s">
        <v>2472</v>
      </c>
      <c r="P36" s="119" t="s">
        <v>2473</v>
      </c>
      <c r="R36" s="117"/>
      <c r="T36" s="6" t="s">
        <v>380</v>
      </c>
      <c r="U36" s="102" t="s">
        <v>2434</v>
      </c>
      <c r="X36" s="120"/>
    </row>
    <row r="37" spans="1:24" ht="11.25">
      <c r="A37" s="30" t="s">
        <v>996</v>
      </c>
      <c r="B37" s="26"/>
      <c r="D37" s="27" t="s">
        <v>1001</v>
      </c>
      <c r="E37" s="27" t="s">
        <v>1002</v>
      </c>
      <c r="I37" s="6"/>
      <c r="J37" s="119" t="s">
        <v>999</v>
      </c>
      <c r="K37" s="119" t="s">
        <v>381</v>
      </c>
      <c r="O37" s="6" t="s">
        <v>2474</v>
      </c>
      <c r="P37" s="6" t="s">
        <v>2475</v>
      </c>
      <c r="R37" s="117"/>
      <c r="T37" s="119" t="s">
        <v>381</v>
      </c>
      <c r="U37" s="102" t="s">
        <v>2434</v>
      </c>
      <c r="X37" s="120"/>
    </row>
    <row r="38" spans="1:24" ht="11.25">
      <c r="A38" s="30" t="s">
        <v>1000</v>
      </c>
      <c r="B38" s="26"/>
      <c r="D38" s="27" t="s">
        <v>1006</v>
      </c>
      <c r="E38" s="27" t="s">
        <v>1007</v>
      </c>
      <c r="I38" s="119"/>
      <c r="J38" s="119" t="s">
        <v>2476</v>
      </c>
      <c r="K38" s="119" t="s">
        <v>2477</v>
      </c>
      <c r="O38" s="6" t="s">
        <v>2234</v>
      </c>
      <c r="P38" s="6" t="s">
        <v>2055</v>
      </c>
      <c r="R38" s="117"/>
      <c r="T38" s="119" t="s">
        <v>2477</v>
      </c>
      <c r="U38" s="102" t="s">
        <v>2434</v>
      </c>
      <c r="X38" s="120"/>
    </row>
    <row r="39" spans="1:24" ht="11.25">
      <c r="A39" s="30" t="s">
        <v>1005</v>
      </c>
      <c r="B39" s="26"/>
      <c r="D39" s="27" t="s">
        <v>2478</v>
      </c>
      <c r="E39" s="27" t="s">
        <v>2479</v>
      </c>
      <c r="I39" s="6"/>
      <c r="J39" s="6" t="s">
        <v>1003</v>
      </c>
      <c r="K39" s="6" t="s">
        <v>382</v>
      </c>
      <c r="O39" s="6" t="s">
        <v>2480</v>
      </c>
      <c r="P39" s="6" t="s">
        <v>2481</v>
      </c>
      <c r="R39" s="117"/>
      <c r="T39" s="6" t="s">
        <v>382</v>
      </c>
      <c r="U39" s="102" t="s">
        <v>2434</v>
      </c>
      <c r="X39" s="120"/>
    </row>
    <row r="40" spans="1:24" ht="11.25">
      <c r="A40" s="30" t="s">
        <v>1010</v>
      </c>
      <c r="B40" s="26"/>
      <c r="D40" s="27" t="s">
        <v>1011</v>
      </c>
      <c r="E40" s="27" t="s">
        <v>1012</v>
      </c>
      <c r="I40" s="6"/>
      <c r="J40" s="6" t="s">
        <v>1008</v>
      </c>
      <c r="K40" s="6" t="s">
        <v>383</v>
      </c>
      <c r="O40" s="6" t="s">
        <v>2056</v>
      </c>
      <c r="P40" s="6" t="s">
        <v>2056</v>
      </c>
      <c r="R40" s="117"/>
      <c r="T40" s="6" t="s">
        <v>383</v>
      </c>
      <c r="U40" s="102" t="s">
        <v>2434</v>
      </c>
      <c r="X40" s="120"/>
    </row>
    <row r="41" spans="1:24" ht="11.25">
      <c r="A41" s="30" t="s">
        <v>1015</v>
      </c>
      <c r="B41" s="26"/>
      <c r="D41" s="27" t="s">
        <v>1016</v>
      </c>
      <c r="E41" s="27" t="s">
        <v>1017</v>
      </c>
      <c r="I41" s="6"/>
      <c r="J41" s="6" t="s">
        <v>1013</v>
      </c>
      <c r="K41" s="6" t="s">
        <v>384</v>
      </c>
      <c r="O41" s="6" t="s">
        <v>2482</v>
      </c>
      <c r="P41" s="6" t="s">
        <v>2482</v>
      </c>
      <c r="R41" s="117"/>
      <c r="T41" s="6" t="s">
        <v>384</v>
      </c>
      <c r="U41" s="102" t="s">
        <v>2434</v>
      </c>
      <c r="X41" s="120"/>
    </row>
    <row r="42" spans="1:24" ht="11.25">
      <c r="A42" s="30" t="s">
        <v>1020</v>
      </c>
      <c r="B42" s="26"/>
      <c r="D42" s="27" t="s">
        <v>1021</v>
      </c>
      <c r="E42" s="27" t="s">
        <v>1022</v>
      </c>
      <c r="I42" s="6"/>
      <c r="J42" s="6" t="s">
        <v>1018</v>
      </c>
      <c r="K42" s="6" t="s">
        <v>385</v>
      </c>
      <c r="O42" s="6" t="s">
        <v>2243</v>
      </c>
      <c r="P42" s="6" t="s">
        <v>2057</v>
      </c>
      <c r="R42" s="117"/>
      <c r="T42" s="6" t="s">
        <v>385</v>
      </c>
      <c r="U42" s="102" t="s">
        <v>2434</v>
      </c>
      <c r="X42" s="120"/>
    </row>
    <row r="43" spans="1:24" ht="11.25">
      <c r="A43" s="30" t="s">
        <v>1025</v>
      </c>
      <c r="B43" s="26"/>
      <c r="D43" s="27" t="s">
        <v>1026</v>
      </c>
      <c r="E43" s="27" t="s">
        <v>1027</v>
      </c>
      <c r="I43" s="119"/>
      <c r="J43" s="119" t="s">
        <v>2483</v>
      </c>
      <c r="K43" s="119" t="s">
        <v>2484</v>
      </c>
      <c r="O43" s="122" t="s">
        <v>2485</v>
      </c>
      <c r="P43" s="122" t="s">
        <v>2486</v>
      </c>
      <c r="R43" s="117"/>
      <c r="T43" s="119" t="s">
        <v>2484</v>
      </c>
      <c r="U43" s="102" t="s">
        <v>2434</v>
      </c>
      <c r="X43" s="120"/>
    </row>
    <row r="44" spans="1:24" ht="11.25">
      <c r="A44" s="30" t="s">
        <v>1030</v>
      </c>
      <c r="B44" s="26"/>
      <c r="D44" s="27" t="s">
        <v>1031</v>
      </c>
      <c r="E44" s="27" t="s">
        <v>1032</v>
      </c>
      <c r="I44" s="119"/>
      <c r="J44" s="119" t="s">
        <v>2487</v>
      </c>
      <c r="K44" s="119" t="s">
        <v>2488</v>
      </c>
      <c r="O44" s="6" t="s">
        <v>2248</v>
      </c>
      <c r="P44" s="6" t="s">
        <v>2058</v>
      </c>
      <c r="R44" s="117"/>
      <c r="T44" s="119" t="s">
        <v>2488</v>
      </c>
      <c r="U44" s="102" t="s">
        <v>2434</v>
      </c>
      <c r="X44" s="120"/>
    </row>
    <row r="45" spans="1:24" ht="11.25">
      <c r="A45" s="30" t="s">
        <v>1035</v>
      </c>
      <c r="B45" s="26"/>
      <c r="D45" s="27" t="s">
        <v>1036</v>
      </c>
      <c r="E45" s="27" t="s">
        <v>1037</v>
      </c>
      <c r="I45" s="6"/>
      <c r="J45" s="119" t="s">
        <v>2489</v>
      </c>
      <c r="K45" s="119" t="s">
        <v>2490</v>
      </c>
      <c r="O45" s="119" t="s">
        <v>2491</v>
      </c>
      <c r="P45" s="119" t="s">
        <v>2492</v>
      </c>
      <c r="R45" s="117"/>
      <c r="T45" s="119" t="s">
        <v>2490</v>
      </c>
      <c r="U45" s="102" t="s">
        <v>2434</v>
      </c>
      <c r="X45" s="120"/>
    </row>
    <row r="46" spans="1:24" ht="11.25">
      <c r="A46" s="30" t="s">
        <v>1040</v>
      </c>
      <c r="B46" s="26"/>
      <c r="D46" s="27" t="s">
        <v>1041</v>
      </c>
      <c r="E46" s="27" t="s">
        <v>1042</v>
      </c>
      <c r="I46" s="6"/>
      <c r="J46" s="119" t="s">
        <v>1023</v>
      </c>
      <c r="K46" s="119" t="s">
        <v>386</v>
      </c>
      <c r="O46" s="6" t="s">
        <v>2253</v>
      </c>
      <c r="P46" s="6" t="s">
        <v>2059</v>
      </c>
      <c r="R46" s="117"/>
      <c r="T46" s="119" t="s">
        <v>386</v>
      </c>
      <c r="U46" s="102" t="s">
        <v>2434</v>
      </c>
      <c r="X46" s="120"/>
    </row>
    <row r="47" spans="1:24" ht="11.25">
      <c r="A47" s="30" t="s">
        <v>1045</v>
      </c>
      <c r="B47" s="26"/>
      <c r="D47" s="27" t="s">
        <v>1046</v>
      </c>
      <c r="E47" s="27" t="s">
        <v>1047</v>
      </c>
      <c r="I47" s="6"/>
      <c r="J47" s="6" t="s">
        <v>1028</v>
      </c>
      <c r="K47" s="6" t="s">
        <v>387</v>
      </c>
      <c r="O47" s="6" t="s">
        <v>2258</v>
      </c>
      <c r="P47" s="6" t="s">
        <v>2060</v>
      </c>
      <c r="R47" s="117"/>
      <c r="T47" s="6" t="s">
        <v>387</v>
      </c>
      <c r="U47" s="102" t="s">
        <v>2434</v>
      </c>
      <c r="X47" s="120"/>
    </row>
    <row r="48" spans="1:24" ht="11.25">
      <c r="A48" s="30" t="s">
        <v>1050</v>
      </c>
      <c r="B48" s="26"/>
      <c r="D48" s="27" t="s">
        <v>1051</v>
      </c>
      <c r="E48" s="27" t="s">
        <v>1052</v>
      </c>
      <c r="I48" s="6"/>
      <c r="J48" s="6" t="s">
        <v>1033</v>
      </c>
      <c r="K48" s="6" t="s">
        <v>388</v>
      </c>
      <c r="O48" s="6" t="s">
        <v>2263</v>
      </c>
      <c r="P48" s="6" t="s">
        <v>2061</v>
      </c>
      <c r="R48" s="117"/>
      <c r="T48" s="6" t="s">
        <v>388</v>
      </c>
      <c r="U48" s="102" t="s">
        <v>2434</v>
      </c>
      <c r="X48" s="120"/>
    </row>
    <row r="49" spans="1:24" ht="11.25">
      <c r="A49" s="121" t="s">
        <v>1054</v>
      </c>
      <c r="B49" s="26"/>
      <c r="D49" s="27" t="s">
        <v>1055</v>
      </c>
      <c r="E49" s="27" t="s">
        <v>1056</v>
      </c>
      <c r="I49" s="6"/>
      <c r="J49" s="6" t="s">
        <v>1038</v>
      </c>
      <c r="K49" s="6" t="s">
        <v>389</v>
      </c>
      <c r="O49" s="122" t="s">
        <v>2493</v>
      </c>
      <c r="P49" s="122" t="s">
        <v>2494</v>
      </c>
      <c r="R49" s="117"/>
      <c r="T49" s="6" t="s">
        <v>389</v>
      </c>
      <c r="U49" s="102" t="s">
        <v>2434</v>
      </c>
      <c r="X49" s="120"/>
    </row>
    <row r="50" spans="1:24" ht="11.25">
      <c r="A50" s="123" t="s">
        <v>2495</v>
      </c>
      <c r="B50" s="26"/>
      <c r="D50" s="27" t="s">
        <v>1059</v>
      </c>
      <c r="E50" s="27" t="s">
        <v>1060</v>
      </c>
      <c r="I50" s="6"/>
      <c r="J50" s="6" t="s">
        <v>1043</v>
      </c>
      <c r="K50" s="6" t="s">
        <v>390</v>
      </c>
      <c r="O50" s="122" t="s">
        <v>2496</v>
      </c>
      <c r="P50" s="122" t="s">
        <v>2497</v>
      </c>
      <c r="R50" s="117"/>
      <c r="T50" s="6" t="s">
        <v>390</v>
      </c>
      <c r="U50" s="102" t="s">
        <v>2434</v>
      </c>
      <c r="X50" s="120"/>
    </row>
    <row r="51" spans="1:24" ht="11.25">
      <c r="A51" s="121" t="s">
        <v>2498</v>
      </c>
      <c r="B51" s="26"/>
      <c r="D51" s="27" t="s">
        <v>1063</v>
      </c>
      <c r="E51" s="27" t="s">
        <v>1064</v>
      </c>
      <c r="I51" s="119"/>
      <c r="J51" s="119" t="s">
        <v>2499</v>
      </c>
      <c r="K51" s="119" t="s">
        <v>2500</v>
      </c>
      <c r="O51" s="122" t="s">
        <v>2501</v>
      </c>
      <c r="P51" s="122" t="s">
        <v>2502</v>
      </c>
      <c r="R51" s="117"/>
      <c r="T51" s="119" t="s">
        <v>2500</v>
      </c>
      <c r="U51" s="102" t="s">
        <v>2434</v>
      </c>
      <c r="X51" s="120"/>
    </row>
    <row r="52" spans="1:24" ht="11.25">
      <c r="A52" s="121" t="s">
        <v>1058</v>
      </c>
      <c r="B52" s="26"/>
      <c r="D52" s="27" t="s">
        <v>1067</v>
      </c>
      <c r="E52" s="27" t="s">
        <v>1068</v>
      </c>
      <c r="I52" s="6"/>
      <c r="J52" s="6" t="s">
        <v>1048</v>
      </c>
      <c r="K52" s="6" t="s">
        <v>391</v>
      </c>
      <c r="O52" s="6" t="s">
        <v>995</v>
      </c>
      <c r="P52" s="6" t="s">
        <v>2062</v>
      </c>
      <c r="R52" s="117"/>
      <c r="T52" s="6" t="s">
        <v>391</v>
      </c>
      <c r="U52" s="102" t="s">
        <v>2434</v>
      </c>
      <c r="X52" s="120"/>
    </row>
    <row r="53" spans="1:24" ht="11.25">
      <c r="A53" s="121" t="s">
        <v>1062</v>
      </c>
      <c r="B53" s="26"/>
      <c r="D53" s="27" t="s">
        <v>1071</v>
      </c>
      <c r="E53" s="27" t="s">
        <v>1072</v>
      </c>
      <c r="I53" s="6"/>
      <c r="J53" s="6" t="s">
        <v>1053</v>
      </c>
      <c r="K53" s="6" t="s">
        <v>392</v>
      </c>
      <c r="O53" s="6" t="s">
        <v>2063</v>
      </c>
      <c r="P53" s="6" t="s">
        <v>2063</v>
      </c>
      <c r="R53" s="117"/>
      <c r="T53" s="6" t="s">
        <v>392</v>
      </c>
      <c r="U53" s="102" t="s">
        <v>2434</v>
      </c>
      <c r="X53" s="120"/>
    </row>
    <row r="54" spans="1:24" ht="11.25">
      <c r="A54" s="121" t="s">
        <v>1066</v>
      </c>
      <c r="B54" s="26"/>
      <c r="D54" s="27" t="s">
        <v>2341</v>
      </c>
      <c r="E54" s="27" t="s">
        <v>2342</v>
      </c>
      <c r="I54" s="4"/>
      <c r="J54" s="6" t="s">
        <v>1057</v>
      </c>
      <c r="K54" s="6" t="s">
        <v>393</v>
      </c>
      <c r="O54" s="119" t="s">
        <v>2503</v>
      </c>
      <c r="P54" s="119" t="s">
        <v>2504</v>
      </c>
      <c r="R54" s="117"/>
      <c r="T54" s="6" t="s">
        <v>393</v>
      </c>
      <c r="U54" s="102" t="s">
        <v>2434</v>
      </c>
      <c r="X54" s="120"/>
    </row>
    <row r="55" spans="1:24" ht="11.25">
      <c r="A55" s="121" t="s">
        <v>1070</v>
      </c>
      <c r="B55" s="26"/>
      <c r="D55" s="27" t="s">
        <v>2345</v>
      </c>
      <c r="E55" s="27" t="s">
        <v>2346</v>
      </c>
      <c r="I55" s="6"/>
      <c r="J55" s="119" t="s">
        <v>2505</v>
      </c>
      <c r="K55" s="119" t="s">
        <v>2506</v>
      </c>
      <c r="O55" s="6" t="s">
        <v>1004</v>
      </c>
      <c r="P55" s="6" t="s">
        <v>2064</v>
      </c>
      <c r="R55" s="117"/>
      <c r="T55" s="119" t="s">
        <v>2506</v>
      </c>
      <c r="U55" s="102" t="s">
        <v>2434</v>
      </c>
      <c r="X55" s="120"/>
    </row>
    <row r="56" spans="1:24" ht="11.25">
      <c r="A56" s="121" t="s">
        <v>1074</v>
      </c>
      <c r="B56" s="26"/>
      <c r="D56" s="27" t="s">
        <v>2349</v>
      </c>
      <c r="E56" s="27" t="s">
        <v>2350</v>
      </c>
      <c r="I56" s="117"/>
      <c r="J56" s="119" t="s">
        <v>2505</v>
      </c>
      <c r="K56" s="119" t="s">
        <v>2506</v>
      </c>
      <c r="O56" s="122" t="s">
        <v>2507</v>
      </c>
      <c r="P56" s="122" t="s">
        <v>2508</v>
      </c>
      <c r="R56" s="117"/>
      <c r="T56" s="119" t="s">
        <v>2506</v>
      </c>
      <c r="U56" s="102" t="s">
        <v>2434</v>
      </c>
      <c r="X56" s="120"/>
    </row>
    <row r="57" spans="1:24" ht="11.25">
      <c r="A57" s="121" t="s">
        <v>2344</v>
      </c>
      <c r="B57" s="26"/>
      <c r="D57" s="27" t="s">
        <v>2353</v>
      </c>
      <c r="E57" s="27" t="s">
        <v>2354</v>
      </c>
      <c r="I57" s="6"/>
      <c r="J57" s="119" t="s">
        <v>1061</v>
      </c>
      <c r="K57" s="119" t="s">
        <v>394</v>
      </c>
      <c r="O57" s="6" t="s">
        <v>1009</v>
      </c>
      <c r="P57" s="6" t="s">
        <v>2065</v>
      </c>
      <c r="R57" s="117"/>
      <c r="T57" s="119" t="s">
        <v>394</v>
      </c>
      <c r="U57" s="102" t="s">
        <v>2434</v>
      </c>
      <c r="X57" s="120"/>
    </row>
    <row r="58" spans="1:24" ht="11.25">
      <c r="A58" s="121" t="s">
        <v>2509</v>
      </c>
      <c r="B58" s="26"/>
      <c r="D58" s="27" t="s">
        <v>2357</v>
      </c>
      <c r="E58" s="27" t="s">
        <v>2358</v>
      </c>
      <c r="I58" s="4"/>
      <c r="J58" s="6" t="s">
        <v>1065</v>
      </c>
      <c r="K58" s="6" t="s">
        <v>395</v>
      </c>
      <c r="O58" s="6" t="s">
        <v>1014</v>
      </c>
      <c r="P58" s="6" t="s">
        <v>2066</v>
      </c>
      <c r="T58" s="6" t="s">
        <v>395</v>
      </c>
      <c r="U58" s="102" t="s">
        <v>2434</v>
      </c>
      <c r="X58" s="120"/>
    </row>
    <row r="59" spans="1:24" ht="11.25">
      <c r="A59" s="121" t="s">
        <v>2348</v>
      </c>
      <c r="B59" s="26"/>
      <c r="D59" s="27" t="s">
        <v>2361</v>
      </c>
      <c r="E59" s="27" t="s">
        <v>2362</v>
      </c>
      <c r="I59" s="4"/>
      <c r="J59" s="6" t="s">
        <v>1069</v>
      </c>
      <c r="K59" s="6" t="s">
        <v>396</v>
      </c>
      <c r="O59" s="6" t="s">
        <v>1019</v>
      </c>
      <c r="P59" s="6" t="s">
        <v>2067</v>
      </c>
      <c r="T59" s="6" t="s">
        <v>396</v>
      </c>
      <c r="U59" s="102" t="s">
        <v>2434</v>
      </c>
      <c r="X59" s="120"/>
    </row>
    <row r="60" spans="1:24" ht="11.25">
      <c r="A60" s="121" t="s">
        <v>2352</v>
      </c>
      <c r="B60" s="26"/>
      <c r="D60" s="27" t="s">
        <v>2365</v>
      </c>
      <c r="E60" s="27" t="s">
        <v>2366</v>
      </c>
      <c r="I60" s="4"/>
      <c r="J60" s="6" t="s">
        <v>1073</v>
      </c>
      <c r="K60" s="6" t="s">
        <v>397</v>
      </c>
      <c r="O60" s="6" t="s">
        <v>1024</v>
      </c>
      <c r="P60" s="6" t="s">
        <v>2068</v>
      </c>
      <c r="T60" s="6" t="s">
        <v>397</v>
      </c>
      <c r="U60" s="102" t="s">
        <v>2434</v>
      </c>
      <c r="X60" s="120"/>
    </row>
    <row r="61" spans="1:24" ht="11.25">
      <c r="A61" s="121" t="s">
        <v>2510</v>
      </c>
      <c r="B61" s="26"/>
      <c r="D61" s="27" t="s">
        <v>2369</v>
      </c>
      <c r="E61" s="27" t="s">
        <v>2370</v>
      </c>
      <c r="I61" s="4"/>
      <c r="J61" s="4" t="s">
        <v>2343</v>
      </c>
      <c r="K61" s="4" t="s">
        <v>398</v>
      </c>
      <c r="O61" s="6" t="s">
        <v>2511</v>
      </c>
      <c r="P61" s="6" t="s">
        <v>2511</v>
      </c>
      <c r="T61" s="6" t="s">
        <v>398</v>
      </c>
      <c r="U61" s="102" t="s">
        <v>2434</v>
      </c>
      <c r="X61" s="120"/>
    </row>
    <row r="62" spans="1:24" ht="11.25">
      <c r="A62" s="121" t="s">
        <v>2356</v>
      </c>
      <c r="B62" s="26"/>
      <c r="D62" s="27" t="s">
        <v>2373</v>
      </c>
      <c r="E62" s="27" t="s">
        <v>2374</v>
      </c>
      <c r="I62" s="4"/>
      <c r="J62" s="4" t="s">
        <v>2347</v>
      </c>
      <c r="K62" s="4" t="s">
        <v>399</v>
      </c>
      <c r="O62" s="6" t="s">
        <v>1029</v>
      </c>
      <c r="P62" s="6" t="s">
        <v>2069</v>
      </c>
      <c r="T62" s="6" t="s">
        <v>399</v>
      </c>
      <c r="U62" s="102" t="s">
        <v>2434</v>
      </c>
      <c r="X62" s="120"/>
    </row>
    <row r="63" spans="1:24" ht="11.25">
      <c r="A63" s="121" t="s">
        <v>2360</v>
      </c>
      <c r="B63" s="26"/>
      <c r="D63" s="27" t="s">
        <v>2377</v>
      </c>
      <c r="E63" s="27" t="s">
        <v>2378</v>
      </c>
      <c r="I63" s="4"/>
      <c r="J63" s="4" t="s">
        <v>2351</v>
      </c>
      <c r="K63" s="4" t="s">
        <v>400</v>
      </c>
      <c r="O63" s="6" t="s">
        <v>1034</v>
      </c>
      <c r="P63" s="6" t="s">
        <v>2070</v>
      </c>
      <c r="T63" s="6" t="s">
        <v>400</v>
      </c>
      <c r="U63" s="102" t="s">
        <v>2434</v>
      </c>
      <c r="X63" s="120"/>
    </row>
    <row r="64" spans="1:24" ht="11.25">
      <c r="A64" s="121" t="s">
        <v>2364</v>
      </c>
      <c r="B64" s="26"/>
      <c r="D64" s="27" t="s">
        <v>2381</v>
      </c>
      <c r="E64" s="27" t="s">
        <v>2382</v>
      </c>
      <c r="I64" s="4"/>
      <c r="J64" s="4" t="s">
        <v>2355</v>
      </c>
      <c r="K64" s="4" t="s">
        <v>401</v>
      </c>
      <c r="O64" s="122" t="s">
        <v>2512</v>
      </c>
      <c r="P64" s="122" t="s">
        <v>2513</v>
      </c>
      <c r="T64" s="6" t="s">
        <v>401</v>
      </c>
      <c r="U64" s="102" t="s">
        <v>2434</v>
      </c>
      <c r="X64" s="120"/>
    </row>
    <row r="65" spans="1:24" ht="11.25">
      <c r="A65" s="121" t="s">
        <v>2368</v>
      </c>
      <c r="B65" s="26"/>
      <c r="D65" s="27" t="s">
        <v>2385</v>
      </c>
      <c r="E65" s="27" t="s">
        <v>2386</v>
      </c>
      <c r="I65" s="4"/>
      <c r="J65" s="4" t="s">
        <v>2359</v>
      </c>
      <c r="K65" s="4" t="s">
        <v>402</v>
      </c>
      <c r="O65" s="4" t="s">
        <v>1039</v>
      </c>
      <c r="P65" s="4" t="s">
        <v>2071</v>
      </c>
      <c r="T65" s="6" t="s">
        <v>402</v>
      </c>
      <c r="U65" s="102" t="s">
        <v>2434</v>
      </c>
      <c r="X65" s="120"/>
    </row>
    <row r="66" spans="1:24" ht="11.25">
      <c r="A66" s="121" t="s">
        <v>2372</v>
      </c>
      <c r="B66" s="26"/>
      <c r="D66" s="27" t="s">
        <v>2389</v>
      </c>
      <c r="E66" s="27" t="s">
        <v>2390</v>
      </c>
      <c r="I66" s="4"/>
      <c r="J66" s="4" t="s">
        <v>2363</v>
      </c>
      <c r="K66" s="4" t="s">
        <v>403</v>
      </c>
      <c r="O66" s="4" t="s">
        <v>1044</v>
      </c>
      <c r="P66" s="4" t="s">
        <v>2072</v>
      </c>
      <c r="T66" s="6" t="s">
        <v>403</v>
      </c>
      <c r="U66" s="102" t="s">
        <v>2434</v>
      </c>
      <c r="X66" s="120"/>
    </row>
    <row r="67" spans="1:24" ht="11.25">
      <c r="A67" s="121" t="s">
        <v>2376</v>
      </c>
      <c r="B67" s="26"/>
      <c r="D67" s="27" t="s">
        <v>2393</v>
      </c>
      <c r="E67" s="27" t="s">
        <v>2394</v>
      </c>
      <c r="I67" s="4"/>
      <c r="J67" s="4" t="s">
        <v>2367</v>
      </c>
      <c r="K67" s="4" t="s">
        <v>404</v>
      </c>
      <c r="O67" s="4" t="s">
        <v>1049</v>
      </c>
      <c r="P67" s="4" t="s">
        <v>2073</v>
      </c>
      <c r="T67" s="6" t="s">
        <v>404</v>
      </c>
      <c r="U67" s="102" t="s">
        <v>2434</v>
      </c>
      <c r="X67" s="120"/>
    </row>
    <row r="68" spans="1:24" ht="11.25">
      <c r="A68" s="121" t="s">
        <v>2380</v>
      </c>
      <c r="B68" s="26"/>
      <c r="D68" s="27" t="s">
        <v>2397</v>
      </c>
      <c r="E68" s="27" t="s">
        <v>2398</v>
      </c>
      <c r="I68" s="4"/>
      <c r="J68" s="4" t="s">
        <v>2371</v>
      </c>
      <c r="K68" s="4" t="s">
        <v>405</v>
      </c>
      <c r="T68" s="6" t="s">
        <v>405</v>
      </c>
      <c r="U68" s="102" t="s">
        <v>2434</v>
      </c>
      <c r="X68" s="120"/>
    </row>
    <row r="69" spans="1:24" ht="11.25">
      <c r="A69" s="121" t="s">
        <v>2384</v>
      </c>
      <c r="B69" s="26"/>
      <c r="D69" s="27" t="s">
        <v>2401</v>
      </c>
      <c r="E69" s="27" t="s">
        <v>2402</v>
      </c>
      <c r="I69" s="119"/>
      <c r="J69" s="119" t="s">
        <v>2514</v>
      </c>
      <c r="K69" s="119" t="s">
        <v>2515</v>
      </c>
      <c r="T69" s="119" t="s">
        <v>2515</v>
      </c>
      <c r="U69" s="102" t="s">
        <v>2434</v>
      </c>
      <c r="X69" s="120"/>
    </row>
    <row r="70" spans="1:24" ht="11.25">
      <c r="A70" s="121" t="s">
        <v>2388</v>
      </c>
      <c r="B70" s="26"/>
      <c r="D70" s="27" t="s">
        <v>2405</v>
      </c>
      <c r="E70" s="27" t="s">
        <v>2406</v>
      </c>
      <c r="I70" s="6"/>
      <c r="J70" s="6" t="s">
        <v>2375</v>
      </c>
      <c r="K70" s="6" t="s">
        <v>406</v>
      </c>
      <c r="T70" s="6" t="s">
        <v>406</v>
      </c>
      <c r="U70" s="102" t="s">
        <v>2434</v>
      </c>
      <c r="X70" s="120"/>
    </row>
    <row r="71" spans="1:24" ht="11.25">
      <c r="A71" s="121" t="s">
        <v>2516</v>
      </c>
      <c r="B71" s="26"/>
      <c r="D71" s="27" t="s">
        <v>2409</v>
      </c>
      <c r="E71" s="27" t="s">
        <v>2410</v>
      </c>
      <c r="I71" s="6"/>
      <c r="J71" s="6" t="s">
        <v>2379</v>
      </c>
      <c r="K71" s="6" t="s">
        <v>407</v>
      </c>
      <c r="T71" s="6" t="s">
        <v>407</v>
      </c>
      <c r="U71" s="102" t="s">
        <v>2434</v>
      </c>
      <c r="X71" s="120"/>
    </row>
    <row r="72" spans="1:24" ht="11.25">
      <c r="A72" s="121" t="s">
        <v>2392</v>
      </c>
      <c r="B72" s="26"/>
      <c r="D72" s="27" t="s">
        <v>2413</v>
      </c>
      <c r="E72" s="27" t="s">
        <v>1160</v>
      </c>
      <c r="I72" s="6"/>
      <c r="J72" s="6" t="s">
        <v>2383</v>
      </c>
      <c r="K72" s="6" t="s">
        <v>408</v>
      </c>
      <c r="T72" s="6" t="s">
        <v>408</v>
      </c>
      <c r="U72" s="102" t="s">
        <v>2434</v>
      </c>
      <c r="X72" s="120"/>
    </row>
    <row r="73" spans="1:24" ht="11.25">
      <c r="A73" s="121" t="s">
        <v>2396</v>
      </c>
      <c r="B73" s="26"/>
      <c r="D73" s="27" t="s">
        <v>1163</v>
      </c>
      <c r="E73" s="27" t="s">
        <v>1164</v>
      </c>
      <c r="I73" s="6"/>
      <c r="J73" s="6" t="s">
        <v>2387</v>
      </c>
      <c r="K73" s="6" t="s">
        <v>409</v>
      </c>
      <c r="T73" s="6" t="s">
        <v>409</v>
      </c>
      <c r="U73" s="102" t="s">
        <v>2434</v>
      </c>
      <c r="X73" s="120"/>
    </row>
    <row r="74" spans="1:24" ht="11.25">
      <c r="A74" s="121" t="s">
        <v>2400</v>
      </c>
      <c r="B74" s="57"/>
      <c r="D74" s="27" t="s">
        <v>1167</v>
      </c>
      <c r="E74" s="27" t="s">
        <v>1168</v>
      </c>
      <c r="I74" s="6"/>
      <c r="J74" s="119" t="s">
        <v>2391</v>
      </c>
      <c r="K74" s="119" t="s">
        <v>410</v>
      </c>
      <c r="T74" s="119" t="s">
        <v>410</v>
      </c>
      <c r="U74" s="102" t="s">
        <v>2434</v>
      </c>
      <c r="X74" s="120"/>
    </row>
    <row r="75" spans="1:24" ht="11.25">
      <c r="A75" s="121" t="s">
        <v>2404</v>
      </c>
      <c r="D75" s="27" t="s">
        <v>1171</v>
      </c>
      <c r="E75" s="27" t="s">
        <v>1172</v>
      </c>
      <c r="I75" s="119"/>
      <c r="J75" s="119" t="s">
        <v>2517</v>
      </c>
      <c r="K75" s="119" t="s">
        <v>2518</v>
      </c>
      <c r="T75" s="119" t="s">
        <v>2518</v>
      </c>
      <c r="U75" s="102" t="s">
        <v>2434</v>
      </c>
      <c r="X75" s="120"/>
    </row>
    <row r="76" spans="1:24" ht="11.25">
      <c r="A76" s="121" t="s">
        <v>2519</v>
      </c>
      <c r="D76" s="27" t="s">
        <v>1175</v>
      </c>
      <c r="E76" s="27" t="s">
        <v>1176</v>
      </c>
      <c r="I76" s="6"/>
      <c r="J76" s="119" t="s">
        <v>2395</v>
      </c>
      <c r="K76" s="119" t="s">
        <v>411</v>
      </c>
      <c r="T76" s="119" t="s">
        <v>411</v>
      </c>
      <c r="U76" s="102" t="s">
        <v>2434</v>
      </c>
      <c r="X76" s="120"/>
    </row>
    <row r="77" spans="1:24" ht="11.25">
      <c r="A77" s="121" t="s">
        <v>2520</v>
      </c>
      <c r="D77" s="27" t="s">
        <v>1179</v>
      </c>
      <c r="E77" s="27" t="s">
        <v>1180</v>
      </c>
      <c r="I77" s="6"/>
      <c r="J77" s="119" t="s">
        <v>2521</v>
      </c>
      <c r="K77" s="119" t="s">
        <v>2522</v>
      </c>
      <c r="T77" s="119" t="s">
        <v>2522</v>
      </c>
      <c r="U77" s="102" t="s">
        <v>2434</v>
      </c>
      <c r="X77" s="120"/>
    </row>
    <row r="78" spans="1:24" ht="11.25">
      <c r="A78" s="121" t="s">
        <v>2408</v>
      </c>
      <c r="D78" s="27" t="s">
        <v>1183</v>
      </c>
      <c r="E78" s="27" t="s">
        <v>1184</v>
      </c>
      <c r="I78" s="6"/>
      <c r="J78" s="119" t="s">
        <v>2403</v>
      </c>
      <c r="K78" s="119" t="s">
        <v>412</v>
      </c>
      <c r="T78" s="119" t="s">
        <v>412</v>
      </c>
      <c r="U78" s="102" t="s">
        <v>2434</v>
      </c>
      <c r="X78" s="120"/>
    </row>
    <row r="79" spans="1:24" ht="11.25">
      <c r="A79" s="121" t="s">
        <v>2523</v>
      </c>
      <c r="D79" s="27" t="s">
        <v>1187</v>
      </c>
      <c r="E79" s="27" t="s">
        <v>1188</v>
      </c>
      <c r="I79" s="6"/>
      <c r="J79" s="119" t="s">
        <v>2407</v>
      </c>
      <c r="K79" s="119" t="s">
        <v>413</v>
      </c>
      <c r="T79" s="119" t="s">
        <v>413</v>
      </c>
      <c r="U79" s="102" t="s">
        <v>2434</v>
      </c>
      <c r="X79" s="120"/>
    </row>
    <row r="80" spans="1:24" ht="11.25">
      <c r="A80" s="121" t="s">
        <v>2412</v>
      </c>
      <c r="D80" s="27" t="s">
        <v>1191</v>
      </c>
      <c r="E80" s="27" t="s">
        <v>1192</v>
      </c>
      <c r="I80" s="6"/>
      <c r="J80" s="119" t="s">
        <v>2411</v>
      </c>
      <c r="K80" s="119" t="s">
        <v>414</v>
      </c>
      <c r="T80" s="119" t="s">
        <v>414</v>
      </c>
      <c r="U80" s="102" t="s">
        <v>2434</v>
      </c>
      <c r="X80" s="120"/>
    </row>
    <row r="81" spans="1:24" ht="11.25">
      <c r="A81" s="121" t="s">
        <v>2524</v>
      </c>
      <c r="D81" s="27" t="s">
        <v>1195</v>
      </c>
      <c r="E81" s="27" t="s">
        <v>1196</v>
      </c>
      <c r="I81" s="6"/>
      <c r="J81" s="6" t="s">
        <v>1161</v>
      </c>
      <c r="K81" s="6" t="s">
        <v>415</v>
      </c>
      <c r="T81" s="6" t="s">
        <v>415</v>
      </c>
      <c r="U81" s="102" t="s">
        <v>2434</v>
      </c>
      <c r="X81" s="120"/>
    </row>
    <row r="82" spans="1:24" ht="11.25">
      <c r="A82" s="121" t="s">
        <v>1162</v>
      </c>
      <c r="D82" s="27" t="s">
        <v>1199</v>
      </c>
      <c r="E82" s="27" t="s">
        <v>1200</v>
      </c>
      <c r="I82" s="119"/>
      <c r="J82" s="119" t="s">
        <v>2525</v>
      </c>
      <c r="K82" s="119" t="s">
        <v>2526</v>
      </c>
      <c r="T82" s="119" t="s">
        <v>2526</v>
      </c>
      <c r="U82" s="102" t="s">
        <v>2434</v>
      </c>
      <c r="X82" s="120"/>
    </row>
    <row r="83" spans="1:24" ht="11.25">
      <c r="A83" s="121" t="s">
        <v>1166</v>
      </c>
      <c r="D83" s="27" t="s">
        <v>1203</v>
      </c>
      <c r="E83" s="27" t="s">
        <v>1204</v>
      </c>
      <c r="I83" s="119"/>
      <c r="J83" s="119" t="s">
        <v>2527</v>
      </c>
      <c r="K83" s="119" t="s">
        <v>2528</v>
      </c>
      <c r="T83" s="119" t="s">
        <v>2528</v>
      </c>
      <c r="U83" s="102" t="s">
        <v>2434</v>
      </c>
      <c r="X83" s="120"/>
    </row>
    <row r="84" spans="1:24" ht="11.25">
      <c r="A84" s="121" t="s">
        <v>1170</v>
      </c>
      <c r="D84" s="27" t="s">
        <v>1207</v>
      </c>
      <c r="E84" s="27" t="s">
        <v>1208</v>
      </c>
      <c r="I84" s="6"/>
      <c r="J84" s="6" t="s">
        <v>1165</v>
      </c>
      <c r="K84" s="6" t="s">
        <v>416</v>
      </c>
      <c r="T84" s="6" t="s">
        <v>416</v>
      </c>
      <c r="U84" s="102" t="s">
        <v>2434</v>
      </c>
      <c r="X84" s="120"/>
    </row>
    <row r="85" spans="1:24" ht="11.25">
      <c r="A85" s="30" t="s">
        <v>1174</v>
      </c>
      <c r="D85" s="27" t="s">
        <v>1210</v>
      </c>
      <c r="E85" s="27" t="s">
        <v>1211</v>
      </c>
      <c r="I85" s="6"/>
      <c r="J85" s="119" t="s">
        <v>2529</v>
      </c>
      <c r="K85" s="119" t="s">
        <v>2530</v>
      </c>
      <c r="T85" s="119" t="s">
        <v>2530</v>
      </c>
      <c r="U85" s="102" t="s">
        <v>2434</v>
      </c>
      <c r="X85" s="120"/>
    </row>
    <row r="86" spans="1:24" ht="11.25">
      <c r="A86" s="30" t="s">
        <v>1178</v>
      </c>
      <c r="D86" s="27" t="s">
        <v>1213</v>
      </c>
      <c r="E86" s="27" t="s">
        <v>1214</v>
      </c>
      <c r="I86" s="4"/>
      <c r="J86" s="119" t="s">
        <v>1173</v>
      </c>
      <c r="K86" s="119" t="s">
        <v>417</v>
      </c>
      <c r="T86" s="119" t="s">
        <v>417</v>
      </c>
      <c r="U86" s="102" t="s">
        <v>2434</v>
      </c>
      <c r="X86" s="120"/>
    </row>
    <row r="87" spans="1:24" ht="11.25">
      <c r="A87" s="121" t="s">
        <v>1182</v>
      </c>
      <c r="D87" s="27" t="s">
        <v>1216</v>
      </c>
      <c r="E87" s="27" t="s">
        <v>1217</v>
      </c>
      <c r="I87" s="6"/>
      <c r="J87" s="6" t="s">
        <v>1177</v>
      </c>
      <c r="K87" s="6" t="s">
        <v>418</v>
      </c>
      <c r="T87" s="6" t="s">
        <v>418</v>
      </c>
      <c r="U87" s="102" t="s">
        <v>2434</v>
      </c>
      <c r="X87" s="120"/>
    </row>
    <row r="88" spans="1:24" ht="11.25">
      <c r="A88" s="121" t="s">
        <v>1186</v>
      </c>
      <c r="D88" s="27" t="s">
        <v>1219</v>
      </c>
      <c r="E88" s="27" t="s">
        <v>1220</v>
      </c>
      <c r="I88" s="4"/>
      <c r="J88" s="6" t="s">
        <v>1181</v>
      </c>
      <c r="K88" s="6" t="s">
        <v>419</v>
      </c>
      <c r="T88" s="6" t="s">
        <v>419</v>
      </c>
      <c r="U88" s="102" t="s">
        <v>2434</v>
      </c>
      <c r="X88" s="120"/>
    </row>
    <row r="89" spans="1:24" ht="11.25">
      <c r="A89" s="121" t="s">
        <v>2531</v>
      </c>
      <c r="D89" s="27" t="s">
        <v>1222</v>
      </c>
      <c r="E89" s="27" t="s">
        <v>1223</v>
      </c>
      <c r="I89" s="4"/>
      <c r="J89" s="6" t="s">
        <v>1185</v>
      </c>
      <c r="K89" s="6" t="s">
        <v>420</v>
      </c>
      <c r="T89" s="6" t="s">
        <v>420</v>
      </c>
      <c r="U89" s="102" t="s">
        <v>2434</v>
      </c>
      <c r="X89" s="120"/>
    </row>
    <row r="90" spans="1:24" ht="11.25">
      <c r="A90" s="121" t="s">
        <v>1190</v>
      </c>
      <c r="D90" s="27" t="s">
        <v>1225</v>
      </c>
      <c r="E90" s="27" t="s">
        <v>1226</v>
      </c>
      <c r="I90" s="6"/>
      <c r="J90" s="6" t="s">
        <v>2399</v>
      </c>
      <c r="K90" s="124" t="s">
        <v>2532</v>
      </c>
      <c r="T90" s="124" t="s">
        <v>2532</v>
      </c>
      <c r="U90" s="102" t="s">
        <v>2434</v>
      </c>
      <c r="X90" s="120"/>
    </row>
    <row r="91" spans="1:24" ht="11.25">
      <c r="A91" s="121" t="s">
        <v>1194</v>
      </c>
      <c r="D91" s="27" t="s">
        <v>1228</v>
      </c>
      <c r="E91" s="27" t="s">
        <v>1229</v>
      </c>
      <c r="I91" s="4"/>
      <c r="J91" s="119" t="s">
        <v>1189</v>
      </c>
      <c r="K91" s="119" t="s">
        <v>421</v>
      </c>
      <c r="T91" s="119" t="s">
        <v>421</v>
      </c>
      <c r="U91" s="102" t="s">
        <v>2434</v>
      </c>
      <c r="X91" s="120"/>
    </row>
    <row r="92" spans="1:24" ht="11.25">
      <c r="A92" s="121" t="s">
        <v>1198</v>
      </c>
      <c r="D92" s="27" t="s">
        <v>90</v>
      </c>
      <c r="E92" s="27" t="s">
        <v>91</v>
      </c>
      <c r="I92" s="6"/>
      <c r="J92" s="6" t="s">
        <v>1193</v>
      </c>
      <c r="K92" s="6" t="s">
        <v>422</v>
      </c>
      <c r="T92" s="6" t="s">
        <v>422</v>
      </c>
      <c r="U92" s="102" t="s">
        <v>2434</v>
      </c>
      <c r="X92" s="120"/>
    </row>
    <row r="93" spans="1:24" ht="11.25">
      <c r="A93" s="121" t="s">
        <v>1202</v>
      </c>
      <c r="D93" s="27" t="s">
        <v>93</v>
      </c>
      <c r="E93" s="27" t="s">
        <v>94</v>
      </c>
      <c r="I93" s="4"/>
      <c r="J93" s="6" t="s">
        <v>1169</v>
      </c>
      <c r="K93" s="6" t="s">
        <v>2533</v>
      </c>
      <c r="T93" s="6" t="s">
        <v>2533</v>
      </c>
      <c r="U93" s="102" t="s">
        <v>2434</v>
      </c>
      <c r="X93" s="120"/>
    </row>
    <row r="94" spans="1:24" ht="11.25">
      <c r="A94" s="121" t="s">
        <v>1206</v>
      </c>
      <c r="D94" s="27" t="s">
        <v>96</v>
      </c>
      <c r="E94" s="27" t="s">
        <v>97</v>
      </c>
      <c r="I94" s="4"/>
      <c r="J94" s="119" t="s">
        <v>1197</v>
      </c>
      <c r="K94" s="119" t="s">
        <v>423</v>
      </c>
      <c r="T94" s="119" t="s">
        <v>423</v>
      </c>
      <c r="U94" s="102" t="s">
        <v>2434</v>
      </c>
      <c r="X94" s="120"/>
    </row>
    <row r="95" spans="1:24" ht="11.25">
      <c r="A95" s="121" t="s">
        <v>2534</v>
      </c>
      <c r="D95" s="27" t="s">
        <v>99</v>
      </c>
      <c r="E95" s="27" t="s">
        <v>100</v>
      </c>
      <c r="I95" s="6"/>
      <c r="J95" s="6" t="s">
        <v>1201</v>
      </c>
      <c r="K95" s="6" t="s">
        <v>424</v>
      </c>
      <c r="T95" s="6" t="s">
        <v>424</v>
      </c>
      <c r="U95" s="102" t="s">
        <v>2434</v>
      </c>
      <c r="X95" s="120"/>
    </row>
    <row r="96" spans="4:24" ht="11.25">
      <c r="D96" s="27" t="s">
        <v>102</v>
      </c>
      <c r="E96" s="27" t="s">
        <v>103</v>
      </c>
      <c r="I96" s="4"/>
      <c r="J96" s="119" t="s">
        <v>1205</v>
      </c>
      <c r="K96" s="119" t="s">
        <v>425</v>
      </c>
      <c r="T96" s="119" t="s">
        <v>425</v>
      </c>
      <c r="U96" s="102" t="s">
        <v>2434</v>
      </c>
      <c r="X96" s="120"/>
    </row>
    <row r="97" spans="4:24" ht="11.25">
      <c r="D97" s="27" t="s">
        <v>105</v>
      </c>
      <c r="E97" s="27" t="s">
        <v>106</v>
      </c>
      <c r="I97" s="6"/>
      <c r="J97" s="6" t="s">
        <v>2535</v>
      </c>
      <c r="K97" s="6" t="s">
        <v>2536</v>
      </c>
      <c r="T97" s="6" t="s">
        <v>2536</v>
      </c>
      <c r="U97" s="102" t="s">
        <v>2434</v>
      </c>
      <c r="X97" s="120"/>
    </row>
    <row r="98" spans="4:24" ht="11.25">
      <c r="D98" s="27" t="s">
        <v>108</v>
      </c>
      <c r="E98" s="27" t="s">
        <v>109</v>
      </c>
      <c r="I98" s="4"/>
      <c r="J98" s="6" t="s">
        <v>1995</v>
      </c>
      <c r="K98" s="124" t="s">
        <v>2537</v>
      </c>
      <c r="T98" s="124" t="s">
        <v>2537</v>
      </c>
      <c r="U98" s="102" t="s">
        <v>2434</v>
      </c>
      <c r="X98" s="120"/>
    </row>
    <row r="99" spans="4:24" ht="11.25">
      <c r="D99" s="27" t="s">
        <v>111</v>
      </c>
      <c r="E99" s="27" t="s">
        <v>112</v>
      </c>
      <c r="I99" s="6"/>
      <c r="J99" s="119" t="s">
        <v>1209</v>
      </c>
      <c r="K99" s="119" t="s">
        <v>426</v>
      </c>
      <c r="T99" s="119" t="s">
        <v>426</v>
      </c>
      <c r="U99" s="102" t="s">
        <v>2434</v>
      </c>
      <c r="X99" s="120"/>
    </row>
    <row r="100" spans="4:24" ht="11.25">
      <c r="D100" s="27" t="s">
        <v>114</v>
      </c>
      <c r="E100" s="27" t="s">
        <v>115</v>
      </c>
      <c r="I100" s="6"/>
      <c r="J100" s="6" t="s">
        <v>1212</v>
      </c>
      <c r="K100" s="6" t="s">
        <v>1665</v>
      </c>
      <c r="T100" s="6" t="s">
        <v>1665</v>
      </c>
      <c r="U100" s="102" t="s">
        <v>2434</v>
      </c>
      <c r="X100" s="120"/>
    </row>
    <row r="101" spans="4:24" ht="11.25">
      <c r="D101" s="27" t="s">
        <v>117</v>
      </c>
      <c r="E101" s="27" t="s">
        <v>1234</v>
      </c>
      <c r="I101" s="4"/>
      <c r="J101" s="6" t="s">
        <v>1215</v>
      </c>
      <c r="K101" s="6" t="s">
        <v>1666</v>
      </c>
      <c r="T101" s="6" t="s">
        <v>1666</v>
      </c>
      <c r="U101" s="102" t="s">
        <v>2434</v>
      </c>
      <c r="X101" s="120"/>
    </row>
    <row r="102" spans="4:24" ht="11.25">
      <c r="D102" s="27" t="s">
        <v>1237</v>
      </c>
      <c r="E102" s="27" t="s">
        <v>1238</v>
      </c>
      <c r="I102" s="4"/>
      <c r="J102" s="6" t="s">
        <v>1218</v>
      </c>
      <c r="K102" s="6" t="s">
        <v>1667</v>
      </c>
      <c r="T102" s="6" t="s">
        <v>1667</v>
      </c>
      <c r="U102" s="102" t="s">
        <v>2434</v>
      </c>
      <c r="X102" s="120"/>
    </row>
    <row r="103" spans="4:24" ht="11.25">
      <c r="D103" s="27" t="s">
        <v>1239</v>
      </c>
      <c r="E103" s="27" t="s">
        <v>1240</v>
      </c>
      <c r="I103" s="117"/>
      <c r="J103" s="119" t="s">
        <v>2538</v>
      </c>
      <c r="K103" s="119" t="s">
        <v>2539</v>
      </c>
      <c r="T103" s="119" t="s">
        <v>2539</v>
      </c>
      <c r="U103" s="102" t="s">
        <v>2434</v>
      </c>
      <c r="X103" s="120"/>
    </row>
    <row r="104" spans="4:24" ht="11.25">
      <c r="D104" s="27" t="s">
        <v>1241</v>
      </c>
      <c r="E104" s="27" t="s">
        <v>1242</v>
      </c>
      <c r="I104" s="4"/>
      <c r="J104" s="6" t="s">
        <v>1221</v>
      </c>
      <c r="K104" s="6" t="s">
        <v>1668</v>
      </c>
      <c r="T104" s="6" t="s">
        <v>1668</v>
      </c>
      <c r="U104" s="102" t="s">
        <v>2434</v>
      </c>
      <c r="X104" s="120"/>
    </row>
    <row r="105" spans="4:24" ht="11.25">
      <c r="D105" s="27" t="s">
        <v>1244</v>
      </c>
      <c r="E105" s="27" t="s">
        <v>1245</v>
      </c>
      <c r="I105" s="4"/>
      <c r="J105" s="4" t="s">
        <v>1224</v>
      </c>
      <c r="K105" s="4" t="s">
        <v>1669</v>
      </c>
      <c r="T105" s="6" t="s">
        <v>1669</v>
      </c>
      <c r="U105" s="102" t="s">
        <v>2434</v>
      </c>
      <c r="X105" s="120"/>
    </row>
    <row r="106" spans="4:24" ht="12" customHeight="1">
      <c r="D106" s="27" t="s">
        <v>1247</v>
      </c>
      <c r="E106" s="27" t="s">
        <v>1248</v>
      </c>
      <c r="I106" s="4"/>
      <c r="J106" s="4" t="s">
        <v>1227</v>
      </c>
      <c r="K106" s="4" t="s">
        <v>1670</v>
      </c>
      <c r="T106" s="4" t="s">
        <v>1670</v>
      </c>
      <c r="U106" s="102" t="s">
        <v>2434</v>
      </c>
      <c r="X106" s="120"/>
    </row>
    <row r="107" spans="4:24" ht="11.25">
      <c r="D107" s="125" t="s">
        <v>1250</v>
      </c>
      <c r="E107" s="125" t="s">
        <v>1251</v>
      </c>
      <c r="I107" s="4"/>
      <c r="J107" s="4" t="s">
        <v>89</v>
      </c>
      <c r="K107" s="4" t="s">
        <v>1671</v>
      </c>
      <c r="T107" s="4" t="s">
        <v>1671</v>
      </c>
      <c r="U107" s="126" t="s">
        <v>2540</v>
      </c>
      <c r="X107" s="120"/>
    </row>
    <row r="108" spans="4:24" ht="11.25">
      <c r="D108" s="27" t="s">
        <v>1253</v>
      </c>
      <c r="E108" s="27" t="s">
        <v>1254</v>
      </c>
      <c r="I108" s="4"/>
      <c r="J108" s="4" t="s">
        <v>92</v>
      </c>
      <c r="K108" s="4" t="s">
        <v>1672</v>
      </c>
      <c r="T108" s="4" t="s">
        <v>1672</v>
      </c>
      <c r="U108" s="102" t="s">
        <v>2434</v>
      </c>
      <c r="X108" s="120"/>
    </row>
    <row r="109" spans="4:24" ht="11.25">
      <c r="D109" s="27" t="s">
        <v>1256</v>
      </c>
      <c r="E109" s="27" t="s">
        <v>1257</v>
      </c>
      <c r="I109" s="4"/>
      <c r="J109" s="4" t="s">
        <v>95</v>
      </c>
      <c r="K109" s="4" t="s">
        <v>1673</v>
      </c>
      <c r="T109" s="4" t="s">
        <v>1673</v>
      </c>
      <c r="U109" s="102" t="s">
        <v>2434</v>
      </c>
      <c r="X109" s="120"/>
    </row>
    <row r="110" spans="4:24" ht="11.25">
      <c r="D110" s="27" t="s">
        <v>1259</v>
      </c>
      <c r="E110" s="27" t="s">
        <v>1260</v>
      </c>
      <c r="I110" s="4"/>
      <c r="J110" s="4" t="s">
        <v>98</v>
      </c>
      <c r="K110" s="4" t="s">
        <v>1674</v>
      </c>
      <c r="T110" s="4" t="s">
        <v>1674</v>
      </c>
      <c r="U110" s="102" t="s">
        <v>2434</v>
      </c>
      <c r="X110" s="120"/>
    </row>
    <row r="111" spans="4:24" ht="11.25">
      <c r="D111" s="27" t="s">
        <v>1261</v>
      </c>
      <c r="E111" s="27" t="s">
        <v>1262</v>
      </c>
      <c r="I111" s="4"/>
      <c r="J111" s="4" t="s">
        <v>101</v>
      </c>
      <c r="K111" s="4" t="s">
        <v>1675</v>
      </c>
      <c r="T111" s="4" t="s">
        <v>1675</v>
      </c>
      <c r="U111" s="102" t="s">
        <v>2434</v>
      </c>
      <c r="X111" s="120"/>
    </row>
    <row r="112" spans="4:24" ht="11.25">
      <c r="D112" s="27" t="s">
        <v>1263</v>
      </c>
      <c r="E112" s="27" t="s">
        <v>39</v>
      </c>
      <c r="I112" s="4"/>
      <c r="J112" s="6" t="s">
        <v>104</v>
      </c>
      <c r="K112" s="6" t="s">
        <v>1676</v>
      </c>
      <c r="T112" s="4" t="s">
        <v>1676</v>
      </c>
      <c r="U112" s="102" t="s">
        <v>2434</v>
      </c>
      <c r="X112" s="120"/>
    </row>
    <row r="113" spans="4:24" ht="11.25">
      <c r="D113" s="27" t="s">
        <v>41</v>
      </c>
      <c r="E113" s="27" t="s">
        <v>42</v>
      </c>
      <c r="I113" s="119"/>
      <c r="J113" s="119" t="s">
        <v>2541</v>
      </c>
      <c r="K113" s="119" t="s">
        <v>2542</v>
      </c>
      <c r="T113" s="119" t="s">
        <v>2542</v>
      </c>
      <c r="U113" s="102" t="s">
        <v>2434</v>
      </c>
      <c r="X113" s="120"/>
    </row>
    <row r="114" spans="4:24" ht="11.25">
      <c r="D114" s="27" t="s">
        <v>43</v>
      </c>
      <c r="E114" s="27" t="s">
        <v>44</v>
      </c>
      <c r="I114" s="4"/>
      <c r="J114" s="6" t="s">
        <v>107</v>
      </c>
      <c r="K114" s="6" t="s">
        <v>1677</v>
      </c>
      <c r="T114" s="6" t="s">
        <v>1677</v>
      </c>
      <c r="U114" s="102" t="s">
        <v>2434</v>
      </c>
      <c r="X114" s="120"/>
    </row>
    <row r="115" spans="4:24" ht="11.25">
      <c r="D115" s="27" t="s">
        <v>45</v>
      </c>
      <c r="E115" s="27" t="s">
        <v>46</v>
      </c>
      <c r="I115" s="119"/>
      <c r="J115" s="119" t="s">
        <v>2543</v>
      </c>
      <c r="K115" s="119" t="s">
        <v>2544</v>
      </c>
      <c r="T115" s="119" t="s">
        <v>2544</v>
      </c>
      <c r="U115" s="102" t="s">
        <v>2434</v>
      </c>
      <c r="X115" s="120"/>
    </row>
    <row r="116" spans="4:24" ht="11.25">
      <c r="D116" s="27" t="s">
        <v>47</v>
      </c>
      <c r="E116" s="27" t="s">
        <v>48</v>
      </c>
      <c r="I116" s="4"/>
      <c r="J116" s="4" t="s">
        <v>110</v>
      </c>
      <c r="K116" s="4" t="s">
        <v>1678</v>
      </c>
      <c r="T116" s="6" t="s">
        <v>1678</v>
      </c>
      <c r="U116" s="102" t="s">
        <v>2434</v>
      </c>
      <c r="X116" s="120"/>
    </row>
    <row r="117" spans="4:24" ht="11.25">
      <c r="D117" s="27" t="s">
        <v>49</v>
      </c>
      <c r="E117" s="27" t="s">
        <v>50</v>
      </c>
      <c r="I117" s="4"/>
      <c r="J117" s="4" t="s">
        <v>113</v>
      </c>
      <c r="K117" s="4" t="s">
        <v>1679</v>
      </c>
      <c r="T117" s="6" t="s">
        <v>1679</v>
      </c>
      <c r="U117" s="102" t="s">
        <v>2434</v>
      </c>
      <c r="X117" s="120"/>
    </row>
    <row r="118" spans="4:24" ht="11.25">
      <c r="D118" s="27" t="s">
        <v>52</v>
      </c>
      <c r="E118" s="27" t="s">
        <v>53</v>
      </c>
      <c r="I118" s="127" t="s">
        <v>1235</v>
      </c>
      <c r="J118" s="127" t="s">
        <v>1236</v>
      </c>
      <c r="K118" s="127" t="s">
        <v>1680</v>
      </c>
      <c r="T118" s="127" t="s">
        <v>1680</v>
      </c>
      <c r="U118" s="102" t="s">
        <v>2434</v>
      </c>
      <c r="X118" s="120"/>
    </row>
    <row r="119" spans="4:24" ht="11.25">
      <c r="D119" s="27" t="s">
        <v>55</v>
      </c>
      <c r="E119" s="27" t="s">
        <v>56</v>
      </c>
      <c r="I119" s="4"/>
      <c r="J119" s="4" t="s">
        <v>1236</v>
      </c>
      <c r="K119" s="4" t="s">
        <v>1681</v>
      </c>
      <c r="T119" s="4" t="s">
        <v>1681</v>
      </c>
      <c r="U119" s="102" t="s">
        <v>2434</v>
      </c>
      <c r="X119" s="120"/>
    </row>
    <row r="120" spans="4:24" ht="11.25">
      <c r="D120" s="27" t="s">
        <v>1288</v>
      </c>
      <c r="E120" s="27" t="s">
        <v>1289</v>
      </c>
      <c r="I120" s="128" t="s">
        <v>834</v>
      </c>
      <c r="J120" s="128" t="s">
        <v>1236</v>
      </c>
      <c r="K120" s="128" t="s">
        <v>1682</v>
      </c>
      <c r="T120" s="128" t="s">
        <v>1682</v>
      </c>
      <c r="U120" s="102" t="s">
        <v>2434</v>
      </c>
      <c r="X120" s="120"/>
    </row>
    <row r="121" spans="4:24" ht="11.25">
      <c r="D121" s="27" t="s">
        <v>1291</v>
      </c>
      <c r="E121" s="27" t="s">
        <v>1292</v>
      </c>
      <c r="I121" s="4"/>
      <c r="J121" s="4" t="s">
        <v>1243</v>
      </c>
      <c r="K121" s="4" t="s">
        <v>1683</v>
      </c>
      <c r="T121" s="4" t="s">
        <v>1683</v>
      </c>
      <c r="U121" s="102" t="s">
        <v>2434</v>
      </c>
      <c r="X121" s="120"/>
    </row>
    <row r="122" spans="4:24" ht="11.25">
      <c r="D122" s="27" t="s">
        <v>1294</v>
      </c>
      <c r="E122" s="27" t="s">
        <v>1295</v>
      </c>
      <c r="I122" s="4"/>
      <c r="J122" s="4" t="s">
        <v>1246</v>
      </c>
      <c r="K122" s="4" t="s">
        <v>1684</v>
      </c>
      <c r="T122" s="4" t="s">
        <v>1684</v>
      </c>
      <c r="U122" s="102" t="s">
        <v>2434</v>
      </c>
      <c r="X122" s="120"/>
    </row>
    <row r="123" spans="4:24" ht="11.25">
      <c r="D123" s="27" t="s">
        <v>1297</v>
      </c>
      <c r="E123" s="27" t="s">
        <v>1298</v>
      </c>
      <c r="I123" s="4"/>
      <c r="J123" s="6" t="s">
        <v>1249</v>
      </c>
      <c r="K123" s="6" t="s">
        <v>1685</v>
      </c>
      <c r="T123" s="6" t="s">
        <v>1685</v>
      </c>
      <c r="U123" s="102" t="s">
        <v>2434</v>
      </c>
      <c r="X123" s="120"/>
    </row>
    <row r="124" spans="4:24" ht="11.25">
      <c r="D124" s="27" t="s">
        <v>1300</v>
      </c>
      <c r="E124" s="27" t="s">
        <v>1301</v>
      </c>
      <c r="I124" s="4"/>
      <c r="J124" s="119" t="s">
        <v>1252</v>
      </c>
      <c r="K124" s="119" t="s">
        <v>1686</v>
      </c>
      <c r="T124" s="119" t="s">
        <v>1686</v>
      </c>
      <c r="U124" s="102" t="s">
        <v>2434</v>
      </c>
      <c r="X124" s="120"/>
    </row>
    <row r="125" spans="4:24" ht="11.25">
      <c r="D125" s="27" t="s">
        <v>1303</v>
      </c>
      <c r="E125" s="27" t="s">
        <v>1304</v>
      </c>
      <c r="I125" s="6"/>
      <c r="J125" s="6" t="s">
        <v>2545</v>
      </c>
      <c r="K125" s="6" t="s">
        <v>2546</v>
      </c>
      <c r="T125" s="6" t="s">
        <v>2546</v>
      </c>
      <c r="U125" s="102" t="s">
        <v>2434</v>
      </c>
      <c r="X125" s="120"/>
    </row>
    <row r="126" spans="4:24" ht="11.25">
      <c r="D126" s="27" t="s">
        <v>2547</v>
      </c>
      <c r="E126" s="27" t="s">
        <v>2548</v>
      </c>
      <c r="I126" s="119"/>
      <c r="J126" s="119" t="s">
        <v>2549</v>
      </c>
      <c r="K126" s="119" t="s">
        <v>2550</v>
      </c>
      <c r="T126" s="119" t="s">
        <v>2550</v>
      </c>
      <c r="U126" s="102" t="s">
        <v>2434</v>
      </c>
      <c r="X126" s="120"/>
    </row>
    <row r="127" spans="4:24" ht="11.25">
      <c r="D127" s="27" t="s">
        <v>1305</v>
      </c>
      <c r="E127" s="27" t="s">
        <v>1306</v>
      </c>
      <c r="I127" s="6"/>
      <c r="J127" s="4" t="s">
        <v>1255</v>
      </c>
      <c r="K127" s="4" t="s">
        <v>1687</v>
      </c>
      <c r="T127" s="4" t="s">
        <v>1687</v>
      </c>
      <c r="U127" s="102" t="s">
        <v>2434</v>
      </c>
      <c r="X127" s="120"/>
    </row>
    <row r="128" spans="4:24" ht="11.25">
      <c r="D128" s="27" t="s">
        <v>1308</v>
      </c>
      <c r="E128" s="27" t="s">
        <v>1309</v>
      </c>
      <c r="I128" s="127" t="s">
        <v>1235</v>
      </c>
      <c r="J128" s="127" t="s">
        <v>1258</v>
      </c>
      <c r="K128" s="127" t="s">
        <v>1688</v>
      </c>
      <c r="T128" s="127" t="s">
        <v>1688</v>
      </c>
      <c r="U128" s="102" t="s">
        <v>2434</v>
      </c>
      <c r="X128" s="120"/>
    </row>
    <row r="129" spans="4:24" ht="11.25">
      <c r="D129" s="27" t="s">
        <v>1311</v>
      </c>
      <c r="E129" s="27" t="s">
        <v>1312</v>
      </c>
      <c r="I129" s="4"/>
      <c r="J129" s="4" t="s">
        <v>1258</v>
      </c>
      <c r="K129" s="4" t="s">
        <v>1689</v>
      </c>
      <c r="T129" s="4" t="s">
        <v>1689</v>
      </c>
      <c r="U129" s="102" t="s">
        <v>2434</v>
      </c>
      <c r="X129" s="120"/>
    </row>
    <row r="130" spans="4:24" ht="11.25">
      <c r="D130" s="27" t="s">
        <v>1314</v>
      </c>
      <c r="E130" s="27" t="s">
        <v>1315</v>
      </c>
      <c r="I130" s="128" t="s">
        <v>834</v>
      </c>
      <c r="J130" s="128" t="s">
        <v>1258</v>
      </c>
      <c r="K130" s="128" t="s">
        <v>1690</v>
      </c>
      <c r="T130" s="128" t="s">
        <v>1690</v>
      </c>
      <c r="U130" s="102" t="s">
        <v>2434</v>
      </c>
      <c r="X130" s="120"/>
    </row>
    <row r="131" spans="4:24" ht="11.25">
      <c r="D131" s="27" t="s">
        <v>1317</v>
      </c>
      <c r="E131" s="27" t="s">
        <v>1318</v>
      </c>
      <c r="I131" s="127" t="s">
        <v>1235</v>
      </c>
      <c r="J131" s="127" t="s">
        <v>40</v>
      </c>
      <c r="K131" s="127" t="s">
        <v>1691</v>
      </c>
      <c r="T131" s="127" t="s">
        <v>1691</v>
      </c>
      <c r="U131" s="102" t="s">
        <v>2434</v>
      </c>
      <c r="X131" s="120"/>
    </row>
    <row r="132" spans="4:24" ht="11.25">
      <c r="D132" s="27" t="s">
        <v>1320</v>
      </c>
      <c r="E132" s="27" t="s">
        <v>1321</v>
      </c>
      <c r="I132" s="128" t="s">
        <v>834</v>
      </c>
      <c r="J132" s="128" t="s">
        <v>40</v>
      </c>
      <c r="K132" s="128" t="s">
        <v>1692</v>
      </c>
      <c r="T132" s="128" t="s">
        <v>1692</v>
      </c>
      <c r="U132" s="102" t="s">
        <v>2434</v>
      </c>
      <c r="X132" s="120"/>
    </row>
    <row r="133" spans="4:24" ht="11.25">
      <c r="D133" s="27" t="s">
        <v>1323</v>
      </c>
      <c r="E133" s="27" t="s">
        <v>1324</v>
      </c>
      <c r="I133" s="127" t="s">
        <v>1235</v>
      </c>
      <c r="J133" s="127" t="s">
        <v>40</v>
      </c>
      <c r="K133" s="127" t="s">
        <v>1693</v>
      </c>
      <c r="T133" s="127" t="s">
        <v>1693</v>
      </c>
      <c r="U133" s="102" t="s">
        <v>2434</v>
      </c>
      <c r="X133" s="120"/>
    </row>
    <row r="134" spans="4:24" ht="11.25">
      <c r="D134" s="27" t="s">
        <v>1326</v>
      </c>
      <c r="E134" s="27" t="s">
        <v>1327</v>
      </c>
      <c r="I134" s="4"/>
      <c r="J134" s="4" t="s">
        <v>40</v>
      </c>
      <c r="K134" s="4" t="s">
        <v>1694</v>
      </c>
      <c r="T134" s="4" t="s">
        <v>1694</v>
      </c>
      <c r="U134" s="102" t="s">
        <v>2434</v>
      </c>
      <c r="X134" s="120"/>
    </row>
    <row r="135" spans="4:24" ht="11.25">
      <c r="D135" s="27" t="s">
        <v>1329</v>
      </c>
      <c r="E135" s="27" t="s">
        <v>1330</v>
      </c>
      <c r="I135" s="128" t="s">
        <v>834</v>
      </c>
      <c r="J135" s="128" t="s">
        <v>40</v>
      </c>
      <c r="K135" s="128" t="s">
        <v>1695</v>
      </c>
      <c r="T135" s="128" t="s">
        <v>1695</v>
      </c>
      <c r="U135" s="102" t="s">
        <v>2434</v>
      </c>
      <c r="X135" s="120"/>
    </row>
    <row r="136" spans="4:24" ht="11.25">
      <c r="D136" s="27" t="s">
        <v>1332</v>
      </c>
      <c r="E136" s="27" t="s">
        <v>1333</v>
      </c>
      <c r="I136" s="4"/>
      <c r="J136" s="4" t="s">
        <v>51</v>
      </c>
      <c r="K136" s="4" t="s">
        <v>1696</v>
      </c>
      <c r="T136" s="4" t="s">
        <v>1696</v>
      </c>
      <c r="U136" s="102" t="s">
        <v>2434</v>
      </c>
      <c r="X136" s="120"/>
    </row>
    <row r="137" spans="4:24" ht="11.25">
      <c r="D137" s="27" t="s">
        <v>1335</v>
      </c>
      <c r="E137" s="27" t="s">
        <v>1336</v>
      </c>
      <c r="I137" s="4"/>
      <c r="J137" s="4" t="s">
        <v>54</v>
      </c>
      <c r="K137" s="4" t="s">
        <v>1697</v>
      </c>
      <c r="T137" s="4" t="s">
        <v>1697</v>
      </c>
      <c r="U137" s="102" t="s">
        <v>2434</v>
      </c>
      <c r="X137" s="120"/>
    </row>
    <row r="138" spans="4:24" ht="11.25">
      <c r="D138" s="27" t="s">
        <v>1338</v>
      </c>
      <c r="E138" s="27" t="s">
        <v>1339</v>
      </c>
      <c r="I138" s="4"/>
      <c r="J138" s="6" t="s">
        <v>1287</v>
      </c>
      <c r="K138" s="6" t="s">
        <v>1698</v>
      </c>
      <c r="T138" s="4" t="s">
        <v>1698</v>
      </c>
      <c r="U138" s="102" t="s">
        <v>2434</v>
      </c>
      <c r="X138" s="120"/>
    </row>
    <row r="139" spans="4:24" ht="11.25">
      <c r="D139" s="27" t="s">
        <v>1340</v>
      </c>
      <c r="E139" s="27" t="s">
        <v>1341</v>
      </c>
      <c r="I139" s="6"/>
      <c r="J139" s="119" t="s">
        <v>2551</v>
      </c>
      <c r="K139" s="119" t="s">
        <v>2552</v>
      </c>
      <c r="T139" s="119" t="s">
        <v>2552</v>
      </c>
      <c r="U139" s="126" t="s">
        <v>2440</v>
      </c>
      <c r="X139" s="120"/>
    </row>
    <row r="140" spans="4:24" ht="11.25">
      <c r="D140" s="27" t="s">
        <v>1342</v>
      </c>
      <c r="E140" s="27" t="s">
        <v>1343</v>
      </c>
      <c r="I140" s="4"/>
      <c r="J140" s="6" t="s">
        <v>1290</v>
      </c>
      <c r="K140" s="6" t="s">
        <v>1699</v>
      </c>
      <c r="T140" s="4" t="s">
        <v>1699</v>
      </c>
      <c r="U140" s="102" t="s">
        <v>2434</v>
      </c>
      <c r="X140" s="120"/>
    </row>
    <row r="141" spans="4:24" ht="11.25">
      <c r="D141" s="27" t="s">
        <v>165</v>
      </c>
      <c r="E141" s="27" t="s">
        <v>166</v>
      </c>
      <c r="I141" s="4"/>
      <c r="J141" s="4" t="s">
        <v>1293</v>
      </c>
      <c r="K141" s="4" t="s">
        <v>1700</v>
      </c>
      <c r="T141" s="4" t="s">
        <v>1700</v>
      </c>
      <c r="U141" s="102" t="s">
        <v>2434</v>
      </c>
      <c r="X141" s="120"/>
    </row>
    <row r="142" spans="4:24" ht="11.25">
      <c r="D142" s="27" t="s">
        <v>168</v>
      </c>
      <c r="E142" s="27" t="s">
        <v>169</v>
      </c>
      <c r="I142" s="4"/>
      <c r="J142" s="4" t="s">
        <v>1296</v>
      </c>
      <c r="K142" s="4" t="s">
        <v>1701</v>
      </c>
      <c r="T142" s="4" t="s">
        <v>1701</v>
      </c>
      <c r="U142" s="102" t="s">
        <v>2434</v>
      </c>
      <c r="X142" s="120"/>
    </row>
    <row r="143" spans="4:24" ht="11.25">
      <c r="D143" s="27" t="s">
        <v>171</v>
      </c>
      <c r="E143" s="27" t="s">
        <v>172</v>
      </c>
      <c r="I143" s="127" t="s">
        <v>1235</v>
      </c>
      <c r="J143" s="127" t="s">
        <v>1299</v>
      </c>
      <c r="K143" s="127" t="s">
        <v>1702</v>
      </c>
      <c r="T143" s="127" t="s">
        <v>1702</v>
      </c>
      <c r="U143" s="102" t="s">
        <v>2434</v>
      </c>
      <c r="X143" s="120"/>
    </row>
    <row r="144" spans="4:24" ht="11.25">
      <c r="D144" s="27" t="s">
        <v>174</v>
      </c>
      <c r="E144" s="27" t="s">
        <v>175</v>
      </c>
      <c r="I144" s="4"/>
      <c r="J144" s="4" t="s">
        <v>1302</v>
      </c>
      <c r="K144" s="4" t="s">
        <v>1703</v>
      </c>
      <c r="T144" s="4" t="s">
        <v>1703</v>
      </c>
      <c r="U144" s="102" t="s">
        <v>2434</v>
      </c>
      <c r="X144" s="120"/>
    </row>
    <row r="145" spans="4:24" ht="11.25">
      <c r="D145" s="27" t="s">
        <v>177</v>
      </c>
      <c r="E145" s="27" t="s">
        <v>178</v>
      </c>
      <c r="I145" s="128" t="s">
        <v>834</v>
      </c>
      <c r="J145" s="128" t="s">
        <v>1299</v>
      </c>
      <c r="K145" s="128" t="s">
        <v>1704</v>
      </c>
      <c r="T145" s="128" t="s">
        <v>1704</v>
      </c>
      <c r="U145" s="102" t="s">
        <v>2434</v>
      </c>
      <c r="X145" s="120"/>
    </row>
    <row r="146" spans="4:24" ht="11.25">
      <c r="D146" s="27" t="s">
        <v>180</v>
      </c>
      <c r="E146" s="27" t="s">
        <v>181</v>
      </c>
      <c r="I146" s="4"/>
      <c r="J146" s="4" t="s">
        <v>1307</v>
      </c>
      <c r="K146" s="4" t="s">
        <v>1705</v>
      </c>
      <c r="T146" s="4" t="s">
        <v>1705</v>
      </c>
      <c r="U146" s="102" t="s">
        <v>2434</v>
      </c>
      <c r="X146" s="120"/>
    </row>
    <row r="147" spans="4:24" ht="11.25">
      <c r="D147" s="27" t="s">
        <v>183</v>
      </c>
      <c r="E147" s="27" t="s">
        <v>184</v>
      </c>
      <c r="I147" s="4"/>
      <c r="J147" s="4" t="s">
        <v>1310</v>
      </c>
      <c r="K147" s="4" t="s">
        <v>1706</v>
      </c>
      <c r="T147" s="4" t="s">
        <v>1706</v>
      </c>
      <c r="U147" s="102" t="s">
        <v>2434</v>
      </c>
      <c r="X147" s="120"/>
    </row>
    <row r="148" spans="4:24" ht="11.25">
      <c r="D148" s="27" t="s">
        <v>186</v>
      </c>
      <c r="E148" s="27" t="s">
        <v>187</v>
      </c>
      <c r="I148" s="4"/>
      <c r="J148" s="4" t="s">
        <v>1313</v>
      </c>
      <c r="K148" s="4" t="s">
        <v>1707</v>
      </c>
      <c r="T148" s="4" t="s">
        <v>1707</v>
      </c>
      <c r="U148" s="102" t="s">
        <v>2434</v>
      </c>
      <c r="X148" s="120"/>
    </row>
    <row r="149" spans="4:24" ht="11.25">
      <c r="D149" s="27" t="s">
        <v>189</v>
      </c>
      <c r="E149" s="27" t="s">
        <v>190</v>
      </c>
      <c r="I149" s="4"/>
      <c r="J149" s="4" t="s">
        <v>1316</v>
      </c>
      <c r="K149" s="4" t="s">
        <v>1708</v>
      </c>
      <c r="T149" s="4" t="s">
        <v>1708</v>
      </c>
      <c r="U149" s="102" t="s">
        <v>2434</v>
      </c>
      <c r="X149" s="120"/>
    </row>
    <row r="150" spans="4:24" ht="11.25">
      <c r="D150" s="27" t="s">
        <v>192</v>
      </c>
      <c r="E150" s="27" t="s">
        <v>193</v>
      </c>
      <c r="I150" s="4"/>
      <c r="J150" s="4" t="s">
        <v>1319</v>
      </c>
      <c r="K150" s="4" t="s">
        <v>1709</v>
      </c>
      <c r="T150" s="4" t="s">
        <v>1709</v>
      </c>
      <c r="U150" s="102" t="s">
        <v>2434</v>
      </c>
      <c r="X150" s="120"/>
    </row>
    <row r="151" spans="4:24" ht="11.25">
      <c r="D151" s="27" t="s">
        <v>194</v>
      </c>
      <c r="E151" s="27" t="s">
        <v>195</v>
      </c>
      <c r="I151" s="4"/>
      <c r="J151" s="4" t="s">
        <v>1322</v>
      </c>
      <c r="K151" s="4" t="s">
        <v>1710</v>
      </c>
      <c r="T151" s="6" t="s">
        <v>1710</v>
      </c>
      <c r="U151" s="102" t="s">
        <v>2434</v>
      </c>
      <c r="X151" s="120"/>
    </row>
    <row r="152" spans="4:24" ht="11.25">
      <c r="D152" s="27" t="s">
        <v>197</v>
      </c>
      <c r="E152" s="27" t="s">
        <v>198</v>
      </c>
      <c r="I152" s="119"/>
      <c r="J152" s="119" t="s">
        <v>2553</v>
      </c>
      <c r="K152" s="119" t="s">
        <v>2554</v>
      </c>
      <c r="T152" s="119" t="s">
        <v>2554</v>
      </c>
      <c r="U152" s="102" t="s">
        <v>2434</v>
      </c>
      <c r="X152" s="120"/>
    </row>
    <row r="153" spans="4:24" ht="11.25">
      <c r="D153" s="27" t="s">
        <v>199</v>
      </c>
      <c r="E153" s="27" t="s">
        <v>200</v>
      </c>
      <c r="I153" s="4"/>
      <c r="J153" s="4" t="s">
        <v>1325</v>
      </c>
      <c r="K153" s="4" t="s">
        <v>1711</v>
      </c>
      <c r="T153" s="4" t="s">
        <v>1711</v>
      </c>
      <c r="U153" s="102" t="s">
        <v>2434</v>
      </c>
      <c r="X153" s="120"/>
    </row>
    <row r="154" spans="4:24" ht="11.25">
      <c r="D154" s="27" t="s">
        <v>201</v>
      </c>
      <c r="E154" s="27" t="s">
        <v>202</v>
      </c>
      <c r="I154" s="4"/>
      <c r="J154" s="4" t="s">
        <v>1328</v>
      </c>
      <c r="K154" s="4" t="s">
        <v>1712</v>
      </c>
      <c r="T154" s="4" t="s">
        <v>1712</v>
      </c>
      <c r="U154" s="102" t="s">
        <v>2434</v>
      </c>
      <c r="X154" s="120"/>
    </row>
    <row r="155" spans="4:24" ht="11.25">
      <c r="D155" s="27" t="s">
        <v>203</v>
      </c>
      <c r="E155" s="27" t="s">
        <v>204</v>
      </c>
      <c r="I155" s="4"/>
      <c r="J155" s="4" t="s">
        <v>1331</v>
      </c>
      <c r="K155" s="4" t="s">
        <v>1713</v>
      </c>
      <c r="T155" s="4" t="s">
        <v>1713</v>
      </c>
      <c r="U155" s="102" t="s">
        <v>2434</v>
      </c>
      <c r="X155" s="120"/>
    </row>
    <row r="156" spans="4:24" ht="11.25">
      <c r="D156" s="27" t="s">
        <v>206</v>
      </c>
      <c r="E156" s="27" t="s">
        <v>207</v>
      </c>
      <c r="I156" s="4"/>
      <c r="J156" s="119" t="s">
        <v>1334</v>
      </c>
      <c r="K156" s="119" t="s">
        <v>1714</v>
      </c>
      <c r="T156" s="119" t="s">
        <v>1714</v>
      </c>
      <c r="U156" s="102" t="s">
        <v>2434</v>
      </c>
      <c r="X156" s="120"/>
    </row>
    <row r="157" spans="4:24" ht="11.25">
      <c r="D157" s="27" t="s">
        <v>209</v>
      </c>
      <c r="E157" s="27" t="s">
        <v>210</v>
      </c>
      <c r="I157" s="129" t="s">
        <v>1235</v>
      </c>
      <c r="J157" s="127" t="s">
        <v>1337</v>
      </c>
      <c r="K157" s="127" t="s">
        <v>1715</v>
      </c>
      <c r="T157" s="127" t="s">
        <v>1715</v>
      </c>
      <c r="U157" s="102" t="s">
        <v>2434</v>
      </c>
      <c r="X157" s="120"/>
    </row>
    <row r="158" spans="4:24" ht="11.25">
      <c r="D158" s="27" t="s">
        <v>212</v>
      </c>
      <c r="E158" s="27" t="s">
        <v>213</v>
      </c>
      <c r="I158" s="4"/>
      <c r="J158" s="4" t="s">
        <v>1337</v>
      </c>
      <c r="K158" s="4" t="s">
        <v>1716</v>
      </c>
      <c r="T158" s="4" t="s">
        <v>1716</v>
      </c>
      <c r="U158" s="102" t="s">
        <v>2434</v>
      </c>
      <c r="X158" s="120"/>
    </row>
    <row r="159" spans="4:24" ht="11.25">
      <c r="D159" s="27" t="s">
        <v>215</v>
      </c>
      <c r="E159" s="27" t="s">
        <v>216</v>
      </c>
      <c r="I159" s="128" t="s">
        <v>834</v>
      </c>
      <c r="J159" s="128" t="s">
        <v>1337</v>
      </c>
      <c r="K159" s="128" t="s">
        <v>1717</v>
      </c>
      <c r="T159" s="128" t="s">
        <v>1717</v>
      </c>
      <c r="U159" s="102" t="s">
        <v>2434</v>
      </c>
      <c r="X159" s="120"/>
    </row>
    <row r="160" spans="4:24" ht="11.25">
      <c r="D160" s="27" t="s">
        <v>218</v>
      </c>
      <c r="E160" s="27" t="s">
        <v>1397</v>
      </c>
      <c r="I160" s="4"/>
      <c r="J160" s="5" t="s">
        <v>164</v>
      </c>
      <c r="K160" s="5" t="s">
        <v>1718</v>
      </c>
      <c r="T160" s="5" t="s">
        <v>1718</v>
      </c>
      <c r="U160" s="102" t="s">
        <v>2434</v>
      </c>
      <c r="X160" s="120"/>
    </row>
    <row r="161" spans="4:24" ht="11.25">
      <c r="D161" s="27" t="s">
        <v>1399</v>
      </c>
      <c r="E161" s="27" t="s">
        <v>1400</v>
      </c>
      <c r="I161" s="4"/>
      <c r="J161" s="4" t="s">
        <v>170</v>
      </c>
      <c r="K161" s="4" t="s">
        <v>1719</v>
      </c>
      <c r="T161" s="4" t="s">
        <v>1719</v>
      </c>
      <c r="U161" s="102" t="s">
        <v>2434</v>
      </c>
      <c r="X161" s="120"/>
    </row>
    <row r="162" spans="4:24" ht="11.25">
      <c r="D162" s="27" t="s">
        <v>1401</v>
      </c>
      <c r="E162" s="27" t="s">
        <v>1402</v>
      </c>
      <c r="I162" s="4"/>
      <c r="J162" s="4" t="s">
        <v>173</v>
      </c>
      <c r="K162" s="4" t="s">
        <v>1720</v>
      </c>
      <c r="T162" s="4" t="s">
        <v>1720</v>
      </c>
      <c r="U162" s="102" t="s">
        <v>2434</v>
      </c>
      <c r="X162" s="120"/>
    </row>
    <row r="163" spans="4:24" ht="11.25">
      <c r="D163" s="27" t="s">
        <v>1403</v>
      </c>
      <c r="E163" s="27" t="s">
        <v>1404</v>
      </c>
      <c r="I163" s="4"/>
      <c r="J163" s="4" t="s">
        <v>176</v>
      </c>
      <c r="K163" s="4" t="s">
        <v>1721</v>
      </c>
      <c r="T163" s="4" t="s">
        <v>1721</v>
      </c>
      <c r="U163" s="102" t="s">
        <v>2434</v>
      </c>
      <c r="X163" s="120"/>
    </row>
    <row r="164" spans="4:24" ht="11.25">
      <c r="D164" s="27" t="s">
        <v>1406</v>
      </c>
      <c r="E164" s="27" t="s">
        <v>1407</v>
      </c>
      <c r="I164" s="119"/>
      <c r="J164" s="119" t="s">
        <v>2555</v>
      </c>
      <c r="K164" s="119" t="s">
        <v>2556</v>
      </c>
      <c r="T164" s="119" t="s">
        <v>2556</v>
      </c>
      <c r="U164" s="102" t="s">
        <v>2434</v>
      </c>
      <c r="X164" s="120"/>
    </row>
    <row r="165" spans="4:24" ht="11.25">
      <c r="D165" s="27" t="s">
        <v>1408</v>
      </c>
      <c r="E165" s="27" t="s">
        <v>1409</v>
      </c>
      <c r="I165" s="4"/>
      <c r="J165" s="4" t="s">
        <v>179</v>
      </c>
      <c r="K165" s="4" t="s">
        <v>1722</v>
      </c>
      <c r="T165" s="6" t="s">
        <v>1722</v>
      </c>
      <c r="U165" s="102" t="s">
        <v>2434</v>
      </c>
      <c r="X165" s="120"/>
    </row>
    <row r="166" spans="4:24" ht="11.25">
      <c r="D166" s="27" t="s">
        <v>1410</v>
      </c>
      <c r="E166" s="27" t="s">
        <v>1411</v>
      </c>
      <c r="I166" s="4"/>
      <c r="J166" s="4" t="s">
        <v>182</v>
      </c>
      <c r="K166" s="4" t="s">
        <v>1723</v>
      </c>
      <c r="T166" s="4" t="s">
        <v>1723</v>
      </c>
      <c r="U166" s="102" t="s">
        <v>2434</v>
      </c>
      <c r="X166" s="120"/>
    </row>
    <row r="167" spans="4:24" ht="11.25">
      <c r="D167" s="27" t="s">
        <v>2557</v>
      </c>
      <c r="E167" s="27" t="s">
        <v>2558</v>
      </c>
      <c r="I167" s="4"/>
      <c r="J167" s="4" t="s">
        <v>185</v>
      </c>
      <c r="K167" s="4" t="s">
        <v>1724</v>
      </c>
      <c r="T167" s="4" t="s">
        <v>1724</v>
      </c>
      <c r="U167" s="102" t="s">
        <v>2434</v>
      </c>
      <c r="X167" s="120"/>
    </row>
    <row r="168" spans="4:24" ht="11.25">
      <c r="D168" s="27" t="s">
        <v>1413</v>
      </c>
      <c r="E168" s="27" t="s">
        <v>1414</v>
      </c>
      <c r="I168" s="4"/>
      <c r="J168" s="4" t="s">
        <v>188</v>
      </c>
      <c r="K168" s="4" t="s">
        <v>1725</v>
      </c>
      <c r="T168" s="4" t="s">
        <v>1725</v>
      </c>
      <c r="U168" s="102" t="s">
        <v>2434</v>
      </c>
      <c r="X168" s="120"/>
    </row>
    <row r="169" spans="4:24" ht="11.25">
      <c r="D169" s="27" t="s">
        <v>1416</v>
      </c>
      <c r="E169" s="27" t="s">
        <v>1417</v>
      </c>
      <c r="I169" s="4"/>
      <c r="J169" s="4" t="s">
        <v>191</v>
      </c>
      <c r="K169" s="4" t="s">
        <v>1726</v>
      </c>
      <c r="T169" s="4" t="s">
        <v>1726</v>
      </c>
      <c r="U169" s="102" t="s">
        <v>2434</v>
      </c>
      <c r="X169" s="120"/>
    </row>
    <row r="170" spans="4:24" ht="11.25">
      <c r="D170" s="27" t="s">
        <v>1419</v>
      </c>
      <c r="E170" s="27" t="s">
        <v>1420</v>
      </c>
      <c r="I170" s="130" t="s">
        <v>841</v>
      </c>
      <c r="J170" s="130" t="s">
        <v>176</v>
      </c>
      <c r="K170" s="130" t="s">
        <v>1727</v>
      </c>
      <c r="T170" s="130" t="s">
        <v>1727</v>
      </c>
      <c r="U170" s="126" t="s">
        <v>2031</v>
      </c>
      <c r="X170" s="120"/>
    </row>
    <row r="171" spans="4:24" ht="11.25">
      <c r="D171" s="27" t="s">
        <v>1422</v>
      </c>
      <c r="E171" s="27" t="s">
        <v>286</v>
      </c>
      <c r="I171" s="4"/>
      <c r="J171" s="4" t="s">
        <v>196</v>
      </c>
      <c r="K171" s="4" t="s">
        <v>1728</v>
      </c>
      <c r="T171" s="4" t="s">
        <v>1728</v>
      </c>
      <c r="U171" s="102" t="s">
        <v>2434</v>
      </c>
      <c r="X171" s="120"/>
    </row>
    <row r="172" spans="4:24" ht="11.25">
      <c r="D172" s="27" t="s">
        <v>287</v>
      </c>
      <c r="E172" s="27" t="s">
        <v>288</v>
      </c>
      <c r="I172" s="127" t="s">
        <v>1235</v>
      </c>
      <c r="J172" s="127" t="s">
        <v>833</v>
      </c>
      <c r="K172" s="127" t="s">
        <v>1729</v>
      </c>
      <c r="T172" s="127" t="s">
        <v>1729</v>
      </c>
      <c r="U172" s="102" t="s">
        <v>2434</v>
      </c>
      <c r="X172" s="120"/>
    </row>
    <row r="173" spans="4:24" ht="11.25">
      <c r="D173" s="27" t="s">
        <v>290</v>
      </c>
      <c r="E173" s="27" t="s">
        <v>291</v>
      </c>
      <c r="I173" s="4"/>
      <c r="J173" s="4" t="s">
        <v>833</v>
      </c>
      <c r="K173" s="4" t="s">
        <v>1730</v>
      </c>
      <c r="T173" s="4" t="s">
        <v>1730</v>
      </c>
      <c r="U173" s="102" t="s">
        <v>2434</v>
      </c>
      <c r="X173" s="120"/>
    </row>
    <row r="174" spans="4:24" ht="11.25">
      <c r="D174" s="27" t="s">
        <v>293</v>
      </c>
      <c r="E174" s="27" t="s">
        <v>294</v>
      </c>
      <c r="I174" s="128" t="s">
        <v>834</v>
      </c>
      <c r="J174" s="128" t="s">
        <v>833</v>
      </c>
      <c r="K174" s="128" t="s">
        <v>1731</v>
      </c>
      <c r="T174" s="128" t="s">
        <v>1731</v>
      </c>
      <c r="U174" s="102" t="s">
        <v>2434</v>
      </c>
      <c r="X174" s="120"/>
    </row>
    <row r="175" spans="4:24" ht="11.25">
      <c r="D175" s="27" t="s">
        <v>296</v>
      </c>
      <c r="E175" s="27" t="s">
        <v>297</v>
      </c>
      <c r="I175" s="119"/>
      <c r="J175" s="119" t="s">
        <v>2559</v>
      </c>
      <c r="K175" s="119" t="s">
        <v>2560</v>
      </c>
      <c r="T175" s="119" t="s">
        <v>2560</v>
      </c>
      <c r="U175" s="102" t="s">
        <v>2434</v>
      </c>
      <c r="X175" s="120"/>
    </row>
    <row r="176" spans="4:24" ht="11.25">
      <c r="D176" s="27" t="s">
        <v>299</v>
      </c>
      <c r="E176" s="27" t="s">
        <v>300</v>
      </c>
      <c r="I176" s="119"/>
      <c r="J176" s="119" t="s">
        <v>2561</v>
      </c>
      <c r="K176" s="119" t="s">
        <v>2562</v>
      </c>
      <c r="T176" s="119" t="s">
        <v>2562</v>
      </c>
      <c r="U176" s="102" t="s">
        <v>2434</v>
      </c>
      <c r="X176" s="120"/>
    </row>
    <row r="177" spans="4:24" ht="11.25">
      <c r="D177" s="27" t="s">
        <v>302</v>
      </c>
      <c r="E177" s="27" t="s">
        <v>303</v>
      </c>
      <c r="I177" s="6"/>
      <c r="J177" s="119" t="s">
        <v>205</v>
      </c>
      <c r="K177" s="119" t="s">
        <v>1732</v>
      </c>
      <c r="T177" s="119" t="s">
        <v>1732</v>
      </c>
      <c r="U177" s="102" t="s">
        <v>2434</v>
      </c>
      <c r="X177" s="120"/>
    </row>
    <row r="178" spans="4:24" ht="11.25">
      <c r="D178" s="27" t="s">
        <v>305</v>
      </c>
      <c r="E178" s="27" t="s">
        <v>1451</v>
      </c>
      <c r="I178" s="6"/>
      <c r="J178" s="119" t="s">
        <v>208</v>
      </c>
      <c r="K178" s="119" t="s">
        <v>1733</v>
      </c>
      <c r="T178" s="119" t="s">
        <v>1733</v>
      </c>
      <c r="U178" s="102" t="s">
        <v>2434</v>
      </c>
      <c r="X178" s="120"/>
    </row>
    <row r="179" spans="4:24" ht="11.25">
      <c r="D179" s="27" t="s">
        <v>1453</v>
      </c>
      <c r="E179" s="27" t="s">
        <v>1454</v>
      </c>
      <c r="I179" s="6"/>
      <c r="J179" s="4" t="s">
        <v>211</v>
      </c>
      <c r="K179" s="4" t="s">
        <v>1734</v>
      </c>
      <c r="T179" s="6" t="s">
        <v>1734</v>
      </c>
      <c r="U179" s="102" t="s">
        <v>2434</v>
      </c>
      <c r="X179" s="120"/>
    </row>
    <row r="180" spans="4:24" ht="11.25">
      <c r="D180" s="27" t="s">
        <v>1456</v>
      </c>
      <c r="E180" s="27" t="s">
        <v>224</v>
      </c>
      <c r="I180" s="4"/>
      <c r="J180" s="4" t="s">
        <v>1820</v>
      </c>
      <c r="K180" s="124" t="s">
        <v>2563</v>
      </c>
      <c r="T180" s="124" t="s">
        <v>2563</v>
      </c>
      <c r="U180" s="102" t="s">
        <v>2434</v>
      </c>
      <c r="X180" s="120"/>
    </row>
    <row r="181" spans="4:24" ht="11.25">
      <c r="D181" s="27" t="s">
        <v>226</v>
      </c>
      <c r="E181" s="27" t="s">
        <v>227</v>
      </c>
      <c r="I181" s="4"/>
      <c r="J181" s="4" t="s">
        <v>214</v>
      </c>
      <c r="K181" s="4" t="s">
        <v>1735</v>
      </c>
      <c r="T181" s="6" t="s">
        <v>1735</v>
      </c>
      <c r="U181" s="102" t="s">
        <v>2434</v>
      </c>
      <c r="X181" s="120"/>
    </row>
    <row r="182" spans="4:24" ht="11.25">
      <c r="D182" s="27" t="s">
        <v>229</v>
      </c>
      <c r="E182" s="27" t="s">
        <v>230</v>
      </c>
      <c r="I182" s="4"/>
      <c r="J182" s="4" t="s">
        <v>217</v>
      </c>
      <c r="K182" s="4" t="s">
        <v>1736</v>
      </c>
      <c r="T182" s="4" t="s">
        <v>1736</v>
      </c>
      <c r="U182" s="102" t="s">
        <v>2434</v>
      </c>
      <c r="X182" s="120"/>
    </row>
    <row r="183" spans="4:24" ht="11.25">
      <c r="D183" s="119" t="s">
        <v>2564</v>
      </c>
      <c r="E183" s="119" t="s">
        <v>2565</v>
      </c>
      <c r="I183" s="127" t="s">
        <v>1235</v>
      </c>
      <c r="J183" s="127" t="s">
        <v>1398</v>
      </c>
      <c r="K183" s="127" t="s">
        <v>1737</v>
      </c>
      <c r="T183" s="127" t="s">
        <v>1737</v>
      </c>
      <c r="U183" s="102" t="s">
        <v>2434</v>
      </c>
      <c r="X183" s="120"/>
    </row>
    <row r="184" spans="4:24" ht="11.25">
      <c r="D184" s="27" t="s">
        <v>232</v>
      </c>
      <c r="E184" s="27" t="s">
        <v>233</v>
      </c>
      <c r="I184" s="4"/>
      <c r="J184" s="4" t="s">
        <v>1398</v>
      </c>
      <c r="K184" s="4" t="s">
        <v>1738</v>
      </c>
      <c r="T184" s="4" t="s">
        <v>1738</v>
      </c>
      <c r="U184" s="102" t="s">
        <v>2434</v>
      </c>
      <c r="X184" s="120"/>
    </row>
    <row r="185" spans="4:24" ht="11.25">
      <c r="D185" s="27" t="s">
        <v>235</v>
      </c>
      <c r="E185" s="27" t="s">
        <v>236</v>
      </c>
      <c r="I185" s="128" t="s">
        <v>834</v>
      </c>
      <c r="J185" s="128" t="s">
        <v>1398</v>
      </c>
      <c r="K185" s="128" t="s">
        <v>1739</v>
      </c>
      <c r="T185" s="128" t="s">
        <v>1739</v>
      </c>
      <c r="U185" s="102" t="s">
        <v>2434</v>
      </c>
      <c r="X185" s="120"/>
    </row>
    <row r="186" spans="4:24" ht="11.25">
      <c r="D186" s="27" t="s">
        <v>238</v>
      </c>
      <c r="E186" s="27" t="s">
        <v>239</v>
      </c>
      <c r="I186" s="127" t="s">
        <v>1235</v>
      </c>
      <c r="J186" s="127" t="s">
        <v>1405</v>
      </c>
      <c r="K186" s="127" t="s">
        <v>1740</v>
      </c>
      <c r="T186" s="127" t="s">
        <v>1740</v>
      </c>
      <c r="U186" s="102" t="s">
        <v>2434</v>
      </c>
      <c r="X186" s="120"/>
    </row>
    <row r="187" spans="4:24" ht="11.25">
      <c r="D187" s="27" t="s">
        <v>241</v>
      </c>
      <c r="E187" s="27" t="s">
        <v>242</v>
      </c>
      <c r="I187" s="4"/>
      <c r="J187" s="4" t="s">
        <v>1405</v>
      </c>
      <c r="K187" s="4" t="s">
        <v>1741</v>
      </c>
      <c r="T187" s="4" t="s">
        <v>1741</v>
      </c>
      <c r="U187" s="102" t="s">
        <v>2434</v>
      </c>
      <c r="X187" s="120"/>
    </row>
    <row r="188" spans="4:24" ht="11.25">
      <c r="D188" s="27" t="s">
        <v>244</v>
      </c>
      <c r="E188" s="27" t="s">
        <v>330</v>
      </c>
      <c r="I188" s="128" t="s">
        <v>834</v>
      </c>
      <c r="J188" s="128" t="s">
        <v>1405</v>
      </c>
      <c r="K188" s="128" t="s">
        <v>1742</v>
      </c>
      <c r="T188" s="128" t="s">
        <v>1742</v>
      </c>
      <c r="U188" s="102" t="s">
        <v>2434</v>
      </c>
      <c r="X188" s="120"/>
    </row>
    <row r="189" spans="4:24" ht="11.25">
      <c r="D189" s="27" t="s">
        <v>332</v>
      </c>
      <c r="E189" s="27" t="s">
        <v>333</v>
      </c>
      <c r="I189" s="4"/>
      <c r="J189" s="4" t="s">
        <v>1412</v>
      </c>
      <c r="K189" s="4" t="s">
        <v>1743</v>
      </c>
      <c r="T189" s="6" t="s">
        <v>1743</v>
      </c>
      <c r="U189" s="102" t="s">
        <v>2434</v>
      </c>
      <c r="X189" s="120"/>
    </row>
    <row r="190" spans="4:24" ht="11.25">
      <c r="D190" s="27" t="s">
        <v>335</v>
      </c>
      <c r="E190" s="27" t="s">
        <v>336</v>
      </c>
      <c r="I190" s="6"/>
      <c r="J190" s="6" t="s">
        <v>2566</v>
      </c>
      <c r="K190" s="6" t="s">
        <v>2567</v>
      </c>
      <c r="T190" s="6" t="s">
        <v>2567</v>
      </c>
      <c r="U190" s="102" t="s">
        <v>2434</v>
      </c>
      <c r="X190" s="120"/>
    </row>
    <row r="191" spans="4:24" ht="11.25">
      <c r="D191" s="27" t="s">
        <v>338</v>
      </c>
      <c r="E191" s="27" t="s">
        <v>339</v>
      </c>
      <c r="I191" s="6"/>
      <c r="J191" s="6" t="s">
        <v>1415</v>
      </c>
      <c r="K191" s="6" t="s">
        <v>1744</v>
      </c>
      <c r="T191" s="6" t="s">
        <v>1744</v>
      </c>
      <c r="U191" s="102" t="s">
        <v>2434</v>
      </c>
      <c r="X191" s="120"/>
    </row>
    <row r="192" spans="4:24" ht="11.25">
      <c r="D192" s="27" t="s">
        <v>341</v>
      </c>
      <c r="E192" s="27" t="s">
        <v>342</v>
      </c>
      <c r="I192" s="119"/>
      <c r="J192" s="119" t="s">
        <v>2568</v>
      </c>
      <c r="K192" s="119" t="s">
        <v>2569</v>
      </c>
      <c r="T192" s="119" t="s">
        <v>2569</v>
      </c>
      <c r="U192" s="102" t="s">
        <v>2434</v>
      </c>
      <c r="X192" s="120"/>
    </row>
    <row r="193" spans="4:24" ht="11.25">
      <c r="D193" s="27" t="s">
        <v>343</v>
      </c>
      <c r="E193" s="27" t="s">
        <v>344</v>
      </c>
      <c r="I193" s="4"/>
      <c r="J193" s="4" t="s">
        <v>1418</v>
      </c>
      <c r="K193" s="4" t="s">
        <v>1745</v>
      </c>
      <c r="T193" s="6" t="s">
        <v>1745</v>
      </c>
      <c r="U193" s="102" t="s">
        <v>2434</v>
      </c>
      <c r="X193" s="120"/>
    </row>
    <row r="194" spans="4:24" ht="11.25">
      <c r="D194" s="27" t="s">
        <v>345</v>
      </c>
      <c r="E194" s="27" t="s">
        <v>346</v>
      </c>
      <c r="I194" s="4"/>
      <c r="J194" s="4" t="s">
        <v>1421</v>
      </c>
      <c r="K194" s="4" t="s">
        <v>1746</v>
      </c>
      <c r="T194" s="4" t="s">
        <v>1746</v>
      </c>
      <c r="U194" s="102" t="s">
        <v>2434</v>
      </c>
      <c r="X194" s="120"/>
    </row>
    <row r="195" spans="4:24" ht="11.25">
      <c r="D195" s="27" t="s">
        <v>348</v>
      </c>
      <c r="E195" s="27" t="s">
        <v>349</v>
      </c>
      <c r="I195" s="130" t="s">
        <v>841</v>
      </c>
      <c r="J195" s="130" t="s">
        <v>1421</v>
      </c>
      <c r="K195" s="130" t="s">
        <v>1747</v>
      </c>
      <c r="T195" s="130" t="s">
        <v>1747</v>
      </c>
      <c r="U195" s="126" t="s">
        <v>2031</v>
      </c>
      <c r="X195" s="120"/>
    </row>
    <row r="196" spans="4:24" ht="11.25">
      <c r="D196" s="27" t="s">
        <v>351</v>
      </c>
      <c r="E196" s="27" t="s">
        <v>276</v>
      </c>
      <c r="I196" s="4"/>
      <c r="J196" s="4" t="s">
        <v>289</v>
      </c>
      <c r="K196" s="4" t="s">
        <v>507</v>
      </c>
      <c r="T196" s="4" t="s">
        <v>507</v>
      </c>
      <c r="U196" s="102" t="s">
        <v>2434</v>
      </c>
      <c r="X196" s="120"/>
    </row>
    <row r="197" spans="4:24" ht="11.25">
      <c r="D197" s="27" t="s">
        <v>277</v>
      </c>
      <c r="E197" s="27" t="s">
        <v>278</v>
      </c>
      <c r="I197" s="4"/>
      <c r="J197" s="4" t="s">
        <v>292</v>
      </c>
      <c r="K197" s="4" t="s">
        <v>508</v>
      </c>
      <c r="T197" s="4" t="s">
        <v>508</v>
      </c>
      <c r="U197" s="102" t="s">
        <v>2434</v>
      </c>
      <c r="X197" s="120"/>
    </row>
    <row r="198" spans="4:24" ht="11.25">
      <c r="D198" s="27" t="s">
        <v>279</v>
      </c>
      <c r="E198" s="27" t="s">
        <v>280</v>
      </c>
      <c r="I198" s="119"/>
      <c r="J198" s="119" t="s">
        <v>2570</v>
      </c>
      <c r="K198" s="119" t="s">
        <v>2571</v>
      </c>
      <c r="T198" s="119" t="s">
        <v>2571</v>
      </c>
      <c r="U198" s="102" t="s">
        <v>2434</v>
      </c>
      <c r="X198" s="120"/>
    </row>
    <row r="199" spans="4:24" ht="11.25">
      <c r="D199" s="27" t="s">
        <v>281</v>
      </c>
      <c r="E199" s="27" t="s">
        <v>282</v>
      </c>
      <c r="I199" s="119"/>
      <c r="J199" s="119" t="s">
        <v>2572</v>
      </c>
      <c r="K199" s="119" t="s">
        <v>2573</v>
      </c>
      <c r="T199" s="119" t="s">
        <v>2573</v>
      </c>
      <c r="U199" s="126" t="s">
        <v>2064</v>
      </c>
      <c r="X199" s="120"/>
    </row>
    <row r="200" spans="4:24" ht="11.25">
      <c r="D200" s="27" t="s">
        <v>283</v>
      </c>
      <c r="E200" s="27" t="s">
        <v>284</v>
      </c>
      <c r="I200" s="6"/>
      <c r="J200" s="6" t="s">
        <v>295</v>
      </c>
      <c r="K200" s="6" t="s">
        <v>509</v>
      </c>
      <c r="T200" s="6" t="s">
        <v>509</v>
      </c>
      <c r="U200" s="102" t="s">
        <v>2434</v>
      </c>
      <c r="X200" s="120"/>
    </row>
    <row r="201" spans="4:24" ht="11.25">
      <c r="D201" s="27" t="s">
        <v>1529</v>
      </c>
      <c r="E201" s="27" t="s">
        <v>1530</v>
      </c>
      <c r="I201" s="119"/>
      <c r="J201" s="119" t="s">
        <v>2574</v>
      </c>
      <c r="K201" s="119" t="s">
        <v>2575</v>
      </c>
      <c r="T201" s="119" t="s">
        <v>2575</v>
      </c>
      <c r="U201" s="102" t="s">
        <v>2434</v>
      </c>
      <c r="X201" s="120"/>
    </row>
    <row r="202" spans="4:24" ht="11.25">
      <c r="D202" s="27" t="s">
        <v>1532</v>
      </c>
      <c r="E202" s="27" t="s">
        <v>1533</v>
      </c>
      <c r="I202" s="6"/>
      <c r="J202" s="6" t="s">
        <v>298</v>
      </c>
      <c r="K202" s="6" t="s">
        <v>510</v>
      </c>
      <c r="T202" s="6" t="s">
        <v>510</v>
      </c>
      <c r="U202" s="102" t="s">
        <v>2434</v>
      </c>
      <c r="X202" s="120"/>
    </row>
    <row r="203" spans="4:24" ht="11.25">
      <c r="D203" s="27" t="s">
        <v>1535</v>
      </c>
      <c r="E203" s="27" t="s">
        <v>1536</v>
      </c>
      <c r="I203" s="6"/>
      <c r="J203" s="6" t="s">
        <v>301</v>
      </c>
      <c r="K203" s="6" t="s">
        <v>511</v>
      </c>
      <c r="T203" s="6" t="s">
        <v>511</v>
      </c>
      <c r="U203" s="102" t="s">
        <v>2434</v>
      </c>
      <c r="X203" s="120"/>
    </row>
    <row r="204" spans="4:24" ht="11.25">
      <c r="D204" s="27" t="s">
        <v>1538</v>
      </c>
      <c r="E204" s="27" t="s">
        <v>1539</v>
      </c>
      <c r="I204" s="6"/>
      <c r="J204" s="6" t="s">
        <v>304</v>
      </c>
      <c r="K204" s="6" t="s">
        <v>512</v>
      </c>
      <c r="T204" s="6" t="s">
        <v>512</v>
      </c>
      <c r="U204" s="102" t="s">
        <v>2434</v>
      </c>
      <c r="X204" s="120"/>
    </row>
    <row r="205" spans="4:24" ht="11.25">
      <c r="D205" s="27" t="s">
        <v>1483</v>
      </c>
      <c r="E205" s="27" t="s">
        <v>1484</v>
      </c>
      <c r="I205" s="6"/>
      <c r="J205" s="6" t="s">
        <v>1452</v>
      </c>
      <c r="K205" s="6" t="s">
        <v>513</v>
      </c>
      <c r="T205" s="6" t="s">
        <v>513</v>
      </c>
      <c r="U205" s="102" t="s">
        <v>2434</v>
      </c>
      <c r="X205" s="120"/>
    </row>
    <row r="206" spans="4:24" ht="11.25">
      <c r="D206" s="27" t="s">
        <v>1486</v>
      </c>
      <c r="E206" s="27" t="s">
        <v>1487</v>
      </c>
      <c r="I206" s="6"/>
      <c r="J206" s="6" t="s">
        <v>1455</v>
      </c>
      <c r="K206" s="6" t="s">
        <v>514</v>
      </c>
      <c r="T206" s="6" t="s">
        <v>514</v>
      </c>
      <c r="U206" s="102" t="s">
        <v>2434</v>
      </c>
      <c r="X206" s="120"/>
    </row>
    <row r="207" spans="4:24" ht="11.25">
      <c r="D207" s="27" t="s">
        <v>1488</v>
      </c>
      <c r="E207" s="27" t="s">
        <v>1489</v>
      </c>
      <c r="I207" s="6"/>
      <c r="J207" s="6" t="s">
        <v>225</v>
      </c>
      <c r="K207" s="6" t="s">
        <v>515</v>
      </c>
      <c r="T207" s="6" t="s">
        <v>515</v>
      </c>
      <c r="U207" s="102" t="s">
        <v>2434</v>
      </c>
      <c r="X207" s="120"/>
    </row>
    <row r="208" spans="4:24" ht="11.25">
      <c r="D208" s="27" t="s">
        <v>1490</v>
      </c>
      <c r="E208" s="27" t="s">
        <v>1491</v>
      </c>
      <c r="I208" s="119"/>
      <c r="J208" s="119" t="s">
        <v>2576</v>
      </c>
      <c r="K208" s="119" t="s">
        <v>2577</v>
      </c>
      <c r="T208" s="119" t="s">
        <v>2577</v>
      </c>
      <c r="U208" s="102" t="s">
        <v>2434</v>
      </c>
      <c r="X208" s="120"/>
    </row>
    <row r="209" spans="4:24" ht="11.25">
      <c r="D209" s="27" t="s">
        <v>1493</v>
      </c>
      <c r="E209" s="27" t="s">
        <v>1494</v>
      </c>
      <c r="I209" s="6"/>
      <c r="J209" s="6" t="s">
        <v>228</v>
      </c>
      <c r="K209" s="6" t="s">
        <v>516</v>
      </c>
      <c r="T209" s="6" t="s">
        <v>516</v>
      </c>
      <c r="U209" s="102" t="s">
        <v>2434</v>
      </c>
      <c r="X209" s="120"/>
    </row>
    <row r="210" spans="4:24" ht="11.25">
      <c r="D210" s="27" t="s">
        <v>1495</v>
      </c>
      <c r="E210" s="27" t="s">
        <v>1496</v>
      </c>
      <c r="I210" s="6"/>
      <c r="J210" s="6" t="s">
        <v>234</v>
      </c>
      <c r="K210" s="6" t="s">
        <v>517</v>
      </c>
      <c r="T210" s="6" t="s">
        <v>517</v>
      </c>
      <c r="U210" s="102" t="s">
        <v>2434</v>
      </c>
      <c r="X210" s="120"/>
    </row>
    <row r="211" spans="4:24" ht="11.25">
      <c r="D211" s="27" t="s">
        <v>1497</v>
      </c>
      <c r="E211" s="27" t="s">
        <v>1498</v>
      </c>
      <c r="I211" s="6"/>
      <c r="J211" s="6" t="s">
        <v>237</v>
      </c>
      <c r="K211" s="6" t="s">
        <v>518</v>
      </c>
      <c r="T211" s="6" t="s">
        <v>518</v>
      </c>
      <c r="U211" s="102" t="s">
        <v>2434</v>
      </c>
      <c r="X211" s="120"/>
    </row>
    <row r="212" spans="4:24" ht="11.25">
      <c r="D212" s="27" t="s">
        <v>1500</v>
      </c>
      <c r="E212" s="27" t="s">
        <v>1501</v>
      </c>
      <c r="I212" s="6"/>
      <c r="J212" s="6" t="s">
        <v>240</v>
      </c>
      <c r="K212" s="6" t="s">
        <v>519</v>
      </c>
      <c r="T212" s="6" t="s">
        <v>519</v>
      </c>
      <c r="U212" s="102" t="s">
        <v>2434</v>
      </c>
      <c r="X212" s="120"/>
    </row>
    <row r="213" spans="4:24" ht="11.25">
      <c r="D213" s="27" t="s">
        <v>1502</v>
      </c>
      <c r="E213" s="27" t="s">
        <v>1503</v>
      </c>
      <c r="I213" s="6"/>
      <c r="J213" s="6" t="s">
        <v>243</v>
      </c>
      <c r="K213" s="6" t="s">
        <v>520</v>
      </c>
      <c r="T213" s="6" t="s">
        <v>520</v>
      </c>
      <c r="U213" s="102" t="s">
        <v>2434</v>
      </c>
      <c r="X213" s="120"/>
    </row>
    <row r="214" spans="4:24" ht="11.25">
      <c r="D214" s="27" t="s">
        <v>1504</v>
      </c>
      <c r="E214" s="27" t="s">
        <v>1505</v>
      </c>
      <c r="I214" s="119"/>
      <c r="J214" s="119" t="s">
        <v>2578</v>
      </c>
      <c r="K214" s="119" t="s">
        <v>2579</v>
      </c>
      <c r="T214" s="119" t="s">
        <v>2579</v>
      </c>
      <c r="U214" s="102" t="s">
        <v>2434</v>
      </c>
      <c r="X214" s="120"/>
    </row>
    <row r="215" spans="4:24" ht="11.25">
      <c r="D215" s="27" t="s">
        <v>1507</v>
      </c>
      <c r="E215" s="27" t="s">
        <v>1560</v>
      </c>
      <c r="I215" s="4"/>
      <c r="J215" s="4" t="s">
        <v>331</v>
      </c>
      <c r="K215" s="4" t="s">
        <v>521</v>
      </c>
      <c r="T215" s="6" t="s">
        <v>521</v>
      </c>
      <c r="U215" s="102" t="s">
        <v>2434</v>
      </c>
      <c r="X215" s="120"/>
    </row>
    <row r="216" spans="4:24" ht="11.25">
      <c r="D216" s="27" t="s">
        <v>1562</v>
      </c>
      <c r="E216" s="27" t="s">
        <v>1563</v>
      </c>
      <c r="I216" s="4"/>
      <c r="J216" s="4" t="s">
        <v>334</v>
      </c>
      <c r="K216" s="4" t="s">
        <v>522</v>
      </c>
      <c r="T216" s="4" t="s">
        <v>522</v>
      </c>
      <c r="U216" s="102" t="s">
        <v>2434</v>
      </c>
      <c r="X216" s="120"/>
    </row>
    <row r="217" spans="4:24" ht="11.25">
      <c r="D217" s="27" t="s">
        <v>1565</v>
      </c>
      <c r="E217" s="27" t="s">
        <v>1566</v>
      </c>
      <c r="I217" s="4"/>
      <c r="J217" s="4" t="s">
        <v>337</v>
      </c>
      <c r="K217" s="4" t="s">
        <v>523</v>
      </c>
      <c r="T217" s="4" t="s">
        <v>523</v>
      </c>
      <c r="U217" s="102" t="s">
        <v>2434</v>
      </c>
      <c r="X217" s="120"/>
    </row>
    <row r="218" spans="4:24" ht="11.25">
      <c r="D218" s="27" t="s">
        <v>1568</v>
      </c>
      <c r="E218" s="27" t="s">
        <v>1569</v>
      </c>
      <c r="I218" s="4"/>
      <c r="J218" s="4" t="s">
        <v>340</v>
      </c>
      <c r="K218" s="4" t="s">
        <v>524</v>
      </c>
      <c r="T218" s="4" t="s">
        <v>524</v>
      </c>
      <c r="U218" s="102" t="s">
        <v>2434</v>
      </c>
      <c r="X218" s="120"/>
    </row>
    <row r="219" spans="4:24" ht="11.25">
      <c r="D219" s="27" t="s">
        <v>1571</v>
      </c>
      <c r="E219" s="27" t="s">
        <v>1572</v>
      </c>
      <c r="I219" s="127" t="s">
        <v>1235</v>
      </c>
      <c r="J219" s="127" t="s">
        <v>340</v>
      </c>
      <c r="K219" s="127" t="s">
        <v>525</v>
      </c>
      <c r="T219" s="127" t="s">
        <v>525</v>
      </c>
      <c r="U219" s="102" t="s">
        <v>2434</v>
      </c>
      <c r="X219" s="120"/>
    </row>
    <row r="220" spans="4:24" ht="11.25">
      <c r="D220" s="27" t="s">
        <v>1574</v>
      </c>
      <c r="E220" s="27" t="s">
        <v>1575</v>
      </c>
      <c r="I220" s="128" t="s">
        <v>834</v>
      </c>
      <c r="J220" s="128" t="s">
        <v>340</v>
      </c>
      <c r="K220" s="128" t="s">
        <v>526</v>
      </c>
      <c r="T220" s="128" t="s">
        <v>526</v>
      </c>
      <c r="U220" s="102" t="s">
        <v>2434</v>
      </c>
      <c r="X220" s="120"/>
    </row>
    <row r="221" spans="4:24" ht="11.25">
      <c r="D221" s="27" t="s">
        <v>1577</v>
      </c>
      <c r="E221" s="27" t="s">
        <v>1578</v>
      </c>
      <c r="I221" s="4"/>
      <c r="J221" s="4" t="s">
        <v>347</v>
      </c>
      <c r="K221" s="4" t="s">
        <v>527</v>
      </c>
      <c r="T221" s="4" t="s">
        <v>527</v>
      </c>
      <c r="U221" s="102" t="s">
        <v>2434</v>
      </c>
      <c r="X221" s="120"/>
    </row>
    <row r="222" spans="4:24" ht="11.25">
      <c r="D222" s="27" t="s">
        <v>1580</v>
      </c>
      <c r="E222" s="27" t="s">
        <v>1581</v>
      </c>
      <c r="I222" s="4"/>
      <c r="J222" s="4" t="s">
        <v>350</v>
      </c>
      <c r="K222" s="4" t="s">
        <v>528</v>
      </c>
      <c r="T222" s="4" t="s">
        <v>528</v>
      </c>
      <c r="U222" s="102" t="s">
        <v>2434</v>
      </c>
      <c r="X222" s="120"/>
    </row>
    <row r="223" spans="4:24" ht="11.25">
      <c r="D223" s="27" t="s">
        <v>1583</v>
      </c>
      <c r="E223" s="27" t="s">
        <v>1584</v>
      </c>
      <c r="I223" s="127" t="s">
        <v>1235</v>
      </c>
      <c r="J223" s="127" t="s">
        <v>350</v>
      </c>
      <c r="K223" s="127" t="s">
        <v>529</v>
      </c>
      <c r="T223" s="127" t="s">
        <v>529</v>
      </c>
      <c r="U223" s="102" t="s">
        <v>2434</v>
      </c>
      <c r="X223" s="120"/>
    </row>
    <row r="224" spans="4:24" ht="11.25" customHeight="1">
      <c r="D224" s="27" t="s">
        <v>1586</v>
      </c>
      <c r="E224" s="27" t="s">
        <v>1587</v>
      </c>
      <c r="I224" s="128" t="s">
        <v>834</v>
      </c>
      <c r="J224" s="128" t="s">
        <v>350</v>
      </c>
      <c r="K224" s="128" t="s">
        <v>530</v>
      </c>
      <c r="T224" s="128" t="s">
        <v>530</v>
      </c>
      <c r="U224" s="102" t="s">
        <v>2434</v>
      </c>
      <c r="X224" s="120"/>
    </row>
    <row r="225" spans="4:24" ht="11.25" customHeight="1">
      <c r="D225" s="27" t="s">
        <v>1589</v>
      </c>
      <c r="E225" s="27" t="s">
        <v>1590</v>
      </c>
      <c r="I225" s="127" t="s">
        <v>1235</v>
      </c>
      <c r="J225" s="127" t="s">
        <v>347</v>
      </c>
      <c r="K225" s="127" t="s">
        <v>531</v>
      </c>
      <c r="T225" s="127" t="s">
        <v>531</v>
      </c>
      <c r="U225" s="102" t="s">
        <v>2434</v>
      </c>
      <c r="X225" s="120"/>
    </row>
    <row r="226" spans="4:24" ht="11.25">
      <c r="D226" s="27" t="s">
        <v>1592</v>
      </c>
      <c r="E226" s="27" t="s">
        <v>1593</v>
      </c>
      <c r="I226" s="128" t="s">
        <v>834</v>
      </c>
      <c r="J226" s="128" t="s">
        <v>347</v>
      </c>
      <c r="K226" s="128" t="s">
        <v>532</v>
      </c>
      <c r="T226" s="128" t="s">
        <v>532</v>
      </c>
      <c r="U226" s="102" t="s">
        <v>2434</v>
      </c>
      <c r="X226" s="120"/>
    </row>
    <row r="227" spans="4:24" ht="11.25">
      <c r="D227" s="27" t="s">
        <v>1524</v>
      </c>
      <c r="E227" s="27" t="s">
        <v>1525</v>
      </c>
      <c r="I227" s="4"/>
      <c r="J227" s="4" t="s">
        <v>285</v>
      </c>
      <c r="K227" s="4" t="s">
        <v>533</v>
      </c>
      <c r="T227" s="4" t="s">
        <v>533</v>
      </c>
      <c r="U227" s="126" t="s">
        <v>2580</v>
      </c>
      <c r="X227" s="120"/>
    </row>
    <row r="228" spans="4:24" ht="11.25">
      <c r="D228" s="27" t="s">
        <v>1527</v>
      </c>
      <c r="E228" s="27" t="s">
        <v>1528</v>
      </c>
      <c r="I228" s="4"/>
      <c r="J228" s="6" t="s">
        <v>2581</v>
      </c>
      <c r="K228" s="6" t="s">
        <v>2582</v>
      </c>
      <c r="T228" s="6" t="s">
        <v>2582</v>
      </c>
      <c r="U228" s="126" t="s">
        <v>2580</v>
      </c>
      <c r="X228" s="120"/>
    </row>
    <row r="229" spans="4:24" ht="11.25">
      <c r="D229" s="27" t="s">
        <v>428</v>
      </c>
      <c r="E229" s="27" t="s">
        <v>429</v>
      </c>
      <c r="I229" s="4"/>
      <c r="J229" s="6" t="s">
        <v>2583</v>
      </c>
      <c r="K229" s="6" t="s">
        <v>2584</v>
      </c>
      <c r="T229" s="6" t="s">
        <v>2584</v>
      </c>
      <c r="U229" s="126" t="s">
        <v>2580</v>
      </c>
      <c r="X229" s="120"/>
    </row>
    <row r="230" spans="4:24" ht="11.25">
      <c r="D230" s="27" t="s">
        <v>431</v>
      </c>
      <c r="E230" s="27" t="s">
        <v>432</v>
      </c>
      <c r="I230" s="4"/>
      <c r="J230" s="6" t="s">
        <v>2585</v>
      </c>
      <c r="K230" s="6" t="s">
        <v>2586</v>
      </c>
      <c r="T230" s="6" t="s">
        <v>2586</v>
      </c>
      <c r="U230" s="126" t="s">
        <v>2580</v>
      </c>
      <c r="X230" s="120"/>
    </row>
    <row r="231" spans="4:24" ht="11.25">
      <c r="D231" s="27" t="s">
        <v>434</v>
      </c>
      <c r="E231" s="27" t="s">
        <v>435</v>
      </c>
      <c r="I231" s="4"/>
      <c r="J231" s="4" t="s">
        <v>1531</v>
      </c>
      <c r="K231" s="4" t="s">
        <v>534</v>
      </c>
      <c r="T231" s="4" t="s">
        <v>534</v>
      </c>
      <c r="U231" s="102" t="s">
        <v>2434</v>
      </c>
      <c r="X231" s="120"/>
    </row>
    <row r="232" spans="4:24" ht="11.25">
      <c r="D232" s="27" t="s">
        <v>437</v>
      </c>
      <c r="E232" s="27" t="s">
        <v>438</v>
      </c>
      <c r="I232" s="4"/>
      <c r="J232" s="4" t="s">
        <v>1534</v>
      </c>
      <c r="K232" s="124" t="s">
        <v>2587</v>
      </c>
      <c r="T232" s="124" t="s">
        <v>2587</v>
      </c>
      <c r="U232" s="102" t="s">
        <v>2434</v>
      </c>
      <c r="X232" s="120"/>
    </row>
    <row r="233" spans="4:24" ht="11.25">
      <c r="D233" s="27" t="s">
        <v>440</v>
      </c>
      <c r="E233" s="27" t="s">
        <v>441</v>
      </c>
      <c r="I233" s="4"/>
      <c r="J233" s="4" t="s">
        <v>1537</v>
      </c>
      <c r="K233" s="124" t="s">
        <v>2588</v>
      </c>
      <c r="T233" s="124" t="s">
        <v>2588</v>
      </c>
      <c r="U233" s="102" t="s">
        <v>2434</v>
      </c>
      <c r="X233" s="120"/>
    </row>
    <row r="234" spans="4:24" ht="11.25">
      <c r="D234" s="27" t="s">
        <v>443</v>
      </c>
      <c r="E234" s="27" t="s">
        <v>444</v>
      </c>
      <c r="I234" s="4"/>
      <c r="J234" s="4" t="s">
        <v>1482</v>
      </c>
      <c r="K234" s="4" t="s">
        <v>535</v>
      </c>
      <c r="T234" s="4" t="s">
        <v>535</v>
      </c>
      <c r="U234" s="102" t="s">
        <v>2434</v>
      </c>
      <c r="X234" s="120"/>
    </row>
    <row r="235" spans="4:24" ht="11.25">
      <c r="D235" s="27" t="s">
        <v>446</v>
      </c>
      <c r="E235" s="27" t="s">
        <v>447</v>
      </c>
      <c r="I235" s="119"/>
      <c r="J235" s="119" t="s">
        <v>2589</v>
      </c>
      <c r="K235" s="119" t="s">
        <v>2590</v>
      </c>
      <c r="T235" s="119" t="s">
        <v>2590</v>
      </c>
      <c r="U235" s="102" t="s">
        <v>2434</v>
      </c>
      <c r="X235" s="120"/>
    </row>
    <row r="236" spans="4:24" ht="11.25">
      <c r="D236" s="27" t="s">
        <v>449</v>
      </c>
      <c r="E236" s="27" t="s">
        <v>450</v>
      </c>
      <c r="I236" s="127" t="s">
        <v>1235</v>
      </c>
      <c r="J236" s="127" t="s">
        <v>1485</v>
      </c>
      <c r="K236" s="127" t="s">
        <v>2591</v>
      </c>
      <c r="T236" s="127" t="s">
        <v>2591</v>
      </c>
      <c r="U236" s="102" t="s">
        <v>2434</v>
      </c>
      <c r="X236" s="120"/>
    </row>
    <row r="237" spans="4:24" ht="11.25">
      <c r="D237" s="27" t="s">
        <v>452</v>
      </c>
      <c r="E237" s="27" t="s">
        <v>453</v>
      </c>
      <c r="I237" s="4"/>
      <c r="J237" s="4" t="s">
        <v>1485</v>
      </c>
      <c r="K237" s="4" t="s">
        <v>536</v>
      </c>
      <c r="T237" s="4" t="s">
        <v>536</v>
      </c>
      <c r="U237" s="102" t="s">
        <v>2434</v>
      </c>
      <c r="X237" s="120"/>
    </row>
    <row r="238" spans="4:24" ht="11.25">
      <c r="D238" s="27" t="s">
        <v>455</v>
      </c>
      <c r="E238" s="27" t="s">
        <v>456</v>
      </c>
      <c r="I238" s="128" t="s">
        <v>834</v>
      </c>
      <c r="J238" s="128" t="s">
        <v>1485</v>
      </c>
      <c r="K238" s="128" t="s">
        <v>537</v>
      </c>
      <c r="T238" s="128" t="s">
        <v>537</v>
      </c>
      <c r="U238" s="102" t="s">
        <v>2434</v>
      </c>
      <c r="X238" s="120"/>
    </row>
    <row r="239" spans="4:24" ht="11.25">
      <c r="D239" s="27" t="s">
        <v>458</v>
      </c>
      <c r="E239" s="27" t="s">
        <v>459</v>
      </c>
      <c r="I239" s="130" t="s">
        <v>841</v>
      </c>
      <c r="J239" s="130" t="s">
        <v>1492</v>
      </c>
      <c r="K239" s="130" t="s">
        <v>538</v>
      </c>
      <c r="T239" s="130" t="s">
        <v>538</v>
      </c>
      <c r="U239" s="126" t="s">
        <v>2035</v>
      </c>
      <c r="X239" s="120"/>
    </row>
    <row r="240" spans="4:24" ht="11.25">
      <c r="D240" s="27" t="s">
        <v>461</v>
      </c>
      <c r="E240" s="27" t="s">
        <v>462</v>
      </c>
      <c r="I240" s="127" t="s">
        <v>1235</v>
      </c>
      <c r="J240" s="127" t="s">
        <v>1492</v>
      </c>
      <c r="K240" s="127" t="s">
        <v>539</v>
      </c>
      <c r="T240" s="127" t="s">
        <v>539</v>
      </c>
      <c r="U240" s="126" t="s">
        <v>2067</v>
      </c>
      <c r="X240" s="120"/>
    </row>
    <row r="241" spans="4:24" ht="11.25">
      <c r="D241" s="27" t="s">
        <v>464</v>
      </c>
      <c r="E241" s="27" t="s">
        <v>465</v>
      </c>
      <c r="I241" s="128" t="s">
        <v>834</v>
      </c>
      <c r="J241" s="128" t="s">
        <v>1492</v>
      </c>
      <c r="K241" s="128" t="s">
        <v>540</v>
      </c>
      <c r="T241" s="128" t="s">
        <v>540</v>
      </c>
      <c r="U241" s="126" t="s">
        <v>2067</v>
      </c>
      <c r="X241" s="120"/>
    </row>
    <row r="242" spans="4:24" ht="11.25">
      <c r="D242" s="27" t="s">
        <v>467</v>
      </c>
      <c r="E242" s="27" t="s">
        <v>468</v>
      </c>
      <c r="I242" s="127" t="s">
        <v>1235</v>
      </c>
      <c r="J242" s="127" t="s">
        <v>1499</v>
      </c>
      <c r="K242" s="127" t="s">
        <v>541</v>
      </c>
      <c r="T242" s="127" t="s">
        <v>541</v>
      </c>
      <c r="U242" s="102" t="s">
        <v>2434</v>
      </c>
      <c r="X242" s="120"/>
    </row>
    <row r="243" spans="4:24" ht="11.25">
      <c r="D243" s="27" t="s">
        <v>470</v>
      </c>
      <c r="E243" s="27" t="s">
        <v>471</v>
      </c>
      <c r="I243" s="4"/>
      <c r="J243" s="4" t="s">
        <v>1499</v>
      </c>
      <c r="K243" s="4" t="s">
        <v>542</v>
      </c>
      <c r="T243" s="4" t="s">
        <v>542</v>
      </c>
      <c r="U243" s="102" t="s">
        <v>2434</v>
      </c>
      <c r="X243" s="120"/>
    </row>
    <row r="244" spans="4:24" ht="11.25">
      <c r="D244" s="27" t="s">
        <v>473</v>
      </c>
      <c r="E244" s="27" t="s">
        <v>474</v>
      </c>
      <c r="I244" s="128" t="s">
        <v>834</v>
      </c>
      <c r="J244" s="128" t="s">
        <v>1499</v>
      </c>
      <c r="K244" s="128" t="s">
        <v>543</v>
      </c>
      <c r="T244" s="128" t="s">
        <v>543</v>
      </c>
      <c r="U244" s="102" t="s">
        <v>2434</v>
      </c>
      <c r="X244" s="120"/>
    </row>
    <row r="245" spans="4:24" ht="11.25">
      <c r="D245" s="27" t="s">
        <v>476</v>
      </c>
      <c r="E245" s="27" t="s">
        <v>477</v>
      </c>
      <c r="I245" s="4"/>
      <c r="J245" s="4" t="s">
        <v>1506</v>
      </c>
      <c r="K245" s="4" t="s">
        <v>544</v>
      </c>
      <c r="T245" s="4" t="s">
        <v>544</v>
      </c>
      <c r="U245" s="102" t="s">
        <v>2434</v>
      </c>
      <c r="X245" s="120"/>
    </row>
    <row r="246" spans="4:24" ht="11.25">
      <c r="D246" s="27" t="s">
        <v>479</v>
      </c>
      <c r="E246" s="27" t="s">
        <v>480</v>
      </c>
      <c r="I246" s="4"/>
      <c r="J246" s="4" t="s">
        <v>1561</v>
      </c>
      <c r="K246" s="4" t="s">
        <v>545</v>
      </c>
      <c r="T246" s="4" t="s">
        <v>545</v>
      </c>
      <c r="U246" s="102" t="s">
        <v>2434</v>
      </c>
      <c r="X246" s="120"/>
    </row>
    <row r="247" spans="4:24" ht="11.25">
      <c r="D247" s="27" t="s">
        <v>482</v>
      </c>
      <c r="E247" s="27" t="s">
        <v>483</v>
      </c>
      <c r="I247" s="4"/>
      <c r="J247" s="4" t="s">
        <v>1564</v>
      </c>
      <c r="K247" s="4" t="s">
        <v>546</v>
      </c>
      <c r="T247" s="4" t="s">
        <v>546</v>
      </c>
      <c r="U247" s="102" t="s">
        <v>2434</v>
      </c>
      <c r="X247" s="120"/>
    </row>
    <row r="248" spans="4:24" ht="11.25">
      <c r="D248" s="27" t="s">
        <v>485</v>
      </c>
      <c r="E248" s="27" t="s">
        <v>486</v>
      </c>
      <c r="I248" s="4"/>
      <c r="J248" s="4" t="s">
        <v>1567</v>
      </c>
      <c r="K248" s="4" t="s">
        <v>547</v>
      </c>
      <c r="T248" s="4" t="s">
        <v>547</v>
      </c>
      <c r="U248" s="102" t="s">
        <v>2434</v>
      </c>
      <c r="X248" s="120"/>
    </row>
    <row r="249" spans="4:24" ht="11.25">
      <c r="D249" s="27" t="s">
        <v>488</v>
      </c>
      <c r="E249" s="27" t="s">
        <v>489</v>
      </c>
      <c r="I249" s="4"/>
      <c r="J249" s="4" t="s">
        <v>1570</v>
      </c>
      <c r="K249" s="4" t="s">
        <v>548</v>
      </c>
      <c r="T249" s="4" t="s">
        <v>548</v>
      </c>
      <c r="U249" s="102" t="s">
        <v>2434</v>
      </c>
      <c r="X249" s="120"/>
    </row>
    <row r="250" spans="4:24" ht="11.25">
      <c r="D250" s="27" t="s">
        <v>491</v>
      </c>
      <c r="E250" s="27" t="s">
        <v>492</v>
      </c>
      <c r="I250" s="4"/>
      <c r="J250" s="4" t="s">
        <v>1573</v>
      </c>
      <c r="K250" s="4" t="s">
        <v>549</v>
      </c>
      <c r="T250" s="4" t="s">
        <v>549</v>
      </c>
      <c r="U250" s="102" t="s">
        <v>2434</v>
      </c>
      <c r="X250" s="120"/>
    </row>
    <row r="251" spans="4:24" ht="11.25">
      <c r="D251" s="27" t="s">
        <v>494</v>
      </c>
      <c r="E251" s="27" t="s">
        <v>495</v>
      </c>
      <c r="I251" s="4"/>
      <c r="J251" s="4" t="s">
        <v>1576</v>
      </c>
      <c r="K251" s="4" t="s">
        <v>550</v>
      </c>
      <c r="T251" s="6" t="s">
        <v>550</v>
      </c>
      <c r="U251" s="102" t="s">
        <v>2434</v>
      </c>
      <c r="X251" s="120"/>
    </row>
    <row r="252" spans="4:24" ht="11.25">
      <c r="D252" s="27" t="s">
        <v>497</v>
      </c>
      <c r="E252" s="27" t="s">
        <v>498</v>
      </c>
      <c r="I252" s="6"/>
      <c r="J252" s="6" t="s">
        <v>1582</v>
      </c>
      <c r="K252" s="6" t="s">
        <v>551</v>
      </c>
      <c r="T252" s="6" t="s">
        <v>551</v>
      </c>
      <c r="U252" s="102" t="s">
        <v>2434</v>
      </c>
      <c r="X252" s="120"/>
    </row>
    <row r="253" spans="4:24" ht="11.25">
      <c r="D253" s="27" t="s">
        <v>500</v>
      </c>
      <c r="E253" s="27" t="s">
        <v>501</v>
      </c>
      <c r="I253" s="4"/>
      <c r="J253" s="6" t="s">
        <v>1585</v>
      </c>
      <c r="K253" s="6" t="s">
        <v>552</v>
      </c>
      <c r="T253" s="6" t="s">
        <v>552</v>
      </c>
      <c r="U253" s="102" t="s">
        <v>2434</v>
      </c>
      <c r="X253" s="120"/>
    </row>
    <row r="254" spans="4:24" ht="11.25">
      <c r="D254" s="27" t="s">
        <v>503</v>
      </c>
      <c r="E254" s="27" t="s">
        <v>504</v>
      </c>
      <c r="I254" s="117"/>
      <c r="J254" s="119" t="s">
        <v>2592</v>
      </c>
      <c r="K254" s="119" t="s">
        <v>2593</v>
      </c>
      <c r="T254" s="119" t="s">
        <v>2593</v>
      </c>
      <c r="U254" s="102" t="s">
        <v>2434</v>
      </c>
      <c r="X254" s="120"/>
    </row>
    <row r="255" spans="4:24" ht="11.25">
      <c r="D255" s="27" t="s">
        <v>506</v>
      </c>
      <c r="E255" s="27" t="s">
        <v>1600</v>
      </c>
      <c r="I255" s="117"/>
      <c r="J255" s="119" t="s">
        <v>2594</v>
      </c>
      <c r="K255" s="119" t="s">
        <v>2595</v>
      </c>
      <c r="T255" s="119" t="s">
        <v>2595</v>
      </c>
      <c r="U255" s="102" t="s">
        <v>2434</v>
      </c>
      <c r="X255" s="120"/>
    </row>
    <row r="256" spans="4:24" ht="11.25">
      <c r="D256" s="27" t="s">
        <v>1602</v>
      </c>
      <c r="E256" s="27" t="s">
        <v>1603</v>
      </c>
      <c r="I256" s="4"/>
      <c r="J256" s="6" t="s">
        <v>1588</v>
      </c>
      <c r="K256" s="6" t="s">
        <v>553</v>
      </c>
      <c r="T256" s="6" t="s">
        <v>553</v>
      </c>
      <c r="U256" s="102" t="s">
        <v>2434</v>
      </c>
      <c r="X256" s="120"/>
    </row>
    <row r="257" spans="4:24" ht="11.25">
      <c r="D257" s="27" t="s">
        <v>1605</v>
      </c>
      <c r="E257" s="27" t="s">
        <v>1606</v>
      </c>
      <c r="I257" s="4"/>
      <c r="J257" s="6" t="s">
        <v>1591</v>
      </c>
      <c r="K257" s="6" t="s">
        <v>554</v>
      </c>
      <c r="T257" s="6" t="s">
        <v>554</v>
      </c>
      <c r="U257" s="102" t="s">
        <v>2434</v>
      </c>
      <c r="X257" s="120"/>
    </row>
    <row r="258" spans="4:24" ht="11.25">
      <c r="D258" s="27" t="s">
        <v>1608</v>
      </c>
      <c r="E258" s="27" t="s">
        <v>1609</v>
      </c>
      <c r="I258" s="4"/>
      <c r="J258" s="6" t="s">
        <v>1523</v>
      </c>
      <c r="K258" s="6" t="s">
        <v>555</v>
      </c>
      <c r="T258" s="6" t="s">
        <v>555</v>
      </c>
      <c r="U258" s="102" t="s">
        <v>2434</v>
      </c>
      <c r="X258" s="120"/>
    </row>
    <row r="259" spans="4:24" ht="11.25">
      <c r="D259" s="27" t="s">
        <v>1611</v>
      </c>
      <c r="E259" s="27" t="s">
        <v>1612</v>
      </c>
      <c r="I259" s="6"/>
      <c r="J259" s="119" t="s">
        <v>1526</v>
      </c>
      <c r="K259" s="119" t="s">
        <v>556</v>
      </c>
      <c r="T259" s="119" t="s">
        <v>556</v>
      </c>
      <c r="U259" s="102" t="s">
        <v>2434</v>
      </c>
      <c r="X259" s="120"/>
    </row>
    <row r="260" spans="4:24" ht="11.25">
      <c r="D260" s="27" t="s">
        <v>1614</v>
      </c>
      <c r="E260" s="27" t="s">
        <v>1615</v>
      </c>
      <c r="I260" s="119"/>
      <c r="J260" s="119" t="s">
        <v>2596</v>
      </c>
      <c r="K260" s="119" t="s">
        <v>2597</v>
      </c>
      <c r="T260" s="119" t="s">
        <v>2597</v>
      </c>
      <c r="U260" s="102" t="s">
        <v>2434</v>
      </c>
      <c r="X260" s="120"/>
    </row>
    <row r="261" spans="4:24" ht="11.25">
      <c r="D261" s="27" t="s">
        <v>1617</v>
      </c>
      <c r="E261" s="27" t="s">
        <v>1618</v>
      </c>
      <c r="I261" s="6"/>
      <c r="J261" s="6" t="s">
        <v>231</v>
      </c>
      <c r="K261" s="124" t="s">
        <v>2598</v>
      </c>
      <c r="T261" s="124" t="s">
        <v>2598</v>
      </c>
      <c r="U261" s="102" t="s">
        <v>2434</v>
      </c>
      <c r="X261" s="120"/>
    </row>
    <row r="262" spans="4:24" ht="11.25">
      <c r="D262" s="27" t="s">
        <v>1620</v>
      </c>
      <c r="E262" s="27" t="s">
        <v>1621</v>
      </c>
      <c r="I262" s="6"/>
      <c r="J262" s="119" t="s">
        <v>427</v>
      </c>
      <c r="K262" s="119" t="s">
        <v>557</v>
      </c>
      <c r="T262" s="119" t="s">
        <v>557</v>
      </c>
      <c r="U262" s="102" t="s">
        <v>2434</v>
      </c>
      <c r="X262" s="120"/>
    </row>
    <row r="263" spans="4:24" ht="11.25">
      <c r="D263" s="27" t="s">
        <v>1623</v>
      </c>
      <c r="E263" s="27" t="s">
        <v>1624</v>
      </c>
      <c r="I263" s="6"/>
      <c r="J263" s="119" t="s">
        <v>430</v>
      </c>
      <c r="K263" s="119" t="s">
        <v>558</v>
      </c>
      <c r="T263" s="119" t="s">
        <v>558</v>
      </c>
      <c r="U263" s="102" t="s">
        <v>2434</v>
      </c>
      <c r="X263" s="120"/>
    </row>
    <row r="264" spans="4:24" ht="11.25">
      <c r="D264" s="27" t="s">
        <v>1626</v>
      </c>
      <c r="E264" s="27" t="s">
        <v>1627</v>
      </c>
      <c r="I264" s="119"/>
      <c r="J264" s="119" t="s">
        <v>2599</v>
      </c>
      <c r="K264" s="119" t="s">
        <v>2600</v>
      </c>
      <c r="T264" s="119" t="s">
        <v>2600</v>
      </c>
      <c r="U264" s="102" t="s">
        <v>2434</v>
      </c>
      <c r="X264" s="120"/>
    </row>
    <row r="265" spans="4:24" ht="11.25">
      <c r="D265" s="27" t="s">
        <v>1628</v>
      </c>
      <c r="E265" s="27" t="s">
        <v>1629</v>
      </c>
      <c r="I265" s="6"/>
      <c r="J265" s="6" t="s">
        <v>433</v>
      </c>
      <c r="K265" s="6" t="s">
        <v>559</v>
      </c>
      <c r="T265" s="6" t="s">
        <v>559</v>
      </c>
      <c r="U265" s="102" t="s">
        <v>2434</v>
      </c>
      <c r="X265" s="120"/>
    </row>
    <row r="266" spans="4:24" ht="11.25">
      <c r="D266" s="27" t="s">
        <v>1631</v>
      </c>
      <c r="E266" s="27" t="s">
        <v>1632</v>
      </c>
      <c r="I266" s="119"/>
      <c r="J266" s="119" t="s">
        <v>2601</v>
      </c>
      <c r="K266" s="119" t="s">
        <v>2602</v>
      </c>
      <c r="T266" s="119" t="s">
        <v>2602</v>
      </c>
      <c r="U266" s="102" t="s">
        <v>2434</v>
      </c>
      <c r="X266" s="120"/>
    </row>
    <row r="267" spans="4:24" ht="11.25">
      <c r="D267" s="27" t="s">
        <v>1634</v>
      </c>
      <c r="E267" s="27" t="s">
        <v>1635</v>
      </c>
      <c r="I267" s="6"/>
      <c r="J267" s="6" t="s">
        <v>436</v>
      </c>
      <c r="K267" s="6" t="s">
        <v>560</v>
      </c>
      <c r="T267" s="6" t="s">
        <v>560</v>
      </c>
      <c r="U267" s="102" t="s">
        <v>2434</v>
      </c>
      <c r="X267" s="120"/>
    </row>
    <row r="268" spans="4:24" ht="11.25">
      <c r="D268" s="27" t="s">
        <v>1637</v>
      </c>
      <c r="E268" s="27" t="s">
        <v>1638</v>
      </c>
      <c r="I268" s="6"/>
      <c r="J268" s="6" t="s">
        <v>439</v>
      </c>
      <c r="K268" s="6" t="s">
        <v>561</v>
      </c>
      <c r="T268" s="6" t="s">
        <v>561</v>
      </c>
      <c r="U268" s="102" t="s">
        <v>2434</v>
      </c>
      <c r="X268" s="120"/>
    </row>
    <row r="269" spans="4:24" ht="11.25">
      <c r="D269" s="27" t="s">
        <v>1640</v>
      </c>
      <c r="E269" s="27" t="s">
        <v>1641</v>
      </c>
      <c r="I269" s="6"/>
      <c r="J269" s="6" t="s">
        <v>442</v>
      </c>
      <c r="K269" s="6" t="s">
        <v>562</v>
      </c>
      <c r="T269" s="6" t="s">
        <v>562</v>
      </c>
      <c r="U269" s="102" t="s">
        <v>2434</v>
      </c>
      <c r="X269" s="120"/>
    </row>
    <row r="270" spans="4:24" ht="11.25">
      <c r="D270" s="27" t="s">
        <v>1643</v>
      </c>
      <c r="E270" s="27" t="s">
        <v>1644</v>
      </c>
      <c r="I270" s="6"/>
      <c r="J270" s="6" t="s">
        <v>445</v>
      </c>
      <c r="K270" s="6" t="s">
        <v>563</v>
      </c>
      <c r="T270" s="6" t="s">
        <v>563</v>
      </c>
      <c r="U270" s="102" t="s">
        <v>2434</v>
      </c>
      <c r="X270" s="120"/>
    </row>
    <row r="271" spans="4:24" ht="11.25">
      <c r="D271" s="27" t="s">
        <v>1646</v>
      </c>
      <c r="E271" s="27" t="s">
        <v>1647</v>
      </c>
      <c r="I271" s="6"/>
      <c r="J271" s="6" t="s">
        <v>448</v>
      </c>
      <c r="K271" s="6" t="s">
        <v>564</v>
      </c>
      <c r="T271" s="6" t="s">
        <v>564</v>
      </c>
      <c r="U271" s="102" t="s">
        <v>2434</v>
      </c>
      <c r="X271" s="120"/>
    </row>
    <row r="272" spans="4:24" ht="11.25">
      <c r="D272" s="27" t="s">
        <v>1649</v>
      </c>
      <c r="E272" s="27" t="s">
        <v>1650</v>
      </c>
      <c r="I272" s="6"/>
      <c r="J272" s="6" t="s">
        <v>451</v>
      </c>
      <c r="K272" s="6" t="s">
        <v>565</v>
      </c>
      <c r="T272" s="6" t="s">
        <v>565</v>
      </c>
      <c r="U272" s="102" t="s">
        <v>2434</v>
      </c>
      <c r="X272" s="120"/>
    </row>
    <row r="273" spans="4:24" ht="11.25">
      <c r="D273" s="27" t="s">
        <v>1652</v>
      </c>
      <c r="E273" s="27" t="s">
        <v>1653</v>
      </c>
      <c r="I273" s="6"/>
      <c r="J273" s="6" t="s">
        <v>454</v>
      </c>
      <c r="K273" s="6" t="s">
        <v>566</v>
      </c>
      <c r="T273" s="6" t="s">
        <v>566</v>
      </c>
      <c r="U273" s="102" t="s">
        <v>2434</v>
      </c>
      <c r="X273" s="120"/>
    </row>
    <row r="274" spans="4:24" ht="11.25">
      <c r="D274" s="27" t="s">
        <v>1655</v>
      </c>
      <c r="E274" s="27" t="s">
        <v>1656</v>
      </c>
      <c r="I274" s="6"/>
      <c r="J274" s="6" t="s">
        <v>457</v>
      </c>
      <c r="K274" s="6" t="s">
        <v>567</v>
      </c>
      <c r="T274" s="6" t="s">
        <v>567</v>
      </c>
      <c r="U274" s="102" t="s">
        <v>2434</v>
      </c>
      <c r="X274" s="120"/>
    </row>
    <row r="275" spans="4:24" ht="11.25">
      <c r="D275" s="27" t="s">
        <v>1658</v>
      </c>
      <c r="E275" s="27" t="s">
        <v>1659</v>
      </c>
      <c r="I275" s="6"/>
      <c r="J275" s="6" t="s">
        <v>460</v>
      </c>
      <c r="K275" s="6" t="s">
        <v>568</v>
      </c>
      <c r="T275" s="6" t="s">
        <v>568</v>
      </c>
      <c r="U275" s="102" t="s">
        <v>2434</v>
      </c>
      <c r="X275" s="120"/>
    </row>
    <row r="276" spans="4:24" ht="11.25">
      <c r="D276" s="27" t="s">
        <v>1661</v>
      </c>
      <c r="E276" s="27" t="s">
        <v>1662</v>
      </c>
      <c r="I276" s="6"/>
      <c r="J276" s="6" t="s">
        <v>463</v>
      </c>
      <c r="K276" s="6" t="s">
        <v>569</v>
      </c>
      <c r="T276" s="6" t="s">
        <v>569</v>
      </c>
      <c r="U276" s="102" t="s">
        <v>2434</v>
      </c>
      <c r="X276" s="120"/>
    </row>
    <row r="277" spans="4:24" ht="11.25">
      <c r="D277" s="27" t="s">
        <v>1664</v>
      </c>
      <c r="E277" s="27" t="s">
        <v>599</v>
      </c>
      <c r="I277" s="6"/>
      <c r="J277" s="6" t="s">
        <v>466</v>
      </c>
      <c r="K277" s="6" t="s">
        <v>570</v>
      </c>
      <c r="T277" s="6" t="s">
        <v>570</v>
      </c>
      <c r="U277" s="102" t="s">
        <v>2434</v>
      </c>
      <c r="X277" s="120"/>
    </row>
    <row r="278" spans="4:24" ht="11.25">
      <c r="D278" s="27" t="s">
        <v>601</v>
      </c>
      <c r="E278" s="27" t="s">
        <v>602</v>
      </c>
      <c r="I278" s="119"/>
      <c r="J278" s="119" t="s">
        <v>2603</v>
      </c>
      <c r="K278" s="119" t="s">
        <v>2604</v>
      </c>
      <c r="T278" s="119" t="s">
        <v>2604</v>
      </c>
      <c r="U278" s="102" t="s">
        <v>2434</v>
      </c>
      <c r="X278" s="120"/>
    </row>
    <row r="279" spans="4:24" ht="11.25">
      <c r="D279" s="27" t="s">
        <v>604</v>
      </c>
      <c r="E279" s="27" t="s">
        <v>605</v>
      </c>
      <c r="I279" s="6"/>
      <c r="J279" s="6" t="s">
        <v>469</v>
      </c>
      <c r="K279" s="6" t="s">
        <v>571</v>
      </c>
      <c r="T279" s="6" t="s">
        <v>571</v>
      </c>
      <c r="U279" s="102" t="s">
        <v>2434</v>
      </c>
      <c r="X279" s="120"/>
    </row>
    <row r="280" spans="4:24" ht="11.25">
      <c r="D280" s="27" t="s">
        <v>607</v>
      </c>
      <c r="E280" s="27" t="s">
        <v>608</v>
      </c>
      <c r="I280" s="6"/>
      <c r="J280" s="6" t="s">
        <v>472</v>
      </c>
      <c r="K280" s="6" t="s">
        <v>572</v>
      </c>
      <c r="T280" s="6" t="s">
        <v>572</v>
      </c>
      <c r="U280" s="102" t="s">
        <v>2434</v>
      </c>
      <c r="X280" s="120"/>
    </row>
    <row r="281" spans="4:24" ht="11.25">
      <c r="D281" s="27" t="s">
        <v>610</v>
      </c>
      <c r="E281" s="27" t="s">
        <v>611</v>
      </c>
      <c r="I281" s="6"/>
      <c r="J281" s="6" t="s">
        <v>475</v>
      </c>
      <c r="K281" s="6" t="s">
        <v>573</v>
      </c>
      <c r="T281" s="6" t="s">
        <v>573</v>
      </c>
      <c r="U281" s="102" t="s">
        <v>2434</v>
      </c>
      <c r="X281" s="120"/>
    </row>
    <row r="282" spans="4:24" ht="11.25">
      <c r="D282" s="27" t="s">
        <v>613</v>
      </c>
      <c r="E282" s="27" t="s">
        <v>614</v>
      </c>
      <c r="I282" s="4"/>
      <c r="J282" s="4" t="s">
        <v>478</v>
      </c>
      <c r="K282" s="4" t="s">
        <v>574</v>
      </c>
      <c r="T282" s="6" t="s">
        <v>574</v>
      </c>
      <c r="U282" s="102" t="s">
        <v>2434</v>
      </c>
      <c r="X282" s="120"/>
    </row>
    <row r="283" spans="4:24" ht="11.25">
      <c r="D283" s="27" t="s">
        <v>616</v>
      </c>
      <c r="E283" s="27" t="s">
        <v>617</v>
      </c>
      <c r="I283" s="4"/>
      <c r="J283" s="4" t="s">
        <v>481</v>
      </c>
      <c r="K283" s="4" t="s">
        <v>575</v>
      </c>
      <c r="T283" s="6" t="s">
        <v>575</v>
      </c>
      <c r="U283" s="102" t="s">
        <v>2434</v>
      </c>
      <c r="X283" s="120"/>
    </row>
    <row r="284" spans="4:24" ht="11.25">
      <c r="D284" s="27" t="s">
        <v>619</v>
      </c>
      <c r="E284" s="27" t="s">
        <v>620</v>
      </c>
      <c r="I284" s="4"/>
      <c r="J284" s="4" t="s">
        <v>484</v>
      </c>
      <c r="K284" s="4" t="s">
        <v>576</v>
      </c>
      <c r="T284" s="4" t="s">
        <v>576</v>
      </c>
      <c r="U284" s="102" t="s">
        <v>2434</v>
      </c>
      <c r="X284" s="120"/>
    </row>
    <row r="285" spans="4:24" ht="11.25">
      <c r="D285" s="27" t="s">
        <v>622</v>
      </c>
      <c r="E285" s="27" t="s">
        <v>623</v>
      </c>
      <c r="I285" s="4"/>
      <c r="J285" s="4" t="s">
        <v>487</v>
      </c>
      <c r="K285" s="4" t="s">
        <v>577</v>
      </c>
      <c r="T285" s="4" t="s">
        <v>577</v>
      </c>
      <c r="U285" s="102" t="s">
        <v>2434</v>
      </c>
      <c r="X285" s="120"/>
    </row>
    <row r="286" spans="4:24" ht="11.25">
      <c r="D286" s="27" t="s">
        <v>624</v>
      </c>
      <c r="E286" s="27" t="s">
        <v>625</v>
      </c>
      <c r="I286" s="4"/>
      <c r="J286" s="4" t="s">
        <v>490</v>
      </c>
      <c r="K286" s="4" t="s">
        <v>578</v>
      </c>
      <c r="T286" s="4" t="s">
        <v>578</v>
      </c>
      <c r="U286" s="102" t="s">
        <v>2434</v>
      </c>
      <c r="X286" s="120"/>
    </row>
    <row r="287" spans="4:24" ht="11.25">
      <c r="D287" s="27" t="s">
        <v>627</v>
      </c>
      <c r="E287" s="27" t="s">
        <v>628</v>
      </c>
      <c r="I287" s="4"/>
      <c r="J287" s="4" t="s">
        <v>493</v>
      </c>
      <c r="K287" s="4" t="s">
        <v>579</v>
      </c>
      <c r="T287" s="4" t="s">
        <v>579</v>
      </c>
      <c r="U287" s="102" t="s">
        <v>2434</v>
      </c>
      <c r="X287" s="120"/>
    </row>
    <row r="288" spans="4:24" ht="11.25">
      <c r="D288" s="27" t="s">
        <v>630</v>
      </c>
      <c r="E288" s="27" t="s">
        <v>631</v>
      </c>
      <c r="I288" s="4"/>
      <c r="J288" s="4" t="s">
        <v>496</v>
      </c>
      <c r="K288" s="4" t="s">
        <v>580</v>
      </c>
      <c r="T288" s="4" t="s">
        <v>580</v>
      </c>
      <c r="U288" s="131" t="s">
        <v>2605</v>
      </c>
      <c r="X288" s="120"/>
    </row>
    <row r="289" spans="4:24" ht="11.25">
      <c r="D289" s="27" t="s">
        <v>633</v>
      </c>
      <c r="E289" s="27" t="s">
        <v>634</v>
      </c>
      <c r="I289" s="4"/>
      <c r="J289" s="4" t="s">
        <v>499</v>
      </c>
      <c r="K289" s="4" t="s">
        <v>581</v>
      </c>
      <c r="T289" s="4" t="s">
        <v>581</v>
      </c>
      <c r="U289" s="102" t="s">
        <v>2434</v>
      </c>
      <c r="X289" s="120"/>
    </row>
    <row r="290" spans="4:24" ht="11.25">
      <c r="D290" s="27" t="s">
        <v>636</v>
      </c>
      <c r="E290" s="27" t="s">
        <v>637</v>
      </c>
      <c r="I290" s="4"/>
      <c r="J290" s="4" t="s">
        <v>502</v>
      </c>
      <c r="K290" s="4" t="s">
        <v>582</v>
      </c>
      <c r="T290" s="4" t="s">
        <v>582</v>
      </c>
      <c r="U290" s="102" t="s">
        <v>2434</v>
      </c>
      <c r="X290" s="120"/>
    </row>
    <row r="291" spans="4:24" ht="11.25">
      <c r="D291" s="27" t="s">
        <v>639</v>
      </c>
      <c r="E291" s="27" t="s">
        <v>640</v>
      </c>
      <c r="I291" s="4"/>
      <c r="J291" s="4" t="s">
        <v>505</v>
      </c>
      <c r="K291" s="4" t="s">
        <v>583</v>
      </c>
      <c r="T291" s="4" t="s">
        <v>583</v>
      </c>
      <c r="U291" s="102" t="s">
        <v>2434</v>
      </c>
      <c r="X291" s="120"/>
    </row>
    <row r="292" spans="4:24" ht="11.25">
      <c r="D292" s="27" t="s">
        <v>642</v>
      </c>
      <c r="E292" s="27" t="s">
        <v>643</v>
      </c>
      <c r="I292" s="4"/>
      <c r="J292" s="4" t="s">
        <v>1601</v>
      </c>
      <c r="K292" s="4" t="s">
        <v>584</v>
      </c>
      <c r="T292" s="4" t="s">
        <v>584</v>
      </c>
      <c r="U292" s="126" t="s">
        <v>2606</v>
      </c>
      <c r="X292" s="120"/>
    </row>
    <row r="293" spans="4:24" ht="11.25">
      <c r="D293" s="27" t="s">
        <v>645</v>
      </c>
      <c r="E293" s="27" t="s">
        <v>646</v>
      </c>
      <c r="I293" s="4"/>
      <c r="J293" s="4" t="s">
        <v>1604</v>
      </c>
      <c r="K293" s="4" t="s">
        <v>585</v>
      </c>
      <c r="T293" s="4" t="s">
        <v>585</v>
      </c>
      <c r="U293" s="126" t="s">
        <v>2607</v>
      </c>
      <c r="X293" s="120"/>
    </row>
    <row r="294" spans="4:24" ht="11.25">
      <c r="D294" s="27" t="s">
        <v>648</v>
      </c>
      <c r="E294" s="27" t="s">
        <v>649</v>
      </c>
      <c r="I294" s="4"/>
      <c r="J294" s="4" t="s">
        <v>116</v>
      </c>
      <c r="K294" s="124" t="s">
        <v>2608</v>
      </c>
      <c r="T294" s="124" t="s">
        <v>2608</v>
      </c>
      <c r="U294" s="102" t="s">
        <v>2434</v>
      </c>
      <c r="X294" s="120"/>
    </row>
    <row r="295" spans="4:24" ht="11.25">
      <c r="D295" s="27" t="s">
        <v>651</v>
      </c>
      <c r="E295" s="27" t="s">
        <v>652</v>
      </c>
      <c r="I295" s="4"/>
      <c r="J295" s="4" t="s">
        <v>167</v>
      </c>
      <c r="K295" s="124" t="s">
        <v>2609</v>
      </c>
      <c r="T295" s="124" t="s">
        <v>2609</v>
      </c>
      <c r="U295" s="102" t="s">
        <v>2434</v>
      </c>
      <c r="X295" s="120"/>
    </row>
    <row r="296" spans="4:24" ht="11.25">
      <c r="D296" s="27" t="s">
        <v>654</v>
      </c>
      <c r="E296" s="27" t="s">
        <v>655</v>
      </c>
      <c r="I296" s="4"/>
      <c r="J296" s="4" t="s">
        <v>1607</v>
      </c>
      <c r="K296" s="4" t="s">
        <v>586</v>
      </c>
      <c r="T296" s="4" t="s">
        <v>586</v>
      </c>
      <c r="U296" s="102" t="s">
        <v>2434</v>
      </c>
      <c r="X296" s="120"/>
    </row>
    <row r="297" spans="4:24" ht="11.25">
      <c r="D297" s="27" t="s">
        <v>657</v>
      </c>
      <c r="E297" s="27" t="s">
        <v>658</v>
      </c>
      <c r="I297" s="4"/>
      <c r="J297" s="4" t="s">
        <v>1610</v>
      </c>
      <c r="K297" s="4" t="s">
        <v>587</v>
      </c>
      <c r="T297" s="4" t="s">
        <v>587</v>
      </c>
      <c r="U297" s="102" t="s">
        <v>2434</v>
      </c>
      <c r="X297" s="120"/>
    </row>
    <row r="298" spans="4:24" ht="11.25">
      <c r="D298" s="27" t="s">
        <v>660</v>
      </c>
      <c r="E298" s="27" t="s">
        <v>661</v>
      </c>
      <c r="I298" s="4"/>
      <c r="J298" s="4" t="s">
        <v>1613</v>
      </c>
      <c r="K298" s="4" t="s">
        <v>588</v>
      </c>
      <c r="T298" s="4" t="s">
        <v>588</v>
      </c>
      <c r="U298" s="102" t="s">
        <v>2434</v>
      </c>
      <c r="X298" s="120"/>
    </row>
    <row r="299" spans="4:24" ht="11.25">
      <c r="D299" s="27" t="s">
        <v>663</v>
      </c>
      <c r="E299" s="27" t="s">
        <v>664</v>
      </c>
      <c r="I299" s="4"/>
      <c r="J299" s="4" t="s">
        <v>1616</v>
      </c>
      <c r="K299" s="4" t="s">
        <v>589</v>
      </c>
      <c r="T299" s="6" t="s">
        <v>589</v>
      </c>
      <c r="U299" s="102" t="s">
        <v>2434</v>
      </c>
      <c r="X299" s="120"/>
    </row>
    <row r="300" spans="4:24" ht="11.25">
      <c r="D300" s="27" t="s">
        <v>666</v>
      </c>
      <c r="E300" s="27" t="s">
        <v>667</v>
      </c>
      <c r="I300" s="4"/>
      <c r="J300" s="4" t="s">
        <v>1619</v>
      </c>
      <c r="K300" s="4" t="s">
        <v>590</v>
      </c>
      <c r="T300" s="6" t="s">
        <v>590</v>
      </c>
      <c r="U300" s="102" t="s">
        <v>2434</v>
      </c>
      <c r="X300" s="120"/>
    </row>
    <row r="301" spans="4:24" ht="11.25">
      <c r="D301" s="27" t="s">
        <v>668</v>
      </c>
      <c r="E301" s="27" t="s">
        <v>669</v>
      </c>
      <c r="I301" s="4"/>
      <c r="J301" s="119" t="s">
        <v>1622</v>
      </c>
      <c r="K301" s="119" t="s">
        <v>591</v>
      </c>
      <c r="T301" s="119" t="s">
        <v>591</v>
      </c>
      <c r="U301" s="102" t="s">
        <v>2434</v>
      </c>
      <c r="X301" s="120"/>
    </row>
    <row r="302" spans="4:24" ht="11.25">
      <c r="D302" s="27" t="s">
        <v>670</v>
      </c>
      <c r="E302" s="27" t="s">
        <v>671</v>
      </c>
      <c r="I302" s="6"/>
      <c r="J302" s="4" t="s">
        <v>1625</v>
      </c>
      <c r="K302" s="4" t="s">
        <v>592</v>
      </c>
      <c r="T302" s="6" t="s">
        <v>592</v>
      </c>
      <c r="U302" s="126" t="s">
        <v>2606</v>
      </c>
      <c r="X302" s="120"/>
    </row>
    <row r="303" spans="4:24" ht="11.25">
      <c r="D303" s="27" t="s">
        <v>673</v>
      </c>
      <c r="E303" s="27" t="s">
        <v>1748</v>
      </c>
      <c r="I303" s="4"/>
      <c r="J303" s="4" t="s">
        <v>593</v>
      </c>
      <c r="K303" s="4" t="s">
        <v>593</v>
      </c>
      <c r="T303" s="6" t="s">
        <v>593</v>
      </c>
      <c r="U303" s="102" t="s">
        <v>2434</v>
      </c>
      <c r="X303" s="120"/>
    </row>
    <row r="304" spans="4:24" ht="11.25">
      <c r="D304" s="27" t="s">
        <v>1750</v>
      </c>
      <c r="E304" s="27" t="s">
        <v>1751</v>
      </c>
      <c r="I304" s="4"/>
      <c r="J304" s="4" t="s">
        <v>1630</v>
      </c>
      <c r="K304" s="4" t="s">
        <v>594</v>
      </c>
      <c r="T304" s="6" t="s">
        <v>594</v>
      </c>
      <c r="U304" s="102" t="s">
        <v>2434</v>
      </c>
      <c r="X304" s="120"/>
    </row>
    <row r="305" spans="4:24" ht="11.25">
      <c r="D305" s="27" t="s">
        <v>1753</v>
      </c>
      <c r="E305" s="27" t="s">
        <v>1754</v>
      </c>
      <c r="I305" s="4"/>
      <c r="J305" s="4" t="s">
        <v>1633</v>
      </c>
      <c r="K305" s="4" t="s">
        <v>595</v>
      </c>
      <c r="T305" s="4" t="s">
        <v>595</v>
      </c>
      <c r="U305" s="102" t="s">
        <v>2434</v>
      </c>
      <c r="X305" s="120"/>
    </row>
    <row r="306" spans="4:24" ht="11.25">
      <c r="D306" s="27" t="s">
        <v>1756</v>
      </c>
      <c r="E306" s="27" t="s">
        <v>1757</v>
      </c>
      <c r="I306" s="4"/>
      <c r="J306" s="4" t="s">
        <v>1636</v>
      </c>
      <c r="K306" s="4" t="s">
        <v>596</v>
      </c>
      <c r="T306" s="6" t="s">
        <v>596</v>
      </c>
      <c r="U306" s="102" t="s">
        <v>2434</v>
      </c>
      <c r="X306" s="120"/>
    </row>
    <row r="307" spans="4:24" ht="11.25">
      <c r="D307" s="27" t="s">
        <v>1759</v>
      </c>
      <c r="E307" s="27" t="s">
        <v>1760</v>
      </c>
      <c r="I307" s="6"/>
      <c r="J307" s="6" t="s">
        <v>1639</v>
      </c>
      <c r="K307" s="6" t="s">
        <v>597</v>
      </c>
      <c r="T307" s="6" t="s">
        <v>597</v>
      </c>
      <c r="U307" s="102" t="s">
        <v>2434</v>
      </c>
      <c r="X307" s="120"/>
    </row>
    <row r="308" spans="4:24" ht="11.25">
      <c r="D308" s="27" t="s">
        <v>1761</v>
      </c>
      <c r="E308" s="27" t="s">
        <v>1762</v>
      </c>
      <c r="I308" s="119"/>
      <c r="J308" s="119" t="s">
        <v>2610</v>
      </c>
      <c r="K308" s="119" t="s">
        <v>2611</v>
      </c>
      <c r="T308" s="119" t="s">
        <v>2611</v>
      </c>
      <c r="U308" s="102" t="s">
        <v>2434</v>
      </c>
      <c r="X308" s="120"/>
    </row>
    <row r="309" spans="4:24" ht="11.25">
      <c r="D309" s="27" t="s">
        <v>1763</v>
      </c>
      <c r="E309" s="27" t="s">
        <v>1764</v>
      </c>
      <c r="I309" s="6"/>
      <c r="J309" s="6" t="s">
        <v>1642</v>
      </c>
      <c r="K309" s="6" t="s">
        <v>598</v>
      </c>
      <c r="T309" s="6" t="s">
        <v>598</v>
      </c>
      <c r="U309" s="102" t="s">
        <v>2434</v>
      </c>
      <c r="X309" s="120"/>
    </row>
    <row r="310" spans="4:24" ht="11.25">
      <c r="D310" s="27" t="s">
        <v>1766</v>
      </c>
      <c r="E310" s="27" t="s">
        <v>1767</v>
      </c>
      <c r="I310" s="6"/>
      <c r="J310" s="6" t="s">
        <v>1645</v>
      </c>
      <c r="K310" s="6" t="s">
        <v>1827</v>
      </c>
      <c r="T310" s="6" t="s">
        <v>1827</v>
      </c>
      <c r="U310" s="126" t="s">
        <v>2606</v>
      </c>
      <c r="X310" s="120"/>
    </row>
    <row r="311" spans="4:24" ht="11.25">
      <c r="D311" s="27" t="s">
        <v>1769</v>
      </c>
      <c r="E311" s="27" t="s">
        <v>1770</v>
      </c>
      <c r="I311" s="6"/>
      <c r="J311" s="6" t="s">
        <v>1648</v>
      </c>
      <c r="K311" s="6" t="s">
        <v>1828</v>
      </c>
      <c r="T311" s="6" t="s">
        <v>1828</v>
      </c>
      <c r="U311" s="102" t="s">
        <v>2434</v>
      </c>
      <c r="X311" s="120"/>
    </row>
    <row r="312" spans="4:24" ht="11.25">
      <c r="D312" s="27" t="s">
        <v>1772</v>
      </c>
      <c r="E312" s="27" t="s">
        <v>1773</v>
      </c>
      <c r="I312" s="4"/>
      <c r="J312" s="4" t="s">
        <v>1651</v>
      </c>
      <c r="K312" s="4" t="s">
        <v>1829</v>
      </c>
      <c r="T312" s="6" t="s">
        <v>1829</v>
      </c>
      <c r="U312" s="102" t="s">
        <v>2434</v>
      </c>
      <c r="X312" s="120"/>
    </row>
    <row r="313" spans="4:24" ht="11.25">
      <c r="D313" s="27" t="s">
        <v>1775</v>
      </c>
      <c r="E313" s="27" t="s">
        <v>1776</v>
      </c>
      <c r="I313" s="4"/>
      <c r="J313" s="4" t="s">
        <v>1654</v>
      </c>
      <c r="K313" s="4" t="s">
        <v>1830</v>
      </c>
      <c r="T313" s="6" t="s">
        <v>1830</v>
      </c>
      <c r="U313" s="102" t="s">
        <v>2434</v>
      </c>
      <c r="X313" s="120"/>
    </row>
    <row r="314" spans="4:24" ht="11.25">
      <c r="D314" s="27" t="s">
        <v>1778</v>
      </c>
      <c r="E314" s="27" t="s">
        <v>1779</v>
      </c>
      <c r="I314" s="4"/>
      <c r="J314" s="4" t="s">
        <v>1657</v>
      </c>
      <c r="K314" s="4" t="s">
        <v>1831</v>
      </c>
      <c r="T314" s="6" t="s">
        <v>1831</v>
      </c>
      <c r="U314" s="102" t="s">
        <v>2434</v>
      </c>
      <c r="X314" s="120"/>
    </row>
    <row r="315" spans="4:24" ht="11.25">
      <c r="D315" s="27" t="s">
        <v>1780</v>
      </c>
      <c r="E315" s="27" t="s">
        <v>1781</v>
      </c>
      <c r="I315" s="4"/>
      <c r="J315" s="4" t="s">
        <v>1660</v>
      </c>
      <c r="K315" s="4" t="s">
        <v>1832</v>
      </c>
      <c r="T315" s="6" t="s">
        <v>1832</v>
      </c>
      <c r="U315" s="126" t="s">
        <v>2612</v>
      </c>
      <c r="X315" s="120"/>
    </row>
    <row r="316" spans="4:24" ht="11.25">
      <c r="D316" s="27" t="s">
        <v>1782</v>
      </c>
      <c r="E316" s="27" t="s">
        <v>1783</v>
      </c>
      <c r="I316" s="4"/>
      <c r="J316" s="4" t="s">
        <v>1663</v>
      </c>
      <c r="K316" s="4" t="s">
        <v>1833</v>
      </c>
      <c r="T316" s="6" t="s">
        <v>1833</v>
      </c>
      <c r="U316" s="102" t="s">
        <v>2434</v>
      </c>
      <c r="X316" s="120"/>
    </row>
    <row r="317" spans="4:24" ht="11.25">
      <c r="D317" s="27" t="s">
        <v>1785</v>
      </c>
      <c r="E317" s="27" t="s">
        <v>1786</v>
      </c>
      <c r="I317" s="4"/>
      <c r="J317" s="4" t="s">
        <v>600</v>
      </c>
      <c r="K317" s="4" t="s">
        <v>1834</v>
      </c>
      <c r="T317" s="6" t="s">
        <v>1834</v>
      </c>
      <c r="U317" s="102" t="s">
        <v>2434</v>
      </c>
      <c r="X317" s="120"/>
    </row>
    <row r="318" spans="4:24" ht="11.25">
      <c r="D318" s="27" t="s">
        <v>1788</v>
      </c>
      <c r="E318" s="27" t="s">
        <v>1789</v>
      </c>
      <c r="I318" s="4"/>
      <c r="J318" s="4" t="s">
        <v>603</v>
      </c>
      <c r="K318" s="4" t="s">
        <v>1835</v>
      </c>
      <c r="T318" s="6" t="s">
        <v>1835</v>
      </c>
      <c r="U318" s="102" t="s">
        <v>2434</v>
      </c>
      <c r="X318" s="120"/>
    </row>
    <row r="319" spans="4:24" ht="11.25">
      <c r="D319" s="27" t="s">
        <v>1790</v>
      </c>
      <c r="E319" s="27" t="s">
        <v>1791</v>
      </c>
      <c r="I319" s="4"/>
      <c r="J319" s="4" t="s">
        <v>606</v>
      </c>
      <c r="K319" s="4" t="s">
        <v>1836</v>
      </c>
      <c r="T319" s="6" t="s">
        <v>1836</v>
      </c>
      <c r="U319" s="102" t="s">
        <v>2434</v>
      </c>
      <c r="X319" s="120"/>
    </row>
    <row r="320" spans="4:24" ht="11.25">
      <c r="D320" s="27" t="s">
        <v>1792</v>
      </c>
      <c r="E320" s="27" t="s">
        <v>1793</v>
      </c>
      <c r="I320" s="4"/>
      <c r="J320" s="4" t="s">
        <v>609</v>
      </c>
      <c r="K320" s="4" t="s">
        <v>1837</v>
      </c>
      <c r="T320" s="6" t="s">
        <v>1837</v>
      </c>
      <c r="U320" s="102" t="s">
        <v>2434</v>
      </c>
      <c r="X320" s="120"/>
    </row>
    <row r="321" spans="4:24" ht="11.25">
      <c r="D321" s="27" t="s">
        <v>1794</v>
      </c>
      <c r="E321" s="27" t="s">
        <v>1795</v>
      </c>
      <c r="I321" s="6"/>
      <c r="J321" s="119" t="s">
        <v>2613</v>
      </c>
      <c r="K321" s="119" t="s">
        <v>2614</v>
      </c>
      <c r="T321" s="119" t="s">
        <v>2614</v>
      </c>
      <c r="U321" s="126" t="s">
        <v>2615</v>
      </c>
      <c r="X321" s="120"/>
    </row>
    <row r="322" spans="4:24" ht="11.25">
      <c r="D322" s="27" t="s">
        <v>1796</v>
      </c>
      <c r="E322" s="27" t="s">
        <v>1797</v>
      </c>
      <c r="I322" s="4"/>
      <c r="J322" s="6" t="s">
        <v>612</v>
      </c>
      <c r="K322" s="6" t="s">
        <v>1838</v>
      </c>
      <c r="T322" s="6" t="s">
        <v>1838</v>
      </c>
      <c r="U322" s="102" t="s">
        <v>2434</v>
      </c>
      <c r="X322" s="120"/>
    </row>
    <row r="323" spans="4:24" ht="11.25">
      <c r="D323" s="27" t="s">
        <v>1799</v>
      </c>
      <c r="E323" s="27" t="s">
        <v>1800</v>
      </c>
      <c r="I323" s="6"/>
      <c r="J323" s="6" t="s">
        <v>615</v>
      </c>
      <c r="K323" s="6" t="s">
        <v>1839</v>
      </c>
      <c r="T323" s="6" t="s">
        <v>1839</v>
      </c>
      <c r="U323" s="102" t="s">
        <v>2434</v>
      </c>
      <c r="X323" s="120"/>
    </row>
    <row r="324" spans="4:24" ht="11.25">
      <c r="D324" s="27" t="s">
        <v>1801</v>
      </c>
      <c r="E324" s="27" t="s">
        <v>1802</v>
      </c>
      <c r="I324" s="6"/>
      <c r="J324" s="6" t="s">
        <v>618</v>
      </c>
      <c r="K324" s="6" t="s">
        <v>1840</v>
      </c>
      <c r="T324" s="6" t="s">
        <v>1840</v>
      </c>
      <c r="U324" s="102" t="s">
        <v>2434</v>
      </c>
      <c r="X324" s="120"/>
    </row>
    <row r="325" spans="4:24" ht="11.25">
      <c r="D325" s="27" t="s">
        <v>1803</v>
      </c>
      <c r="E325" s="27" t="s">
        <v>1804</v>
      </c>
      <c r="I325" s="6"/>
      <c r="J325" s="6" t="s">
        <v>2616</v>
      </c>
      <c r="K325" s="6" t="s">
        <v>2617</v>
      </c>
      <c r="T325" s="6" t="s">
        <v>2617</v>
      </c>
      <c r="U325" s="102" t="s">
        <v>2434</v>
      </c>
      <c r="X325" s="120"/>
    </row>
    <row r="326" spans="4:24" ht="11.25">
      <c r="D326" s="27" t="s">
        <v>1806</v>
      </c>
      <c r="E326" s="27" t="s">
        <v>1807</v>
      </c>
      <c r="I326" s="6"/>
      <c r="J326" s="6" t="s">
        <v>621</v>
      </c>
      <c r="K326" s="6" t="s">
        <v>1841</v>
      </c>
      <c r="T326" s="6" t="s">
        <v>1841</v>
      </c>
      <c r="U326" s="102" t="s">
        <v>2434</v>
      </c>
      <c r="X326" s="120"/>
    </row>
    <row r="327" spans="4:24" ht="11.25">
      <c r="D327" s="27" t="s">
        <v>1809</v>
      </c>
      <c r="E327" s="27" t="s">
        <v>1810</v>
      </c>
      <c r="I327" s="119"/>
      <c r="J327" s="119" t="s">
        <v>2618</v>
      </c>
      <c r="K327" s="119" t="s">
        <v>2619</v>
      </c>
      <c r="T327" s="119" t="s">
        <v>2619</v>
      </c>
      <c r="U327" s="102" t="s">
        <v>2434</v>
      </c>
      <c r="X327" s="120"/>
    </row>
    <row r="328" spans="4:24" ht="11.25">
      <c r="D328" s="27" t="s">
        <v>1812</v>
      </c>
      <c r="E328" s="27" t="s">
        <v>1813</v>
      </c>
      <c r="I328" s="6"/>
      <c r="J328" s="6" t="s">
        <v>2620</v>
      </c>
      <c r="K328" s="6" t="s">
        <v>1842</v>
      </c>
      <c r="T328" s="6" t="s">
        <v>1842</v>
      </c>
      <c r="U328" s="102" t="s">
        <v>2434</v>
      </c>
      <c r="X328" s="120"/>
    </row>
    <row r="329" spans="4:24" ht="11.25">
      <c r="D329" s="27" t="s">
        <v>1815</v>
      </c>
      <c r="E329" s="27" t="s">
        <v>1816</v>
      </c>
      <c r="I329" s="119"/>
      <c r="J329" s="6" t="s">
        <v>2621</v>
      </c>
      <c r="K329" s="6" t="s">
        <v>2622</v>
      </c>
      <c r="T329" s="6" t="s">
        <v>2622</v>
      </c>
      <c r="U329" s="102" t="s">
        <v>2434</v>
      </c>
      <c r="X329" s="120"/>
    </row>
    <row r="330" spans="4:24" ht="11.25">
      <c r="D330" s="27" t="s">
        <v>1818</v>
      </c>
      <c r="E330" s="27" t="s">
        <v>1819</v>
      </c>
      <c r="I330" s="119"/>
      <c r="J330" s="6" t="s">
        <v>2623</v>
      </c>
      <c r="K330" s="6" t="s">
        <v>2624</v>
      </c>
      <c r="T330" s="6" t="s">
        <v>2624</v>
      </c>
      <c r="U330" s="102" t="s">
        <v>2434</v>
      </c>
      <c r="X330" s="120"/>
    </row>
    <row r="331" spans="4:24" ht="11.25">
      <c r="D331" s="27" t="s">
        <v>1821</v>
      </c>
      <c r="E331" s="27" t="s">
        <v>1822</v>
      </c>
      <c r="I331" s="4"/>
      <c r="J331" s="4" t="s">
        <v>626</v>
      </c>
      <c r="K331" s="4" t="s">
        <v>1843</v>
      </c>
      <c r="T331" s="6" t="s">
        <v>1843</v>
      </c>
      <c r="U331" s="102" t="s">
        <v>2434</v>
      </c>
      <c r="X331" s="120"/>
    </row>
    <row r="332" spans="4:24" ht="11.25">
      <c r="D332" s="27" t="s">
        <v>1823</v>
      </c>
      <c r="E332" s="27" t="s">
        <v>1824</v>
      </c>
      <c r="I332" s="4"/>
      <c r="J332" s="132" t="s">
        <v>2625</v>
      </c>
      <c r="K332" s="132" t="s">
        <v>2626</v>
      </c>
      <c r="T332" s="132" t="s">
        <v>2626</v>
      </c>
      <c r="U332" s="102" t="s">
        <v>2434</v>
      </c>
      <c r="X332" s="120"/>
    </row>
    <row r="333" spans="4:24" ht="11.25">
      <c r="D333" s="27" t="s">
        <v>1826</v>
      </c>
      <c r="E333" s="27" t="s">
        <v>769</v>
      </c>
      <c r="I333" s="4"/>
      <c r="J333" s="4" t="s">
        <v>629</v>
      </c>
      <c r="K333" s="4" t="s">
        <v>1844</v>
      </c>
      <c r="T333" s="6" t="s">
        <v>1844</v>
      </c>
      <c r="U333" s="102" t="s">
        <v>2434</v>
      </c>
      <c r="X333" s="120"/>
    </row>
    <row r="334" spans="4:24" ht="11.25">
      <c r="D334" s="27" t="s">
        <v>770</v>
      </c>
      <c r="E334" s="27" t="s">
        <v>771</v>
      </c>
      <c r="I334" s="4"/>
      <c r="J334" s="4" t="s">
        <v>632</v>
      </c>
      <c r="K334" s="4" t="s">
        <v>1845</v>
      </c>
      <c r="T334" s="6" t="s">
        <v>1845</v>
      </c>
      <c r="U334" s="102" t="s">
        <v>2434</v>
      </c>
      <c r="X334" s="120"/>
    </row>
    <row r="335" spans="4:24" ht="11.25">
      <c r="D335" s="27" t="s">
        <v>773</v>
      </c>
      <c r="E335" s="27" t="s">
        <v>774</v>
      </c>
      <c r="I335" s="4"/>
      <c r="J335" s="4" t="s">
        <v>635</v>
      </c>
      <c r="K335" s="4" t="s">
        <v>1846</v>
      </c>
      <c r="T335" s="6" t="s">
        <v>1846</v>
      </c>
      <c r="U335" s="102" t="s">
        <v>2434</v>
      </c>
      <c r="X335" s="120"/>
    </row>
    <row r="336" spans="4:24" ht="11.25">
      <c r="D336" s="27" t="s">
        <v>776</v>
      </c>
      <c r="E336" s="27" t="s">
        <v>777</v>
      </c>
      <c r="I336" s="4"/>
      <c r="J336" s="4" t="s">
        <v>638</v>
      </c>
      <c r="K336" s="4" t="s">
        <v>1847</v>
      </c>
      <c r="T336" s="4" t="s">
        <v>1847</v>
      </c>
      <c r="U336" s="102" t="s">
        <v>2434</v>
      </c>
      <c r="X336" s="120"/>
    </row>
    <row r="337" spans="4:24" ht="11.25">
      <c r="D337" s="27" t="s">
        <v>779</v>
      </c>
      <c r="E337" s="27" t="s">
        <v>780</v>
      </c>
      <c r="I337" s="4"/>
      <c r="J337" s="4" t="s">
        <v>641</v>
      </c>
      <c r="K337" s="4" t="s">
        <v>1848</v>
      </c>
      <c r="T337" s="4" t="s">
        <v>1848</v>
      </c>
      <c r="U337" s="102" t="s">
        <v>2434</v>
      </c>
      <c r="X337" s="120"/>
    </row>
    <row r="338" spans="4:24" ht="11.25">
      <c r="D338" s="27" t="s">
        <v>782</v>
      </c>
      <c r="E338" s="27" t="s">
        <v>783</v>
      </c>
      <c r="I338" s="4"/>
      <c r="J338" s="4" t="s">
        <v>644</v>
      </c>
      <c r="K338" s="4" t="s">
        <v>1849</v>
      </c>
      <c r="T338" s="4" t="s">
        <v>1849</v>
      </c>
      <c r="U338" s="102" t="s">
        <v>2434</v>
      </c>
      <c r="X338" s="120"/>
    </row>
    <row r="339" spans="4:24" ht="11.25">
      <c r="D339" s="27" t="s">
        <v>785</v>
      </c>
      <c r="E339" s="27" t="s">
        <v>786</v>
      </c>
      <c r="I339" s="4"/>
      <c r="J339" s="4" t="s">
        <v>647</v>
      </c>
      <c r="K339" s="4" t="s">
        <v>1850</v>
      </c>
      <c r="T339" s="4" t="s">
        <v>1850</v>
      </c>
      <c r="U339" s="102" t="s">
        <v>2434</v>
      </c>
      <c r="X339" s="120"/>
    </row>
    <row r="340" spans="4:24" ht="11.25">
      <c r="D340" s="27" t="s">
        <v>788</v>
      </c>
      <c r="E340" s="27" t="s">
        <v>789</v>
      </c>
      <c r="I340" s="4"/>
      <c r="J340" s="4" t="s">
        <v>650</v>
      </c>
      <c r="K340" s="4" t="s">
        <v>1851</v>
      </c>
      <c r="T340" s="4" t="s">
        <v>1851</v>
      </c>
      <c r="U340" s="102" t="s">
        <v>2434</v>
      </c>
      <c r="X340" s="120"/>
    </row>
    <row r="341" spans="4:24" ht="11.25">
      <c r="D341" s="27" t="s">
        <v>791</v>
      </c>
      <c r="E341" s="27" t="s">
        <v>792</v>
      </c>
      <c r="I341" s="4"/>
      <c r="J341" s="4" t="s">
        <v>653</v>
      </c>
      <c r="K341" s="4" t="s">
        <v>1852</v>
      </c>
      <c r="T341" s="4" t="s">
        <v>1852</v>
      </c>
      <c r="U341" s="102" t="s">
        <v>2434</v>
      </c>
      <c r="X341" s="120"/>
    </row>
    <row r="342" spans="4:24" ht="11.25">
      <c r="D342" s="27" t="s">
        <v>794</v>
      </c>
      <c r="E342" s="27" t="s">
        <v>795</v>
      </c>
      <c r="I342" s="4"/>
      <c r="J342" s="4" t="s">
        <v>656</v>
      </c>
      <c r="K342" s="4" t="s">
        <v>1853</v>
      </c>
      <c r="T342" s="4" t="s">
        <v>1853</v>
      </c>
      <c r="U342" s="102" t="s">
        <v>2434</v>
      </c>
      <c r="X342" s="120"/>
    </row>
    <row r="343" spans="4:24" ht="11.25">
      <c r="D343" s="27" t="s">
        <v>797</v>
      </c>
      <c r="E343" s="27" t="s">
        <v>798</v>
      </c>
      <c r="I343" s="4"/>
      <c r="J343" s="4" t="s">
        <v>659</v>
      </c>
      <c r="K343" s="4" t="s">
        <v>1854</v>
      </c>
      <c r="T343" s="4" t="s">
        <v>1854</v>
      </c>
      <c r="U343" s="102" t="s">
        <v>2434</v>
      </c>
      <c r="X343" s="120"/>
    </row>
    <row r="344" spans="4:24" ht="11.25">
      <c r="D344" s="27" t="s">
        <v>799</v>
      </c>
      <c r="E344" s="27" t="s">
        <v>800</v>
      </c>
      <c r="I344" s="4"/>
      <c r="J344" s="4" t="s">
        <v>662</v>
      </c>
      <c r="K344" s="4" t="s">
        <v>1855</v>
      </c>
      <c r="T344" s="4" t="s">
        <v>1855</v>
      </c>
      <c r="U344" s="102" t="s">
        <v>2434</v>
      </c>
      <c r="X344" s="120"/>
    </row>
    <row r="345" spans="4:24" ht="11.25">
      <c r="D345" s="27" t="s">
        <v>801</v>
      </c>
      <c r="E345" s="27" t="s">
        <v>802</v>
      </c>
      <c r="I345" s="127" t="s">
        <v>1235</v>
      </c>
      <c r="J345" s="127" t="s">
        <v>665</v>
      </c>
      <c r="K345" s="127" t="s">
        <v>1856</v>
      </c>
      <c r="T345" s="127" t="s">
        <v>1856</v>
      </c>
      <c r="U345" s="102" t="s">
        <v>2434</v>
      </c>
      <c r="X345" s="120"/>
    </row>
    <row r="346" spans="4:24" ht="11.25">
      <c r="D346" s="27" t="s">
        <v>804</v>
      </c>
      <c r="E346" s="27" t="s">
        <v>805</v>
      </c>
      <c r="I346" s="4"/>
      <c r="J346" s="4" t="s">
        <v>665</v>
      </c>
      <c r="K346" s="4" t="s">
        <v>1857</v>
      </c>
      <c r="T346" s="4" t="s">
        <v>1857</v>
      </c>
      <c r="U346" s="102" t="s">
        <v>2434</v>
      </c>
      <c r="X346" s="120"/>
    </row>
    <row r="347" spans="4:24" ht="11.25">
      <c r="D347" s="27" t="s">
        <v>807</v>
      </c>
      <c r="E347" s="27" t="s">
        <v>808</v>
      </c>
      <c r="I347" s="128" t="s">
        <v>834</v>
      </c>
      <c r="J347" s="128" t="s">
        <v>665</v>
      </c>
      <c r="K347" s="128" t="s">
        <v>1858</v>
      </c>
      <c r="T347" s="128" t="s">
        <v>1858</v>
      </c>
      <c r="U347" s="102" t="s">
        <v>2434</v>
      </c>
      <c r="X347" s="120"/>
    </row>
    <row r="348" spans="4:24" ht="11.25">
      <c r="D348" s="27" t="s">
        <v>810</v>
      </c>
      <c r="E348" s="27" t="s">
        <v>811</v>
      </c>
      <c r="I348" s="4"/>
      <c r="J348" s="4" t="s">
        <v>672</v>
      </c>
      <c r="K348" s="4" t="s">
        <v>1859</v>
      </c>
      <c r="T348" s="4" t="s">
        <v>1859</v>
      </c>
      <c r="U348" s="102" t="s">
        <v>2434</v>
      </c>
      <c r="X348" s="120"/>
    </row>
    <row r="349" spans="4:24" ht="11.25">
      <c r="D349" s="27" t="s">
        <v>813</v>
      </c>
      <c r="E349" s="27" t="s">
        <v>814</v>
      </c>
      <c r="I349" s="4"/>
      <c r="J349" s="4" t="s">
        <v>1749</v>
      </c>
      <c r="K349" s="4" t="s">
        <v>1860</v>
      </c>
      <c r="T349" s="4" t="s">
        <v>1860</v>
      </c>
      <c r="U349" s="102" t="s">
        <v>2434</v>
      </c>
      <c r="X349" s="120"/>
    </row>
    <row r="350" spans="4:24" ht="11.25">
      <c r="D350" s="27" t="s">
        <v>816</v>
      </c>
      <c r="E350" s="27" t="s">
        <v>817</v>
      </c>
      <c r="I350" s="4"/>
      <c r="J350" s="119" t="s">
        <v>1752</v>
      </c>
      <c r="K350" s="119" t="s">
        <v>1861</v>
      </c>
      <c r="T350" s="119" t="s">
        <v>1861</v>
      </c>
      <c r="U350" s="102" t="s">
        <v>2434</v>
      </c>
      <c r="X350" s="120"/>
    </row>
    <row r="351" spans="4:24" ht="11.25">
      <c r="D351" s="27" t="s">
        <v>819</v>
      </c>
      <c r="E351" s="27" t="s">
        <v>820</v>
      </c>
      <c r="I351" s="127" t="s">
        <v>1235</v>
      </c>
      <c r="J351" s="127" t="s">
        <v>1755</v>
      </c>
      <c r="K351" s="127" t="s">
        <v>1862</v>
      </c>
      <c r="T351" s="127" t="s">
        <v>1862</v>
      </c>
      <c r="U351" s="102" t="s">
        <v>2434</v>
      </c>
      <c r="X351" s="120"/>
    </row>
    <row r="352" spans="4:24" ht="11.25">
      <c r="D352" s="27" t="s">
        <v>821</v>
      </c>
      <c r="E352" s="27" t="s">
        <v>822</v>
      </c>
      <c r="I352" s="4"/>
      <c r="J352" s="4" t="s">
        <v>1758</v>
      </c>
      <c r="K352" s="4" t="s">
        <v>1863</v>
      </c>
      <c r="T352" s="4" t="s">
        <v>1863</v>
      </c>
      <c r="U352" s="102" t="s">
        <v>2434</v>
      </c>
      <c r="X352" s="120"/>
    </row>
    <row r="353" spans="4:24" ht="11.25">
      <c r="D353" s="27" t="s">
        <v>823</v>
      </c>
      <c r="E353" s="27" t="s">
        <v>824</v>
      </c>
      <c r="I353" s="4"/>
      <c r="J353" s="4" t="s">
        <v>1755</v>
      </c>
      <c r="K353" s="4" t="s">
        <v>1864</v>
      </c>
      <c r="T353" s="4" t="s">
        <v>1864</v>
      </c>
      <c r="U353" s="102" t="s">
        <v>2434</v>
      </c>
      <c r="X353" s="120"/>
    </row>
    <row r="354" spans="4:24" ht="11.25">
      <c r="D354" s="27" t="s">
        <v>826</v>
      </c>
      <c r="E354" s="27" t="s">
        <v>827</v>
      </c>
      <c r="I354" s="128" t="s">
        <v>834</v>
      </c>
      <c r="J354" s="128" t="s">
        <v>1755</v>
      </c>
      <c r="K354" s="128" t="s">
        <v>1865</v>
      </c>
      <c r="T354" s="128" t="s">
        <v>1865</v>
      </c>
      <c r="U354" s="102" t="s">
        <v>2434</v>
      </c>
      <c r="X354" s="120"/>
    </row>
    <row r="355" spans="4:24" ht="11.25">
      <c r="D355" s="27" t="s">
        <v>829</v>
      </c>
      <c r="E355" s="27" t="s">
        <v>830</v>
      </c>
      <c r="I355" s="4"/>
      <c r="J355" s="4" t="s">
        <v>1765</v>
      </c>
      <c r="K355" s="4" t="s">
        <v>1866</v>
      </c>
      <c r="T355" s="4" t="s">
        <v>1866</v>
      </c>
      <c r="U355" s="102" t="s">
        <v>2434</v>
      </c>
      <c r="X355" s="120"/>
    </row>
    <row r="356" spans="4:24" ht="11.25">
      <c r="D356" s="27" t="s">
        <v>832</v>
      </c>
      <c r="E356" s="27" t="s">
        <v>1922</v>
      </c>
      <c r="I356" s="128" t="s">
        <v>834</v>
      </c>
      <c r="J356" s="128" t="s">
        <v>1768</v>
      </c>
      <c r="K356" s="128" t="s">
        <v>1867</v>
      </c>
      <c r="T356" s="128" t="s">
        <v>1867</v>
      </c>
      <c r="U356" s="102" t="s">
        <v>2434</v>
      </c>
      <c r="X356" s="120"/>
    </row>
    <row r="357" spans="4:24" ht="11.25">
      <c r="D357" s="27" t="s">
        <v>1924</v>
      </c>
      <c r="E357" s="27" t="s">
        <v>1925</v>
      </c>
      <c r="I357" s="4"/>
      <c r="J357" s="4" t="s">
        <v>1771</v>
      </c>
      <c r="K357" s="4" t="s">
        <v>1868</v>
      </c>
      <c r="T357" s="4" t="s">
        <v>1868</v>
      </c>
      <c r="U357" s="102" t="s">
        <v>2434</v>
      </c>
      <c r="X357" s="120"/>
    </row>
    <row r="358" spans="4:24" ht="11.25">
      <c r="D358" s="27" t="s">
        <v>1927</v>
      </c>
      <c r="E358" s="27" t="s">
        <v>1928</v>
      </c>
      <c r="I358" s="4"/>
      <c r="J358" s="119" t="s">
        <v>1774</v>
      </c>
      <c r="K358" s="119" t="s">
        <v>1869</v>
      </c>
      <c r="T358" s="119" t="s">
        <v>1869</v>
      </c>
      <c r="U358" s="102" t="s">
        <v>2434</v>
      </c>
      <c r="X358" s="120"/>
    </row>
    <row r="359" spans="4:24" ht="11.25">
      <c r="D359" s="27" t="s">
        <v>1930</v>
      </c>
      <c r="E359" s="27" t="s">
        <v>1931</v>
      </c>
      <c r="I359" s="127" t="s">
        <v>1235</v>
      </c>
      <c r="J359" s="127" t="s">
        <v>1777</v>
      </c>
      <c r="K359" s="127" t="s">
        <v>1870</v>
      </c>
      <c r="T359" s="127" t="s">
        <v>1870</v>
      </c>
      <c r="U359" s="102" t="s">
        <v>2434</v>
      </c>
      <c r="X359" s="120"/>
    </row>
    <row r="360" spans="4:24" ht="11.25">
      <c r="D360" s="27" t="s">
        <v>1933</v>
      </c>
      <c r="E360" s="27" t="s">
        <v>1934</v>
      </c>
      <c r="I360" s="4"/>
      <c r="J360" s="4" t="s">
        <v>1777</v>
      </c>
      <c r="K360" s="4" t="s">
        <v>1871</v>
      </c>
      <c r="T360" s="4" t="s">
        <v>1871</v>
      </c>
      <c r="U360" s="102" t="s">
        <v>2434</v>
      </c>
      <c r="X360" s="120"/>
    </row>
    <row r="361" spans="4:24" ht="11.25">
      <c r="D361" s="27" t="s">
        <v>1935</v>
      </c>
      <c r="E361" s="27" t="s">
        <v>1936</v>
      </c>
      <c r="I361" s="128" t="s">
        <v>834</v>
      </c>
      <c r="J361" s="128" t="s">
        <v>1777</v>
      </c>
      <c r="K361" s="128" t="s">
        <v>1872</v>
      </c>
      <c r="T361" s="128" t="s">
        <v>1872</v>
      </c>
      <c r="U361" s="102" t="s">
        <v>2434</v>
      </c>
      <c r="X361" s="120"/>
    </row>
    <row r="362" spans="4:24" ht="11.25">
      <c r="D362" s="27" t="s">
        <v>1937</v>
      </c>
      <c r="E362" s="27" t="s">
        <v>1938</v>
      </c>
      <c r="I362" s="117"/>
      <c r="J362" s="119" t="s">
        <v>2627</v>
      </c>
      <c r="K362" s="119" t="s">
        <v>2628</v>
      </c>
      <c r="T362" s="119" t="s">
        <v>2628</v>
      </c>
      <c r="U362" s="102" t="s">
        <v>2434</v>
      </c>
      <c r="X362" s="120"/>
    </row>
    <row r="363" spans="4:24" ht="11.25">
      <c r="D363" s="27" t="s">
        <v>1940</v>
      </c>
      <c r="E363" s="27" t="s">
        <v>1941</v>
      </c>
      <c r="I363" s="4"/>
      <c r="J363" s="4" t="s">
        <v>1784</v>
      </c>
      <c r="K363" s="4" t="s">
        <v>1873</v>
      </c>
      <c r="T363" s="4" t="s">
        <v>1873</v>
      </c>
      <c r="U363" s="102" t="s">
        <v>2434</v>
      </c>
      <c r="X363" s="120"/>
    </row>
    <row r="364" spans="4:24" ht="11.25">
      <c r="D364" s="27" t="s">
        <v>1943</v>
      </c>
      <c r="E364" s="27" t="s">
        <v>1944</v>
      </c>
      <c r="I364" s="127" t="s">
        <v>1235</v>
      </c>
      <c r="J364" s="127" t="s">
        <v>1787</v>
      </c>
      <c r="K364" s="127" t="s">
        <v>1874</v>
      </c>
      <c r="T364" s="127" t="s">
        <v>1874</v>
      </c>
      <c r="U364" s="102" t="s">
        <v>2434</v>
      </c>
      <c r="X364" s="120"/>
    </row>
    <row r="365" spans="4:24" ht="11.25">
      <c r="D365" s="27" t="s">
        <v>1946</v>
      </c>
      <c r="E365" s="27" t="s">
        <v>1947</v>
      </c>
      <c r="I365" s="4"/>
      <c r="J365" s="4" t="s">
        <v>1787</v>
      </c>
      <c r="K365" s="4" t="s">
        <v>1875</v>
      </c>
      <c r="T365" s="4" t="s">
        <v>1875</v>
      </c>
      <c r="U365" s="102" t="s">
        <v>2434</v>
      </c>
      <c r="X365" s="120"/>
    </row>
    <row r="366" spans="4:24" ht="11.25">
      <c r="D366" s="27" t="s">
        <v>1949</v>
      </c>
      <c r="E366" s="27" t="s">
        <v>1950</v>
      </c>
      <c r="I366" s="128" t="s">
        <v>834</v>
      </c>
      <c r="J366" s="128" t="s">
        <v>1787</v>
      </c>
      <c r="K366" s="128" t="s">
        <v>1876</v>
      </c>
      <c r="T366" s="128" t="s">
        <v>1876</v>
      </c>
      <c r="U366" s="102" t="s">
        <v>2434</v>
      </c>
      <c r="X366" s="120"/>
    </row>
    <row r="367" spans="4:24" ht="11.25">
      <c r="D367" s="27" t="s">
        <v>1952</v>
      </c>
      <c r="E367" s="27" t="s">
        <v>1953</v>
      </c>
      <c r="I367" s="4"/>
      <c r="J367" s="4" t="s">
        <v>1877</v>
      </c>
      <c r="K367" s="4" t="s">
        <v>1877</v>
      </c>
      <c r="T367" s="4" t="s">
        <v>1877</v>
      </c>
      <c r="U367" s="102" t="s">
        <v>2434</v>
      </c>
      <c r="X367" s="120"/>
    </row>
    <row r="368" spans="4:24" ht="11.25">
      <c r="D368" s="27" t="s">
        <v>1955</v>
      </c>
      <c r="E368" s="27" t="s">
        <v>1956</v>
      </c>
      <c r="I368" s="4"/>
      <c r="J368" s="4" t="s">
        <v>1878</v>
      </c>
      <c r="K368" s="4" t="s">
        <v>1878</v>
      </c>
      <c r="T368" s="4" t="s">
        <v>1878</v>
      </c>
      <c r="U368" s="102" t="s">
        <v>2434</v>
      </c>
      <c r="X368" s="120"/>
    </row>
    <row r="369" spans="4:24" ht="11.25">
      <c r="D369" s="27" t="s">
        <v>1958</v>
      </c>
      <c r="E369" s="27" t="s">
        <v>1959</v>
      </c>
      <c r="I369" s="127" t="s">
        <v>1235</v>
      </c>
      <c r="J369" s="127" t="s">
        <v>1798</v>
      </c>
      <c r="K369" s="127" t="s">
        <v>1879</v>
      </c>
      <c r="T369" s="127" t="s">
        <v>1879</v>
      </c>
      <c r="U369" s="102" t="s">
        <v>2434</v>
      </c>
      <c r="X369" s="120"/>
    </row>
    <row r="370" spans="4:24" ht="11.25">
      <c r="D370" s="27" t="s">
        <v>1960</v>
      </c>
      <c r="E370" s="27" t="s">
        <v>1961</v>
      </c>
      <c r="I370" s="4"/>
      <c r="J370" s="4" t="s">
        <v>1798</v>
      </c>
      <c r="K370" s="4" t="s">
        <v>1880</v>
      </c>
      <c r="T370" s="4" t="s">
        <v>1880</v>
      </c>
      <c r="U370" s="102" t="s">
        <v>2434</v>
      </c>
      <c r="X370" s="120"/>
    </row>
    <row r="371" spans="4:24" ht="11.25">
      <c r="D371" s="27" t="s">
        <v>1963</v>
      </c>
      <c r="E371" s="27" t="s">
        <v>1964</v>
      </c>
      <c r="I371" s="128" t="s">
        <v>834</v>
      </c>
      <c r="J371" s="128" t="s">
        <v>1798</v>
      </c>
      <c r="K371" s="128" t="s">
        <v>1881</v>
      </c>
      <c r="T371" s="128" t="s">
        <v>1881</v>
      </c>
      <c r="U371" s="102" t="s">
        <v>2434</v>
      </c>
      <c r="X371" s="120"/>
    </row>
    <row r="372" spans="4:24" ht="11.25">
      <c r="D372" s="27" t="s">
        <v>1966</v>
      </c>
      <c r="E372" s="27" t="s">
        <v>1967</v>
      </c>
      <c r="I372" s="4"/>
      <c r="J372" s="4" t="s">
        <v>1805</v>
      </c>
      <c r="K372" s="4" t="s">
        <v>1882</v>
      </c>
      <c r="T372" s="4" t="s">
        <v>1882</v>
      </c>
      <c r="U372" s="102" t="s">
        <v>2434</v>
      </c>
      <c r="X372" s="120"/>
    </row>
    <row r="373" spans="4:24" ht="11.25">
      <c r="D373" s="27" t="s">
        <v>1969</v>
      </c>
      <c r="E373" s="27" t="s">
        <v>1970</v>
      </c>
      <c r="I373" s="4"/>
      <c r="J373" s="4" t="s">
        <v>1808</v>
      </c>
      <c r="K373" s="4" t="s">
        <v>1883</v>
      </c>
      <c r="T373" s="4" t="s">
        <v>1883</v>
      </c>
      <c r="U373" s="102" t="s">
        <v>2434</v>
      </c>
      <c r="X373" s="120"/>
    </row>
    <row r="374" spans="4:24" ht="11.25">
      <c r="D374" s="27" t="s">
        <v>1972</v>
      </c>
      <c r="E374" s="27" t="s">
        <v>1973</v>
      </c>
      <c r="I374" s="4"/>
      <c r="J374" s="4" t="s">
        <v>1811</v>
      </c>
      <c r="K374" s="4" t="s">
        <v>1884</v>
      </c>
      <c r="T374" s="4" t="s">
        <v>1884</v>
      </c>
      <c r="U374" s="102" t="s">
        <v>2434</v>
      </c>
      <c r="X374" s="120"/>
    </row>
    <row r="375" spans="4:24" ht="11.25">
      <c r="D375" s="27" t="s">
        <v>1975</v>
      </c>
      <c r="E375" s="27" t="s">
        <v>1976</v>
      </c>
      <c r="I375" s="4"/>
      <c r="J375" s="4" t="s">
        <v>1814</v>
      </c>
      <c r="K375" s="4" t="s">
        <v>1885</v>
      </c>
      <c r="T375" s="4" t="s">
        <v>1885</v>
      </c>
      <c r="U375" s="102" t="s">
        <v>2434</v>
      </c>
      <c r="X375" s="120"/>
    </row>
    <row r="376" spans="4:24" ht="11.25">
      <c r="D376" s="27" t="s">
        <v>1978</v>
      </c>
      <c r="E376" s="27" t="s">
        <v>1979</v>
      </c>
      <c r="I376" s="4"/>
      <c r="J376" s="4" t="s">
        <v>1817</v>
      </c>
      <c r="K376" s="4" t="s">
        <v>1886</v>
      </c>
      <c r="T376" s="4" t="s">
        <v>1886</v>
      </c>
      <c r="U376" s="102" t="s">
        <v>2434</v>
      </c>
      <c r="X376" s="120"/>
    </row>
    <row r="377" spans="4:24" ht="11.25">
      <c r="D377" s="27" t="s">
        <v>1981</v>
      </c>
      <c r="E377" s="27" t="s">
        <v>1982</v>
      </c>
      <c r="I377" s="6"/>
      <c r="J377" s="6" t="s">
        <v>240</v>
      </c>
      <c r="K377" s="6" t="s">
        <v>1887</v>
      </c>
      <c r="T377" s="6" t="s">
        <v>1887</v>
      </c>
      <c r="U377" s="102" t="s">
        <v>2434</v>
      </c>
      <c r="X377" s="120"/>
    </row>
    <row r="378" spans="4:24" ht="11.25">
      <c r="D378" s="27" t="s">
        <v>1984</v>
      </c>
      <c r="E378" s="27" t="s">
        <v>1985</v>
      </c>
      <c r="I378" s="6"/>
      <c r="J378" s="119" t="s">
        <v>2629</v>
      </c>
      <c r="K378" s="119" t="s">
        <v>2630</v>
      </c>
      <c r="T378" s="119" t="s">
        <v>2630</v>
      </c>
      <c r="U378" s="102" t="s">
        <v>2434</v>
      </c>
      <c r="X378" s="120"/>
    </row>
    <row r="379" spans="4:24" ht="11.25">
      <c r="D379" s="27" t="s">
        <v>1987</v>
      </c>
      <c r="E379" s="27" t="s">
        <v>1988</v>
      </c>
      <c r="I379" s="119"/>
      <c r="J379" s="119" t="s">
        <v>2631</v>
      </c>
      <c r="K379" s="119" t="s">
        <v>2632</v>
      </c>
      <c r="T379" s="119" t="s">
        <v>2632</v>
      </c>
      <c r="U379" s="102" t="s">
        <v>2434</v>
      </c>
      <c r="X379" s="120"/>
    </row>
    <row r="380" spans="4:24" ht="11.25">
      <c r="D380" s="27" t="s">
        <v>1990</v>
      </c>
      <c r="E380" s="27" t="s">
        <v>1991</v>
      </c>
      <c r="I380" s="6"/>
      <c r="J380" s="6" t="s">
        <v>1825</v>
      </c>
      <c r="K380" s="6" t="s">
        <v>1888</v>
      </c>
      <c r="T380" s="6" t="s">
        <v>1888</v>
      </c>
      <c r="U380" s="102" t="s">
        <v>2434</v>
      </c>
      <c r="X380" s="120"/>
    </row>
    <row r="381" spans="4:24" ht="11.25">
      <c r="D381" s="27" t="s">
        <v>1993</v>
      </c>
      <c r="E381" s="27" t="s">
        <v>1994</v>
      </c>
      <c r="I381" s="119"/>
      <c r="J381" s="119" t="s">
        <v>2633</v>
      </c>
      <c r="K381" s="119" t="s">
        <v>2634</v>
      </c>
      <c r="T381" s="119" t="s">
        <v>2634</v>
      </c>
      <c r="U381" s="102" t="s">
        <v>2434</v>
      </c>
      <c r="X381" s="120"/>
    </row>
    <row r="382" spans="4:24" ht="11.25">
      <c r="D382" s="27" t="s">
        <v>2635</v>
      </c>
      <c r="E382" s="27" t="s">
        <v>2636</v>
      </c>
      <c r="I382" s="6"/>
      <c r="J382" s="6" t="s">
        <v>2092</v>
      </c>
      <c r="K382" s="6" t="s">
        <v>1889</v>
      </c>
      <c r="T382" s="6" t="s">
        <v>1889</v>
      </c>
      <c r="U382" s="102" t="s">
        <v>2434</v>
      </c>
      <c r="X382" s="120"/>
    </row>
    <row r="383" spans="4:24" ht="11.25">
      <c r="D383" s="27" t="s">
        <v>1996</v>
      </c>
      <c r="E383" s="27" t="s">
        <v>1997</v>
      </c>
      <c r="I383" s="6"/>
      <c r="J383" s="6" t="s">
        <v>772</v>
      </c>
      <c r="K383" s="6" t="s">
        <v>1890</v>
      </c>
      <c r="T383" s="6" t="s">
        <v>1890</v>
      </c>
      <c r="U383" s="102" t="s">
        <v>2434</v>
      </c>
      <c r="X383" s="120"/>
    </row>
    <row r="384" spans="4:24" ht="11.25">
      <c r="D384" s="27" t="s">
        <v>1999</v>
      </c>
      <c r="E384" s="27" t="s">
        <v>908</v>
      </c>
      <c r="I384" s="4"/>
      <c r="J384" s="4" t="s">
        <v>775</v>
      </c>
      <c r="K384" s="4" t="s">
        <v>1891</v>
      </c>
      <c r="T384" s="6" t="s">
        <v>1891</v>
      </c>
      <c r="U384" s="102" t="s">
        <v>2434</v>
      </c>
      <c r="X384" s="120"/>
    </row>
    <row r="385" spans="4:24" ht="11.25">
      <c r="D385" s="27" t="s">
        <v>910</v>
      </c>
      <c r="E385" s="27" t="s">
        <v>911</v>
      </c>
      <c r="I385" s="4"/>
      <c r="J385" s="4" t="s">
        <v>778</v>
      </c>
      <c r="K385" s="4" t="s">
        <v>1892</v>
      </c>
      <c r="T385" s="6" t="s">
        <v>1892</v>
      </c>
      <c r="U385" s="102" t="s">
        <v>2434</v>
      </c>
      <c r="X385" s="120"/>
    </row>
    <row r="386" spans="4:24" ht="11.25">
      <c r="D386" s="27" t="s">
        <v>913</v>
      </c>
      <c r="E386" s="27" t="s">
        <v>914</v>
      </c>
      <c r="I386" s="4"/>
      <c r="J386" s="4" t="s">
        <v>781</v>
      </c>
      <c r="K386" s="4" t="s">
        <v>1893</v>
      </c>
      <c r="T386" s="6" t="s">
        <v>1893</v>
      </c>
      <c r="U386" s="102" t="s">
        <v>2434</v>
      </c>
      <c r="X386" s="120"/>
    </row>
    <row r="387" spans="4:24" ht="11.25">
      <c r="D387" s="27" t="s">
        <v>916</v>
      </c>
      <c r="E387" s="27" t="s">
        <v>917</v>
      </c>
      <c r="I387" s="4"/>
      <c r="J387" s="4" t="s">
        <v>784</v>
      </c>
      <c r="K387" s="4" t="s">
        <v>1894</v>
      </c>
      <c r="T387" s="4" t="s">
        <v>1894</v>
      </c>
      <c r="U387" s="102" t="s">
        <v>2434</v>
      </c>
      <c r="X387" s="120"/>
    </row>
    <row r="388" spans="4:24" ht="11.25">
      <c r="D388" s="27" t="s">
        <v>919</v>
      </c>
      <c r="E388" s="27" t="s">
        <v>920</v>
      </c>
      <c r="I388" s="4"/>
      <c r="J388" s="4" t="s">
        <v>787</v>
      </c>
      <c r="K388" s="4" t="s">
        <v>1895</v>
      </c>
      <c r="T388" s="4" t="s">
        <v>1895</v>
      </c>
      <c r="U388" s="102" t="s">
        <v>2434</v>
      </c>
      <c r="X388" s="120"/>
    </row>
    <row r="389" spans="4:24" ht="11.25">
      <c r="D389" s="27" t="s">
        <v>922</v>
      </c>
      <c r="E389" s="27" t="s">
        <v>923</v>
      </c>
      <c r="I389" s="4"/>
      <c r="J389" s="4" t="s">
        <v>790</v>
      </c>
      <c r="K389" s="4" t="s">
        <v>1896</v>
      </c>
      <c r="T389" s="4" t="s">
        <v>1896</v>
      </c>
      <c r="U389" s="102" t="s">
        <v>2434</v>
      </c>
      <c r="X389" s="120"/>
    </row>
    <row r="390" spans="4:24" ht="11.25">
      <c r="D390" s="27" t="s">
        <v>925</v>
      </c>
      <c r="E390" s="27" t="s">
        <v>926</v>
      </c>
      <c r="I390" s="4"/>
      <c r="J390" s="4" t="s">
        <v>793</v>
      </c>
      <c r="K390" s="4" t="s">
        <v>1897</v>
      </c>
      <c r="T390" s="4" t="s">
        <v>1897</v>
      </c>
      <c r="U390" s="102" t="s">
        <v>2434</v>
      </c>
      <c r="X390" s="120"/>
    </row>
    <row r="391" spans="4:24" ht="11.25">
      <c r="D391" s="27" t="s">
        <v>928</v>
      </c>
      <c r="E391" s="27" t="s">
        <v>929</v>
      </c>
      <c r="I391" s="127" t="s">
        <v>1235</v>
      </c>
      <c r="J391" s="127" t="s">
        <v>796</v>
      </c>
      <c r="K391" s="127" t="s">
        <v>1898</v>
      </c>
      <c r="T391" s="127" t="s">
        <v>1898</v>
      </c>
      <c r="U391" s="102" t="s">
        <v>2434</v>
      </c>
      <c r="X391" s="120"/>
    </row>
    <row r="392" spans="4:24" ht="11.25">
      <c r="D392" s="27" t="s">
        <v>931</v>
      </c>
      <c r="E392" s="27" t="s">
        <v>932</v>
      </c>
      <c r="I392" s="4"/>
      <c r="J392" s="4" t="s">
        <v>796</v>
      </c>
      <c r="K392" s="4" t="s">
        <v>1899</v>
      </c>
      <c r="T392" s="4" t="s">
        <v>1899</v>
      </c>
      <c r="U392" s="102" t="s">
        <v>2434</v>
      </c>
      <c r="X392" s="120"/>
    </row>
    <row r="393" spans="4:24" ht="11.25">
      <c r="D393" s="27" t="s">
        <v>934</v>
      </c>
      <c r="E393" s="27" t="s">
        <v>935</v>
      </c>
      <c r="I393" s="128" t="s">
        <v>834</v>
      </c>
      <c r="J393" s="128" t="s">
        <v>796</v>
      </c>
      <c r="K393" s="128" t="s">
        <v>1900</v>
      </c>
      <c r="T393" s="128" t="s">
        <v>1900</v>
      </c>
      <c r="U393" s="102" t="s">
        <v>2434</v>
      </c>
      <c r="X393" s="120"/>
    </row>
    <row r="394" spans="4:24" ht="11.25">
      <c r="D394" s="27" t="s">
        <v>937</v>
      </c>
      <c r="E394" s="27" t="s">
        <v>938</v>
      </c>
      <c r="I394" s="119"/>
      <c r="J394" s="119" t="s">
        <v>2637</v>
      </c>
      <c r="K394" s="119" t="s">
        <v>2638</v>
      </c>
      <c r="T394" s="119" t="s">
        <v>2638</v>
      </c>
      <c r="U394" s="102" t="s">
        <v>2434</v>
      </c>
      <c r="X394" s="120"/>
    </row>
    <row r="395" spans="4:24" ht="11.25">
      <c r="D395" s="27" t="s">
        <v>940</v>
      </c>
      <c r="E395" s="27" t="s">
        <v>941</v>
      </c>
      <c r="I395" s="6"/>
      <c r="J395" s="6" t="s">
        <v>803</v>
      </c>
      <c r="K395" s="6" t="s">
        <v>1901</v>
      </c>
      <c r="T395" s="6" t="s">
        <v>1901</v>
      </c>
      <c r="U395" s="102" t="s">
        <v>2434</v>
      </c>
      <c r="X395" s="120"/>
    </row>
    <row r="396" spans="4:24" ht="11.25">
      <c r="D396" s="27" t="s">
        <v>943</v>
      </c>
      <c r="E396" s="27" t="s">
        <v>944</v>
      </c>
      <c r="I396" s="119"/>
      <c r="J396" s="119" t="s">
        <v>2639</v>
      </c>
      <c r="K396" s="119" t="s">
        <v>2640</v>
      </c>
      <c r="T396" s="119" t="s">
        <v>2640</v>
      </c>
      <c r="U396" s="102" t="s">
        <v>2434</v>
      </c>
      <c r="X396" s="120"/>
    </row>
    <row r="397" spans="4:24" ht="11.25">
      <c r="D397" s="27" t="s">
        <v>946</v>
      </c>
      <c r="E397" s="27" t="s">
        <v>947</v>
      </c>
      <c r="I397" s="6"/>
      <c r="J397" s="6" t="s">
        <v>806</v>
      </c>
      <c r="K397" s="6" t="s">
        <v>1902</v>
      </c>
      <c r="T397" s="6" t="s">
        <v>1902</v>
      </c>
      <c r="U397" s="102" t="s">
        <v>2434</v>
      </c>
      <c r="X397" s="120"/>
    </row>
    <row r="398" spans="4:24" ht="11.25">
      <c r="D398" s="27" t="s">
        <v>949</v>
      </c>
      <c r="E398" s="27" t="s">
        <v>950</v>
      </c>
      <c r="I398" s="4"/>
      <c r="J398" s="4" t="s">
        <v>809</v>
      </c>
      <c r="K398" s="4" t="s">
        <v>1903</v>
      </c>
      <c r="T398" s="4" t="s">
        <v>1903</v>
      </c>
      <c r="U398" s="102" t="s">
        <v>2434</v>
      </c>
      <c r="X398" s="120"/>
    </row>
    <row r="399" spans="4:24" ht="11.25">
      <c r="D399" s="27" t="s">
        <v>951</v>
      </c>
      <c r="E399" s="27" t="s">
        <v>952</v>
      </c>
      <c r="I399" s="4"/>
      <c r="J399" s="119" t="s">
        <v>812</v>
      </c>
      <c r="K399" s="119" t="s">
        <v>1904</v>
      </c>
      <c r="T399" s="119" t="s">
        <v>1904</v>
      </c>
      <c r="U399" s="102" t="s">
        <v>2434</v>
      </c>
      <c r="X399" s="120"/>
    </row>
    <row r="400" spans="4:24" ht="11.25">
      <c r="D400" s="27" t="s">
        <v>954</v>
      </c>
      <c r="E400" s="27" t="s">
        <v>955</v>
      </c>
      <c r="I400" s="6"/>
      <c r="J400" s="4" t="s">
        <v>815</v>
      </c>
      <c r="K400" s="4" t="s">
        <v>1905</v>
      </c>
      <c r="T400" s="4" t="s">
        <v>1905</v>
      </c>
      <c r="U400" s="102" t="s">
        <v>2434</v>
      </c>
      <c r="X400" s="120"/>
    </row>
    <row r="401" spans="4:24" ht="11.25">
      <c r="D401" s="27" t="s">
        <v>957</v>
      </c>
      <c r="E401" s="27" t="s">
        <v>958</v>
      </c>
      <c r="I401" s="127" t="s">
        <v>1235</v>
      </c>
      <c r="J401" s="127" t="s">
        <v>818</v>
      </c>
      <c r="K401" s="127" t="s">
        <v>1906</v>
      </c>
      <c r="T401" s="127" t="s">
        <v>1906</v>
      </c>
      <c r="U401" s="102" t="s">
        <v>2434</v>
      </c>
      <c r="X401" s="120"/>
    </row>
    <row r="402" spans="4:24" ht="11.25">
      <c r="D402" s="27" t="s">
        <v>960</v>
      </c>
      <c r="E402" s="27" t="s">
        <v>961</v>
      </c>
      <c r="I402" s="4"/>
      <c r="J402" s="4" t="s">
        <v>818</v>
      </c>
      <c r="K402" s="4" t="s">
        <v>1907</v>
      </c>
      <c r="T402" s="4" t="s">
        <v>1907</v>
      </c>
      <c r="U402" s="102" t="s">
        <v>2434</v>
      </c>
      <c r="X402" s="120"/>
    </row>
    <row r="403" spans="4:24" ht="11.25">
      <c r="D403" s="27" t="s">
        <v>963</v>
      </c>
      <c r="E403" s="27" t="s">
        <v>964</v>
      </c>
      <c r="I403" s="128" t="s">
        <v>834</v>
      </c>
      <c r="J403" s="128" t="s">
        <v>818</v>
      </c>
      <c r="K403" s="128" t="s">
        <v>1908</v>
      </c>
      <c r="T403" s="128" t="s">
        <v>1908</v>
      </c>
      <c r="U403" s="102" t="s">
        <v>2434</v>
      </c>
      <c r="X403" s="120"/>
    </row>
    <row r="404" spans="4:24" ht="11.25">
      <c r="D404" s="27" t="s">
        <v>966</v>
      </c>
      <c r="E404" s="27" t="s">
        <v>967</v>
      </c>
      <c r="I404" s="4"/>
      <c r="J404" s="4" t="s">
        <v>825</v>
      </c>
      <c r="K404" s="4" t="s">
        <v>1909</v>
      </c>
      <c r="T404" s="4" t="s">
        <v>1909</v>
      </c>
      <c r="U404" s="102" t="s">
        <v>2434</v>
      </c>
      <c r="X404" s="120"/>
    </row>
    <row r="405" spans="4:24" ht="11.25">
      <c r="D405" s="27" t="s">
        <v>969</v>
      </c>
      <c r="E405" s="27" t="s">
        <v>970</v>
      </c>
      <c r="I405" s="4"/>
      <c r="J405" s="4" t="s">
        <v>828</v>
      </c>
      <c r="K405" s="4" t="s">
        <v>1910</v>
      </c>
      <c r="T405" s="4" t="s">
        <v>1910</v>
      </c>
      <c r="U405" s="102" t="s">
        <v>2434</v>
      </c>
      <c r="X405" s="120"/>
    </row>
    <row r="406" spans="4:24" ht="11.25">
      <c r="D406" s="27" t="s">
        <v>972</v>
      </c>
      <c r="E406" s="27" t="s">
        <v>973</v>
      </c>
      <c r="I406" s="4"/>
      <c r="J406" s="4" t="s">
        <v>831</v>
      </c>
      <c r="K406" s="4" t="s">
        <v>1911</v>
      </c>
      <c r="T406" s="4" t="s">
        <v>1911</v>
      </c>
      <c r="U406" s="102" t="s">
        <v>2434</v>
      </c>
      <c r="X406" s="120"/>
    </row>
    <row r="407" spans="4:24" ht="11.25">
      <c r="D407" s="27" t="s">
        <v>975</v>
      </c>
      <c r="E407" s="27" t="s">
        <v>976</v>
      </c>
      <c r="I407" s="4"/>
      <c r="J407" s="4" t="s">
        <v>1923</v>
      </c>
      <c r="K407" s="4" t="s">
        <v>1912</v>
      </c>
      <c r="T407" s="4" t="s">
        <v>1912</v>
      </c>
      <c r="U407" s="102" t="s">
        <v>2434</v>
      </c>
      <c r="X407" s="120"/>
    </row>
    <row r="408" spans="4:24" ht="11.25">
      <c r="D408" s="27" t="s">
        <v>977</v>
      </c>
      <c r="E408" s="27" t="s">
        <v>978</v>
      </c>
      <c r="I408" s="4"/>
      <c r="J408" s="4" t="s">
        <v>1926</v>
      </c>
      <c r="K408" s="4" t="s">
        <v>1913</v>
      </c>
      <c r="T408" s="4" t="s">
        <v>1913</v>
      </c>
      <c r="U408" s="102" t="s">
        <v>2434</v>
      </c>
      <c r="X408" s="120"/>
    </row>
    <row r="409" spans="4:24" ht="11.25">
      <c r="D409" s="27" t="s">
        <v>980</v>
      </c>
      <c r="E409" s="27" t="s">
        <v>981</v>
      </c>
      <c r="I409" s="4"/>
      <c r="J409" s="4" t="s">
        <v>1929</v>
      </c>
      <c r="K409" s="4" t="s">
        <v>1914</v>
      </c>
      <c r="T409" s="4" t="s">
        <v>1914</v>
      </c>
      <c r="U409" s="102" t="s">
        <v>2434</v>
      </c>
      <c r="X409" s="120"/>
    </row>
    <row r="410" spans="4:24" ht="11.25">
      <c r="D410" s="27" t="s">
        <v>983</v>
      </c>
      <c r="E410" s="27" t="s">
        <v>984</v>
      </c>
      <c r="I410" s="4"/>
      <c r="J410" s="4" t="s">
        <v>1932</v>
      </c>
      <c r="K410" s="4" t="s">
        <v>1915</v>
      </c>
      <c r="T410" s="4" t="s">
        <v>1915</v>
      </c>
      <c r="U410" s="102" t="s">
        <v>2434</v>
      </c>
      <c r="X410" s="120"/>
    </row>
    <row r="411" spans="4:24" ht="11.25">
      <c r="D411" s="27" t="s">
        <v>986</v>
      </c>
      <c r="E411" s="27" t="s">
        <v>987</v>
      </c>
      <c r="I411" s="127" t="s">
        <v>1235</v>
      </c>
      <c r="J411" s="127" t="s">
        <v>834</v>
      </c>
      <c r="K411" s="127" t="s">
        <v>1916</v>
      </c>
      <c r="T411" s="127" t="s">
        <v>1916</v>
      </c>
      <c r="U411" s="102" t="s">
        <v>2434</v>
      </c>
      <c r="X411" s="120"/>
    </row>
    <row r="412" spans="4:24" ht="11.25">
      <c r="D412" s="27" t="s">
        <v>989</v>
      </c>
      <c r="E412" s="27" t="s">
        <v>990</v>
      </c>
      <c r="I412" s="4"/>
      <c r="J412" s="4" t="s">
        <v>2200</v>
      </c>
      <c r="K412" s="4" t="s">
        <v>1917</v>
      </c>
      <c r="T412" s="4" t="s">
        <v>1917</v>
      </c>
      <c r="U412" s="102" t="s">
        <v>2434</v>
      </c>
      <c r="X412" s="120"/>
    </row>
    <row r="413" spans="4:24" ht="11.25">
      <c r="D413" s="27" t="s">
        <v>992</v>
      </c>
      <c r="E413" s="27" t="s">
        <v>2103</v>
      </c>
      <c r="I413" s="6"/>
      <c r="J413" s="6" t="s">
        <v>1939</v>
      </c>
      <c r="K413" s="6" t="s">
        <v>1918</v>
      </c>
      <c r="T413" s="4" t="s">
        <v>1918</v>
      </c>
      <c r="U413" s="102" t="s">
        <v>2434</v>
      </c>
      <c r="X413" s="120"/>
    </row>
    <row r="414" spans="4:24" ht="11.25">
      <c r="D414" s="27" t="s">
        <v>2105</v>
      </c>
      <c r="E414" s="27" t="s">
        <v>2106</v>
      </c>
      <c r="I414" s="119"/>
      <c r="J414" s="119" t="s">
        <v>2641</v>
      </c>
      <c r="K414" s="119" t="s">
        <v>2642</v>
      </c>
      <c r="T414" s="119" t="s">
        <v>2642</v>
      </c>
      <c r="U414" s="102" t="s">
        <v>2434</v>
      </c>
      <c r="X414" s="120"/>
    </row>
    <row r="415" spans="4:24" ht="11.25">
      <c r="D415" s="27" t="s">
        <v>2643</v>
      </c>
      <c r="E415" s="27" t="s">
        <v>2644</v>
      </c>
      <c r="I415" s="6"/>
      <c r="J415" s="6" t="s">
        <v>1942</v>
      </c>
      <c r="K415" s="6" t="s">
        <v>1919</v>
      </c>
      <c r="T415" s="6" t="s">
        <v>1919</v>
      </c>
      <c r="U415" s="102" t="s">
        <v>2434</v>
      </c>
      <c r="X415" s="120"/>
    </row>
    <row r="416" spans="4:24" ht="11.25">
      <c r="D416" s="27" t="s">
        <v>2108</v>
      </c>
      <c r="E416" s="27" t="s">
        <v>2109</v>
      </c>
      <c r="I416" s="6"/>
      <c r="J416" s="6" t="s">
        <v>1945</v>
      </c>
      <c r="K416" s="6" t="s">
        <v>1920</v>
      </c>
      <c r="T416" s="6" t="s">
        <v>1920</v>
      </c>
      <c r="U416" s="102" t="s">
        <v>2434</v>
      </c>
      <c r="X416" s="120"/>
    </row>
    <row r="417" spans="4:24" ht="11.25">
      <c r="D417" s="27" t="s">
        <v>2111</v>
      </c>
      <c r="E417" s="27" t="s">
        <v>2112</v>
      </c>
      <c r="I417" s="6"/>
      <c r="J417" s="6" t="s">
        <v>1948</v>
      </c>
      <c r="K417" s="6" t="s">
        <v>1921</v>
      </c>
      <c r="T417" s="6" t="s">
        <v>1921</v>
      </c>
      <c r="U417" s="102" t="s">
        <v>2434</v>
      </c>
      <c r="X417" s="120"/>
    </row>
    <row r="418" spans="4:24" ht="11.25">
      <c r="D418" s="27" t="s">
        <v>2114</v>
      </c>
      <c r="E418" s="27" t="s">
        <v>2115</v>
      </c>
      <c r="I418" s="6"/>
      <c r="J418" s="119" t="s">
        <v>1951</v>
      </c>
      <c r="K418" s="119" t="s">
        <v>674</v>
      </c>
      <c r="T418" s="119" t="s">
        <v>674</v>
      </c>
      <c r="U418" s="102" t="s">
        <v>2434</v>
      </c>
      <c r="X418" s="120"/>
    </row>
    <row r="419" spans="4:24" ht="11.25">
      <c r="D419" s="27" t="s">
        <v>2117</v>
      </c>
      <c r="E419" s="27" t="s">
        <v>2118</v>
      </c>
      <c r="I419" s="119"/>
      <c r="J419" s="119" t="s">
        <v>2645</v>
      </c>
      <c r="K419" s="119" t="s">
        <v>2646</v>
      </c>
      <c r="T419" s="119" t="s">
        <v>2646</v>
      </c>
      <c r="U419" s="133" t="s">
        <v>2511</v>
      </c>
      <c r="X419" s="120"/>
    </row>
    <row r="420" spans="4:24" ht="11.25">
      <c r="D420" s="27" t="s">
        <v>2120</v>
      </c>
      <c r="E420" s="27" t="s">
        <v>2121</v>
      </c>
      <c r="I420" s="6"/>
      <c r="J420" s="4" t="s">
        <v>1954</v>
      </c>
      <c r="K420" s="4" t="s">
        <v>675</v>
      </c>
      <c r="T420" s="4" t="s">
        <v>675</v>
      </c>
      <c r="U420" s="102" t="s">
        <v>2434</v>
      </c>
      <c r="X420" s="120"/>
    </row>
    <row r="421" spans="4:24" ht="11.25">
      <c r="D421" s="27" t="s">
        <v>2122</v>
      </c>
      <c r="E421" s="27" t="s">
        <v>2123</v>
      </c>
      <c r="I421" s="127" t="s">
        <v>1235</v>
      </c>
      <c r="J421" s="127" t="s">
        <v>1957</v>
      </c>
      <c r="K421" s="127" t="s">
        <v>676</v>
      </c>
      <c r="T421" s="127" t="s">
        <v>676</v>
      </c>
      <c r="U421" s="102" t="s">
        <v>2434</v>
      </c>
      <c r="X421" s="120"/>
    </row>
    <row r="422" spans="4:24" ht="11.25">
      <c r="D422" s="27" t="s">
        <v>2124</v>
      </c>
      <c r="E422" s="27" t="s">
        <v>2125</v>
      </c>
      <c r="I422" s="4"/>
      <c r="J422" s="4" t="s">
        <v>1957</v>
      </c>
      <c r="K422" s="4" t="s">
        <v>677</v>
      </c>
      <c r="T422" s="4" t="s">
        <v>677</v>
      </c>
      <c r="U422" s="102" t="s">
        <v>2434</v>
      </c>
      <c r="X422" s="120"/>
    </row>
    <row r="423" spans="4:24" ht="11.25">
      <c r="D423" s="27" t="s">
        <v>2127</v>
      </c>
      <c r="E423" s="27" t="s">
        <v>2128</v>
      </c>
      <c r="I423" s="4"/>
      <c r="J423" s="4" t="s">
        <v>1962</v>
      </c>
      <c r="K423" s="4" t="s">
        <v>678</v>
      </c>
      <c r="T423" s="4" t="s">
        <v>678</v>
      </c>
      <c r="U423" s="102" t="s">
        <v>2434</v>
      </c>
      <c r="X423" s="120"/>
    </row>
    <row r="424" spans="4:24" ht="11.25">
      <c r="D424" s="27" t="s">
        <v>2130</v>
      </c>
      <c r="E424" s="27" t="s">
        <v>2131</v>
      </c>
      <c r="I424" s="4"/>
      <c r="J424" s="4" t="s">
        <v>1965</v>
      </c>
      <c r="K424" s="4" t="s">
        <v>679</v>
      </c>
      <c r="T424" s="4" t="s">
        <v>679</v>
      </c>
      <c r="U424" s="102" t="s">
        <v>2434</v>
      </c>
      <c r="X424" s="120"/>
    </row>
    <row r="425" spans="4:24" ht="11.25">
      <c r="D425" s="27" t="s">
        <v>2133</v>
      </c>
      <c r="E425" s="27" t="s">
        <v>2134</v>
      </c>
      <c r="I425" s="4"/>
      <c r="J425" s="119" t="s">
        <v>1968</v>
      </c>
      <c r="K425" s="119" t="s">
        <v>680</v>
      </c>
      <c r="T425" s="119" t="s">
        <v>680</v>
      </c>
      <c r="U425" s="102" t="s">
        <v>2434</v>
      </c>
      <c r="X425" s="120"/>
    </row>
    <row r="426" spans="4:24" ht="11.25">
      <c r="D426" s="27" t="s">
        <v>2136</v>
      </c>
      <c r="E426" s="27" t="s">
        <v>2137</v>
      </c>
      <c r="I426" s="6"/>
      <c r="J426" s="6" t="s">
        <v>1971</v>
      </c>
      <c r="K426" s="6" t="s">
        <v>681</v>
      </c>
      <c r="T426" s="6" t="s">
        <v>681</v>
      </c>
      <c r="U426" s="102" t="s">
        <v>2434</v>
      </c>
      <c r="X426" s="120"/>
    </row>
    <row r="427" spans="4:24" ht="11.25">
      <c r="D427" s="27" t="s">
        <v>2138</v>
      </c>
      <c r="E427" s="27" t="s">
        <v>2139</v>
      </c>
      <c r="I427" s="117"/>
      <c r="J427" s="119" t="s">
        <v>2647</v>
      </c>
      <c r="K427" s="119" t="s">
        <v>2648</v>
      </c>
      <c r="T427" s="119" t="s">
        <v>2648</v>
      </c>
      <c r="U427" s="102" t="s">
        <v>2649</v>
      </c>
      <c r="X427" s="120"/>
    </row>
    <row r="428" spans="4:24" ht="11.25">
      <c r="D428" s="27" t="s">
        <v>2140</v>
      </c>
      <c r="E428" s="27" t="s">
        <v>2141</v>
      </c>
      <c r="I428" s="117"/>
      <c r="J428" s="119" t="s">
        <v>2650</v>
      </c>
      <c r="K428" s="119" t="s">
        <v>2651</v>
      </c>
      <c r="T428" s="119" t="s">
        <v>2651</v>
      </c>
      <c r="U428" s="102" t="s">
        <v>2649</v>
      </c>
      <c r="X428" s="120"/>
    </row>
    <row r="429" spans="4:24" ht="11.25">
      <c r="D429" s="27" t="s">
        <v>2143</v>
      </c>
      <c r="E429" s="27" t="s">
        <v>2144</v>
      </c>
      <c r="I429" s="117"/>
      <c r="J429" s="119" t="s">
        <v>2652</v>
      </c>
      <c r="K429" s="119" t="s">
        <v>2653</v>
      </c>
      <c r="T429" s="119" t="s">
        <v>2653</v>
      </c>
      <c r="U429" s="102" t="s">
        <v>2649</v>
      </c>
      <c r="X429" s="120"/>
    </row>
    <row r="430" spans="4:24" ht="11.25">
      <c r="D430" s="27" t="s">
        <v>2146</v>
      </c>
      <c r="E430" s="27" t="s">
        <v>2147</v>
      </c>
      <c r="I430" s="117"/>
      <c r="J430" s="119" t="s">
        <v>2654</v>
      </c>
      <c r="K430" s="119" t="s">
        <v>2655</v>
      </c>
      <c r="T430" s="119" t="s">
        <v>2655</v>
      </c>
      <c r="U430" s="102" t="s">
        <v>2649</v>
      </c>
      <c r="X430" s="120"/>
    </row>
    <row r="431" spans="4:24" ht="11.25">
      <c r="D431" s="27" t="s">
        <v>2149</v>
      </c>
      <c r="E431" s="27" t="s">
        <v>2150</v>
      </c>
      <c r="I431" s="117"/>
      <c r="J431" s="119" t="s">
        <v>2656</v>
      </c>
      <c r="K431" s="119" t="s">
        <v>2657</v>
      </c>
      <c r="T431" s="119" t="s">
        <v>2657</v>
      </c>
      <c r="U431" s="102" t="s">
        <v>2649</v>
      </c>
      <c r="X431" s="120"/>
    </row>
    <row r="432" spans="4:24" ht="11.25">
      <c r="D432" s="27" t="s">
        <v>2151</v>
      </c>
      <c r="E432" s="27" t="s">
        <v>2152</v>
      </c>
      <c r="I432" s="117"/>
      <c r="J432" s="119" t="s">
        <v>2658</v>
      </c>
      <c r="K432" s="119" t="s">
        <v>2659</v>
      </c>
      <c r="T432" s="119" t="s">
        <v>2659</v>
      </c>
      <c r="U432" s="102" t="s">
        <v>2649</v>
      </c>
      <c r="X432" s="120"/>
    </row>
    <row r="433" spans="4:24" ht="11.25">
      <c r="D433" s="27" t="s">
        <v>2153</v>
      </c>
      <c r="E433" s="27" t="s">
        <v>2154</v>
      </c>
      <c r="I433" s="117"/>
      <c r="J433" s="119" t="s">
        <v>2660</v>
      </c>
      <c r="K433" s="119" t="s">
        <v>2661</v>
      </c>
      <c r="T433" s="119" t="s">
        <v>2661</v>
      </c>
      <c r="U433" s="102" t="s">
        <v>2649</v>
      </c>
      <c r="X433" s="120"/>
    </row>
    <row r="434" spans="4:24" ht="11.25">
      <c r="D434" s="27" t="s">
        <v>2155</v>
      </c>
      <c r="E434" s="27" t="s">
        <v>2156</v>
      </c>
      <c r="I434" s="117"/>
      <c r="J434" s="119" t="s">
        <v>2662</v>
      </c>
      <c r="K434" s="119" t="s">
        <v>2663</v>
      </c>
      <c r="T434" s="119" t="s">
        <v>2663</v>
      </c>
      <c r="U434" s="102" t="s">
        <v>2649</v>
      </c>
      <c r="X434" s="120"/>
    </row>
    <row r="435" spans="4:24" ht="11.25">
      <c r="D435" s="27" t="s">
        <v>2158</v>
      </c>
      <c r="E435" s="27" t="s">
        <v>2159</v>
      </c>
      <c r="I435" s="117"/>
      <c r="J435" s="119" t="s">
        <v>2664</v>
      </c>
      <c r="K435" s="119" t="s">
        <v>2665</v>
      </c>
      <c r="T435" s="119" t="s">
        <v>2665</v>
      </c>
      <c r="U435" s="102" t="s">
        <v>2649</v>
      </c>
      <c r="X435" s="120"/>
    </row>
    <row r="436" spans="4:24" ht="11.25">
      <c r="D436" s="27" t="s">
        <v>2161</v>
      </c>
      <c r="E436" s="27" t="s">
        <v>2162</v>
      </c>
      <c r="I436" s="117"/>
      <c r="J436" s="119" t="s">
        <v>2666</v>
      </c>
      <c r="K436" s="119" t="s">
        <v>2667</v>
      </c>
      <c r="T436" s="119" t="s">
        <v>2667</v>
      </c>
      <c r="U436" s="102" t="s">
        <v>2649</v>
      </c>
      <c r="X436" s="120"/>
    </row>
    <row r="437" spans="4:24" ht="11.25">
      <c r="D437" s="27" t="s">
        <v>2164</v>
      </c>
      <c r="E437" s="27" t="s">
        <v>2165</v>
      </c>
      <c r="I437" s="117"/>
      <c r="J437" s="119" t="s">
        <v>2668</v>
      </c>
      <c r="K437" s="119" t="s">
        <v>2669</v>
      </c>
      <c r="T437" s="119" t="s">
        <v>2669</v>
      </c>
      <c r="U437" s="102" t="s">
        <v>2649</v>
      </c>
      <c r="X437" s="120"/>
    </row>
    <row r="438" spans="4:24" ht="11.25">
      <c r="D438" s="27" t="s">
        <v>2167</v>
      </c>
      <c r="E438" s="27" t="s">
        <v>2168</v>
      </c>
      <c r="I438" s="117"/>
      <c r="J438" s="119" t="s">
        <v>2670</v>
      </c>
      <c r="K438" s="119" t="s">
        <v>2671</v>
      </c>
      <c r="T438" s="119" t="s">
        <v>2671</v>
      </c>
      <c r="U438" s="102" t="s">
        <v>2649</v>
      </c>
      <c r="X438" s="120"/>
    </row>
    <row r="439" spans="4:24" ht="11.25">
      <c r="D439" s="27" t="s">
        <v>2170</v>
      </c>
      <c r="E439" s="27" t="s">
        <v>2171</v>
      </c>
      <c r="I439" s="117"/>
      <c r="J439" s="119" t="s">
        <v>2672</v>
      </c>
      <c r="K439" s="119" t="s">
        <v>2673</v>
      </c>
      <c r="T439" s="119" t="s">
        <v>2673</v>
      </c>
      <c r="U439" s="102" t="s">
        <v>2649</v>
      </c>
      <c r="X439" s="120"/>
    </row>
    <row r="440" spans="4:24" ht="11.25">
      <c r="D440" s="27" t="s">
        <v>2173</v>
      </c>
      <c r="E440" s="27" t="s">
        <v>2174</v>
      </c>
      <c r="I440" s="117"/>
      <c r="J440" s="119" t="s">
        <v>2674</v>
      </c>
      <c r="K440" s="119" t="s">
        <v>2675</v>
      </c>
      <c r="T440" s="119" t="s">
        <v>2675</v>
      </c>
      <c r="U440" s="102" t="s">
        <v>2649</v>
      </c>
      <c r="X440" s="120"/>
    </row>
    <row r="441" spans="4:24" ht="11.25">
      <c r="D441" s="27" t="s">
        <v>2176</v>
      </c>
      <c r="E441" s="27" t="s">
        <v>1075</v>
      </c>
      <c r="I441" s="117"/>
      <c r="J441" s="119" t="s">
        <v>2676</v>
      </c>
      <c r="K441" s="119" t="s">
        <v>2677</v>
      </c>
      <c r="T441" s="119" t="s">
        <v>2677</v>
      </c>
      <c r="U441" s="102" t="s">
        <v>2649</v>
      </c>
      <c r="X441" s="120"/>
    </row>
    <row r="442" spans="4:24" ht="11.25">
      <c r="D442" s="27" t="s">
        <v>1077</v>
      </c>
      <c r="E442" s="27" t="s">
        <v>1078</v>
      </c>
      <c r="I442" s="117"/>
      <c r="J442" s="119" t="s">
        <v>2678</v>
      </c>
      <c r="K442" s="119" t="s">
        <v>2679</v>
      </c>
      <c r="T442" s="119" t="s">
        <v>2679</v>
      </c>
      <c r="U442" s="102" t="s">
        <v>2649</v>
      </c>
      <c r="X442" s="120"/>
    </row>
    <row r="443" spans="4:24" ht="11.25">
      <c r="D443" s="27" t="s">
        <v>1080</v>
      </c>
      <c r="E443" s="27" t="s">
        <v>1081</v>
      </c>
      <c r="I443" s="117"/>
      <c r="J443" s="119" t="s">
        <v>2680</v>
      </c>
      <c r="K443" s="119" t="s">
        <v>2681</v>
      </c>
      <c r="T443" s="119" t="s">
        <v>2681</v>
      </c>
      <c r="U443" s="102" t="s">
        <v>2649</v>
      </c>
      <c r="X443" s="120"/>
    </row>
    <row r="444" spans="4:24" ht="11.25">
      <c r="D444" s="27" t="s">
        <v>1083</v>
      </c>
      <c r="E444" s="27" t="s">
        <v>1084</v>
      </c>
      <c r="I444" s="117"/>
      <c r="J444" s="119" t="s">
        <v>2682</v>
      </c>
      <c r="K444" s="119" t="s">
        <v>2683</v>
      </c>
      <c r="T444" s="119" t="s">
        <v>2683</v>
      </c>
      <c r="U444" s="102" t="s">
        <v>2649</v>
      </c>
      <c r="X444" s="120"/>
    </row>
    <row r="445" spans="4:24" ht="11.25">
      <c r="D445" s="27" t="s">
        <v>1086</v>
      </c>
      <c r="E445" s="27" t="s">
        <v>1087</v>
      </c>
      <c r="I445" s="117"/>
      <c r="J445" s="119" t="s">
        <v>2684</v>
      </c>
      <c r="K445" s="119" t="s">
        <v>2685</v>
      </c>
      <c r="T445" s="119" t="s">
        <v>2685</v>
      </c>
      <c r="U445" s="102" t="s">
        <v>2649</v>
      </c>
      <c r="X445" s="120"/>
    </row>
    <row r="446" spans="4:24" ht="11.25">
      <c r="D446" s="27" t="s">
        <v>1089</v>
      </c>
      <c r="E446" s="27" t="s">
        <v>1090</v>
      </c>
      <c r="I446" s="117"/>
      <c r="J446" s="119" t="s">
        <v>2686</v>
      </c>
      <c r="K446" s="119" t="s">
        <v>2687</v>
      </c>
      <c r="T446" s="119" t="s">
        <v>2687</v>
      </c>
      <c r="U446" s="102" t="s">
        <v>2649</v>
      </c>
      <c r="X446" s="120"/>
    </row>
    <row r="447" spans="4:24" ht="11.25">
      <c r="D447" s="27" t="s">
        <v>1092</v>
      </c>
      <c r="E447" s="27" t="s">
        <v>1093</v>
      </c>
      <c r="I447" s="117"/>
      <c r="J447" s="119" t="s">
        <v>2688</v>
      </c>
      <c r="K447" s="119" t="s">
        <v>2689</v>
      </c>
      <c r="T447" s="119" t="s">
        <v>2689</v>
      </c>
      <c r="U447" s="102" t="s">
        <v>2649</v>
      </c>
      <c r="X447" s="120"/>
    </row>
    <row r="448" spans="4:24" ht="11.25">
      <c r="D448" s="27" t="s">
        <v>1094</v>
      </c>
      <c r="E448" s="27" t="s">
        <v>1095</v>
      </c>
      <c r="I448" s="117"/>
      <c r="J448" s="119" t="s">
        <v>2690</v>
      </c>
      <c r="K448" s="119" t="s">
        <v>2691</v>
      </c>
      <c r="T448" s="119" t="s">
        <v>2691</v>
      </c>
      <c r="U448" s="102" t="s">
        <v>2649</v>
      </c>
      <c r="X448" s="120"/>
    </row>
    <row r="449" spans="4:24" ht="11.25">
      <c r="D449" s="27" t="s">
        <v>1097</v>
      </c>
      <c r="E449" s="27" t="s">
        <v>1098</v>
      </c>
      <c r="I449" s="117"/>
      <c r="J449" s="119" t="s">
        <v>2692</v>
      </c>
      <c r="K449" s="119" t="s">
        <v>2693</v>
      </c>
      <c r="T449" s="119" t="s">
        <v>2693</v>
      </c>
      <c r="U449" s="102" t="s">
        <v>2649</v>
      </c>
      <c r="X449" s="120"/>
    </row>
    <row r="450" spans="4:24" ht="11.25">
      <c r="D450" s="27" t="s">
        <v>1100</v>
      </c>
      <c r="E450" s="27" t="s">
        <v>1101</v>
      </c>
      <c r="I450" s="117"/>
      <c r="J450" s="119" t="s">
        <v>2694</v>
      </c>
      <c r="K450" s="119" t="s">
        <v>2695</v>
      </c>
      <c r="T450" s="119" t="s">
        <v>2695</v>
      </c>
      <c r="U450" s="102" t="s">
        <v>2649</v>
      </c>
      <c r="X450" s="120"/>
    </row>
    <row r="451" spans="4:24" ht="11.25">
      <c r="D451" s="27" t="s">
        <v>1103</v>
      </c>
      <c r="E451" s="27" t="s">
        <v>1104</v>
      </c>
      <c r="I451" s="117"/>
      <c r="J451" s="119" t="s">
        <v>2696</v>
      </c>
      <c r="K451" s="119" t="s">
        <v>2697</v>
      </c>
      <c r="T451" s="119" t="s">
        <v>2697</v>
      </c>
      <c r="U451" s="102" t="s">
        <v>2649</v>
      </c>
      <c r="X451" s="120"/>
    </row>
    <row r="452" spans="4:24" ht="11.25">
      <c r="D452" s="27" t="s">
        <v>1106</v>
      </c>
      <c r="E452" s="27" t="s">
        <v>1107</v>
      </c>
      <c r="I452" s="117"/>
      <c r="J452" s="119" t="s">
        <v>2698</v>
      </c>
      <c r="K452" s="119" t="s">
        <v>2699</v>
      </c>
      <c r="T452" s="119" t="s">
        <v>2699</v>
      </c>
      <c r="U452" s="102" t="s">
        <v>2649</v>
      </c>
      <c r="X452" s="120"/>
    </row>
    <row r="453" spans="4:24" ht="11.25">
      <c r="D453" s="27" t="s">
        <v>1109</v>
      </c>
      <c r="E453" s="27" t="s">
        <v>1110</v>
      </c>
      <c r="I453" s="117"/>
      <c r="J453" s="119" t="s">
        <v>2700</v>
      </c>
      <c r="K453" s="119" t="s">
        <v>2701</v>
      </c>
      <c r="T453" s="119" t="s">
        <v>2701</v>
      </c>
      <c r="U453" s="102" t="s">
        <v>2649</v>
      </c>
      <c r="X453" s="120"/>
    </row>
    <row r="454" spans="4:24" ht="11.25">
      <c r="D454" s="27" t="s">
        <v>1112</v>
      </c>
      <c r="E454" s="27" t="s">
        <v>1113</v>
      </c>
      <c r="I454" s="117"/>
      <c r="J454" s="119" t="s">
        <v>2702</v>
      </c>
      <c r="K454" s="119" t="s">
        <v>2703</v>
      </c>
      <c r="T454" s="119" t="s">
        <v>2703</v>
      </c>
      <c r="U454" s="102" t="s">
        <v>2649</v>
      </c>
      <c r="X454" s="120"/>
    </row>
    <row r="455" spans="4:21" ht="11.25">
      <c r="D455" s="27" t="s">
        <v>1115</v>
      </c>
      <c r="E455" s="27" t="s">
        <v>1116</v>
      </c>
      <c r="I455" s="117"/>
      <c r="J455" s="119" t="s">
        <v>2704</v>
      </c>
      <c r="K455" s="119" t="s">
        <v>2705</v>
      </c>
      <c r="T455" s="119" t="s">
        <v>2705</v>
      </c>
      <c r="U455" s="102" t="s">
        <v>2649</v>
      </c>
    </row>
    <row r="456" spans="4:21" ht="11.25">
      <c r="D456" s="27" t="s">
        <v>1118</v>
      </c>
      <c r="E456" s="27" t="s">
        <v>1119</v>
      </c>
      <c r="I456" s="117"/>
      <c r="J456" s="119" t="s">
        <v>2706</v>
      </c>
      <c r="K456" s="119" t="s">
        <v>2707</v>
      </c>
      <c r="T456" s="119" t="s">
        <v>2707</v>
      </c>
      <c r="U456" s="102" t="s">
        <v>2649</v>
      </c>
    </row>
    <row r="457" spans="4:21" ht="11.25">
      <c r="D457" s="27" t="s">
        <v>1121</v>
      </c>
      <c r="E457" s="27" t="s">
        <v>1122</v>
      </c>
      <c r="I457" s="117"/>
      <c r="J457" s="119" t="s">
        <v>2708</v>
      </c>
      <c r="K457" s="119" t="s">
        <v>2709</v>
      </c>
      <c r="T457" s="119" t="s">
        <v>2709</v>
      </c>
      <c r="U457" s="102" t="s">
        <v>2649</v>
      </c>
    </row>
    <row r="458" spans="4:21" ht="11.25">
      <c r="D458" s="27" t="s">
        <v>1124</v>
      </c>
      <c r="E458" s="27" t="s">
        <v>1125</v>
      </c>
      <c r="I458" s="117"/>
      <c r="J458" s="119" t="s">
        <v>2710</v>
      </c>
      <c r="K458" s="119" t="s">
        <v>2711</v>
      </c>
      <c r="T458" s="119" t="s">
        <v>2711</v>
      </c>
      <c r="U458" s="102" t="s">
        <v>2649</v>
      </c>
    </row>
    <row r="459" spans="4:21" ht="11.25">
      <c r="D459" s="27" t="s">
        <v>1126</v>
      </c>
      <c r="E459" s="27" t="s">
        <v>1127</v>
      </c>
      <c r="I459" s="117"/>
      <c r="J459" s="119" t="s">
        <v>2712</v>
      </c>
      <c r="K459" s="119" t="s">
        <v>2713</v>
      </c>
      <c r="T459" s="119" t="s">
        <v>2713</v>
      </c>
      <c r="U459" s="102" t="s">
        <v>2649</v>
      </c>
    </row>
    <row r="460" spans="4:21" ht="11.25">
      <c r="D460" s="27" t="s">
        <v>1128</v>
      </c>
      <c r="E460" s="27" t="s">
        <v>1129</v>
      </c>
      <c r="I460" s="117"/>
      <c r="J460" s="119" t="s">
        <v>2714</v>
      </c>
      <c r="K460" s="119" t="s">
        <v>2715</v>
      </c>
      <c r="T460" s="119" t="s">
        <v>2715</v>
      </c>
      <c r="U460" s="102" t="s">
        <v>2649</v>
      </c>
    </row>
    <row r="461" spans="4:21" ht="11.25">
      <c r="D461" s="27" t="s">
        <v>1131</v>
      </c>
      <c r="E461" s="27" t="s">
        <v>1132</v>
      </c>
      <c r="I461" s="117"/>
      <c r="J461" s="119" t="s">
        <v>2716</v>
      </c>
      <c r="K461" s="119" t="s">
        <v>2717</v>
      </c>
      <c r="T461" s="119" t="s">
        <v>2717</v>
      </c>
      <c r="U461" s="102" t="s">
        <v>2649</v>
      </c>
    </row>
    <row r="462" spans="4:21" ht="11.25">
      <c r="D462" s="27" t="s">
        <v>1133</v>
      </c>
      <c r="E462" s="27" t="s">
        <v>1134</v>
      </c>
      <c r="G462" s="57"/>
      <c r="I462" s="117"/>
      <c r="J462" s="119" t="s">
        <v>2718</v>
      </c>
      <c r="K462" s="119" t="s">
        <v>2719</v>
      </c>
      <c r="T462" s="119" t="s">
        <v>2719</v>
      </c>
      <c r="U462" s="102" t="s">
        <v>2649</v>
      </c>
    </row>
    <row r="463" spans="4:21" ht="11.25">
      <c r="D463" s="27" t="s">
        <v>1135</v>
      </c>
      <c r="E463" s="27" t="s">
        <v>1136</v>
      </c>
      <c r="G463" s="57"/>
      <c r="I463" s="117"/>
      <c r="J463" s="119" t="s">
        <v>2720</v>
      </c>
      <c r="K463" s="119" t="s">
        <v>2721</v>
      </c>
      <c r="T463" s="119" t="s">
        <v>2721</v>
      </c>
      <c r="U463" s="102" t="s">
        <v>2649</v>
      </c>
    </row>
    <row r="464" spans="4:21" ht="11.25">
      <c r="D464" s="27" t="s">
        <v>1138</v>
      </c>
      <c r="E464" s="27" t="s">
        <v>1139</v>
      </c>
      <c r="G464" s="57"/>
      <c r="I464" s="117"/>
      <c r="J464" s="119" t="s">
        <v>2722</v>
      </c>
      <c r="K464" s="119" t="s">
        <v>2723</v>
      </c>
      <c r="T464" s="119" t="s">
        <v>2723</v>
      </c>
      <c r="U464" s="102" t="s">
        <v>2649</v>
      </c>
    </row>
    <row r="465" spans="4:21" ht="11.25">
      <c r="D465" s="27" t="s">
        <v>1141</v>
      </c>
      <c r="E465" s="27" t="s">
        <v>1142</v>
      </c>
      <c r="G465" s="57"/>
      <c r="I465" s="117"/>
      <c r="J465" s="119" t="s">
        <v>2724</v>
      </c>
      <c r="K465" s="119" t="s">
        <v>2725</v>
      </c>
      <c r="T465" s="119" t="s">
        <v>2725</v>
      </c>
      <c r="U465" s="102" t="s">
        <v>2649</v>
      </c>
    </row>
    <row r="466" spans="4:21" ht="11.25">
      <c r="D466" s="27" t="s">
        <v>1144</v>
      </c>
      <c r="E466" s="27" t="s">
        <v>1145</v>
      </c>
      <c r="G466" s="57"/>
      <c r="I466" s="117"/>
      <c r="J466" s="119" t="s">
        <v>2726</v>
      </c>
      <c r="K466" s="119" t="s">
        <v>2727</v>
      </c>
      <c r="T466" s="119" t="s">
        <v>2727</v>
      </c>
      <c r="U466" s="102" t="s">
        <v>2649</v>
      </c>
    </row>
    <row r="467" spans="4:21" ht="11.25">
      <c r="D467" s="27" t="s">
        <v>1147</v>
      </c>
      <c r="E467" s="27" t="s">
        <v>1148</v>
      </c>
      <c r="I467" s="117"/>
      <c r="J467" s="119" t="s">
        <v>2728</v>
      </c>
      <c r="K467" s="119" t="s">
        <v>2729</v>
      </c>
      <c r="T467" s="119" t="s">
        <v>2729</v>
      </c>
      <c r="U467" s="102" t="s">
        <v>2649</v>
      </c>
    </row>
    <row r="468" spans="4:21" ht="11.25">
      <c r="D468" s="27" t="s">
        <v>1150</v>
      </c>
      <c r="E468" s="27" t="s">
        <v>1151</v>
      </c>
      <c r="I468" s="117"/>
      <c r="J468" s="119" t="s">
        <v>2730</v>
      </c>
      <c r="K468" s="119" t="s">
        <v>2731</v>
      </c>
      <c r="T468" s="119" t="s">
        <v>2731</v>
      </c>
      <c r="U468" s="102" t="s">
        <v>2649</v>
      </c>
    </row>
    <row r="469" spans="4:21" ht="11.25">
      <c r="D469" s="27" t="s">
        <v>1153</v>
      </c>
      <c r="E469" s="27" t="s">
        <v>1154</v>
      </c>
      <c r="I469" s="117"/>
      <c r="J469" s="119" t="s">
        <v>2732</v>
      </c>
      <c r="K469" s="119" t="s">
        <v>2733</v>
      </c>
      <c r="T469" s="119" t="s">
        <v>2733</v>
      </c>
      <c r="U469" s="102" t="s">
        <v>2649</v>
      </c>
    </row>
    <row r="470" spans="4:21" ht="11.25">
      <c r="D470" s="27" t="s">
        <v>1156</v>
      </c>
      <c r="E470" s="27" t="s">
        <v>1157</v>
      </c>
      <c r="I470" s="117"/>
      <c r="J470" s="119" t="s">
        <v>2734</v>
      </c>
      <c r="K470" s="119" t="s">
        <v>2735</v>
      </c>
      <c r="T470" s="119" t="s">
        <v>2735</v>
      </c>
      <c r="U470" s="102" t="s">
        <v>2649</v>
      </c>
    </row>
    <row r="471" spans="4:21" ht="11.25">
      <c r="D471" s="27" t="s">
        <v>1159</v>
      </c>
      <c r="E471" s="27" t="s">
        <v>2266</v>
      </c>
      <c r="I471" s="117"/>
      <c r="J471" s="119" t="s">
        <v>2736</v>
      </c>
      <c r="K471" s="119" t="s">
        <v>2737</v>
      </c>
      <c r="T471" s="119" t="s">
        <v>2737</v>
      </c>
      <c r="U471" s="102" t="s">
        <v>2649</v>
      </c>
    </row>
    <row r="472" spans="4:21" ht="11.25">
      <c r="D472" s="27" t="s">
        <v>2268</v>
      </c>
      <c r="E472" s="27" t="s">
        <v>2269</v>
      </c>
      <c r="I472" s="117"/>
      <c r="J472" s="119" t="s">
        <v>2738</v>
      </c>
      <c r="K472" s="119" t="s">
        <v>2739</v>
      </c>
      <c r="T472" s="119" t="s">
        <v>2739</v>
      </c>
      <c r="U472" s="102" t="s">
        <v>2649</v>
      </c>
    </row>
    <row r="473" spans="4:21" ht="11.25">
      <c r="D473" s="27" t="s">
        <v>2271</v>
      </c>
      <c r="E473" s="27" t="s">
        <v>2272</v>
      </c>
      <c r="I473" s="117"/>
      <c r="J473" s="119" t="s">
        <v>2740</v>
      </c>
      <c r="K473" s="119" t="s">
        <v>2741</v>
      </c>
      <c r="T473" s="119" t="s">
        <v>2741</v>
      </c>
      <c r="U473" s="102" t="s">
        <v>2649</v>
      </c>
    </row>
    <row r="474" spans="4:21" ht="11.25">
      <c r="D474" s="27" t="s">
        <v>2273</v>
      </c>
      <c r="E474" s="27" t="s">
        <v>2274</v>
      </c>
      <c r="I474" s="117"/>
      <c r="J474" s="119" t="s">
        <v>2742</v>
      </c>
      <c r="K474" s="119" t="s">
        <v>2743</v>
      </c>
      <c r="T474" s="119" t="s">
        <v>2743</v>
      </c>
      <c r="U474" s="102" t="s">
        <v>2649</v>
      </c>
    </row>
    <row r="475" spans="4:21" ht="11.25">
      <c r="D475" s="27" t="s">
        <v>2275</v>
      </c>
      <c r="E475" s="27" t="s">
        <v>2276</v>
      </c>
      <c r="I475" s="117"/>
      <c r="J475" s="119" t="s">
        <v>2744</v>
      </c>
      <c r="K475" s="119" t="s">
        <v>2745</v>
      </c>
      <c r="T475" s="119" t="s">
        <v>2745</v>
      </c>
      <c r="U475" s="102" t="s">
        <v>2649</v>
      </c>
    </row>
    <row r="476" spans="4:21" ht="11.25">
      <c r="D476" s="27" t="s">
        <v>2278</v>
      </c>
      <c r="E476" s="27" t="s">
        <v>2279</v>
      </c>
      <c r="I476" s="117"/>
      <c r="J476" s="119" t="s">
        <v>2746</v>
      </c>
      <c r="K476" s="119" t="s">
        <v>2747</v>
      </c>
      <c r="T476" s="119" t="s">
        <v>2747</v>
      </c>
      <c r="U476" s="102" t="s">
        <v>2649</v>
      </c>
    </row>
    <row r="477" spans="4:21" ht="11.25">
      <c r="D477" s="27" t="s">
        <v>2281</v>
      </c>
      <c r="E477" s="27" t="s">
        <v>2282</v>
      </c>
      <c r="I477" s="117"/>
      <c r="J477" s="119" t="s">
        <v>2748</v>
      </c>
      <c r="K477" s="119" t="s">
        <v>2749</v>
      </c>
      <c r="T477" s="119" t="s">
        <v>2749</v>
      </c>
      <c r="U477" s="102" t="s">
        <v>2649</v>
      </c>
    </row>
    <row r="478" spans="4:21" ht="11.25">
      <c r="D478" s="27" t="s">
        <v>2284</v>
      </c>
      <c r="E478" s="27" t="s">
        <v>2285</v>
      </c>
      <c r="I478" s="117"/>
      <c r="J478" s="119" t="s">
        <v>2750</v>
      </c>
      <c r="K478" s="119" t="s">
        <v>2751</v>
      </c>
      <c r="T478" s="119" t="s">
        <v>2751</v>
      </c>
      <c r="U478" s="102" t="s">
        <v>2649</v>
      </c>
    </row>
    <row r="479" spans="4:21" ht="11.25">
      <c r="D479" s="27" t="s">
        <v>2287</v>
      </c>
      <c r="E479" s="27" t="s">
        <v>2288</v>
      </c>
      <c r="I479" s="117"/>
      <c r="J479" s="119" t="s">
        <v>2752</v>
      </c>
      <c r="K479" s="119" t="s">
        <v>2753</v>
      </c>
      <c r="T479" s="119" t="s">
        <v>2753</v>
      </c>
      <c r="U479" s="102" t="s">
        <v>2649</v>
      </c>
    </row>
    <row r="480" spans="4:21" ht="11.25">
      <c r="D480" s="27" t="s">
        <v>2290</v>
      </c>
      <c r="E480" s="27" t="s">
        <v>2291</v>
      </c>
      <c r="I480" s="117"/>
      <c r="J480" s="119" t="s">
        <v>2754</v>
      </c>
      <c r="K480" s="119" t="s">
        <v>2755</v>
      </c>
      <c r="T480" s="119" t="s">
        <v>2755</v>
      </c>
      <c r="U480" s="102" t="s">
        <v>2649</v>
      </c>
    </row>
    <row r="481" spans="4:21" ht="11.25">
      <c r="D481" s="27" t="s">
        <v>2293</v>
      </c>
      <c r="E481" s="27" t="s">
        <v>2294</v>
      </c>
      <c r="I481" s="117"/>
      <c r="J481" s="119" t="s">
        <v>2756</v>
      </c>
      <c r="K481" s="119" t="s">
        <v>2757</v>
      </c>
      <c r="T481" s="119" t="s">
        <v>2757</v>
      </c>
      <c r="U481" s="102" t="s">
        <v>2649</v>
      </c>
    </row>
    <row r="482" spans="4:21" ht="11.25">
      <c r="D482" s="27" t="s">
        <v>2296</v>
      </c>
      <c r="E482" s="27" t="s">
        <v>2297</v>
      </c>
      <c r="I482" s="117"/>
      <c r="J482" s="119" t="s">
        <v>2758</v>
      </c>
      <c r="K482" s="119" t="s">
        <v>2759</v>
      </c>
      <c r="T482" s="119" t="s">
        <v>2759</v>
      </c>
      <c r="U482" s="102" t="s">
        <v>2649</v>
      </c>
    </row>
    <row r="483" spans="4:21" ht="11.25">
      <c r="D483" s="27" t="s">
        <v>2299</v>
      </c>
      <c r="E483" s="27" t="s">
        <v>2300</v>
      </c>
      <c r="I483" s="117"/>
      <c r="J483" s="119" t="s">
        <v>2760</v>
      </c>
      <c r="K483" s="119" t="s">
        <v>2761</v>
      </c>
      <c r="T483" s="119" t="s">
        <v>2761</v>
      </c>
      <c r="U483" s="102" t="s">
        <v>2649</v>
      </c>
    </row>
    <row r="484" spans="4:21" ht="11.25">
      <c r="D484" s="27" t="s">
        <v>2302</v>
      </c>
      <c r="E484" s="27" t="s">
        <v>2303</v>
      </c>
      <c r="I484" s="117"/>
      <c r="J484" s="119" t="s">
        <v>2762</v>
      </c>
      <c r="K484" s="119" t="s">
        <v>2763</v>
      </c>
      <c r="T484" s="119" t="s">
        <v>2763</v>
      </c>
      <c r="U484" s="102" t="s">
        <v>2649</v>
      </c>
    </row>
    <row r="485" spans="4:21" ht="11.25">
      <c r="D485" s="27" t="s">
        <v>2305</v>
      </c>
      <c r="E485" s="27" t="s">
        <v>2306</v>
      </c>
      <c r="I485" s="117"/>
      <c r="J485" s="119" t="s">
        <v>2764</v>
      </c>
      <c r="K485" s="119" t="s">
        <v>2765</v>
      </c>
      <c r="T485" s="119" t="s">
        <v>2765</v>
      </c>
      <c r="U485" s="102" t="s">
        <v>2649</v>
      </c>
    </row>
    <row r="486" spans="4:21" ht="11.25">
      <c r="D486" s="27" t="s">
        <v>2308</v>
      </c>
      <c r="E486" s="27" t="s">
        <v>2309</v>
      </c>
      <c r="I486" s="117"/>
      <c r="J486" s="119" t="s">
        <v>2766</v>
      </c>
      <c r="K486" s="119" t="s">
        <v>2767</v>
      </c>
      <c r="T486" s="119" t="s">
        <v>2767</v>
      </c>
      <c r="U486" s="102" t="s">
        <v>2649</v>
      </c>
    </row>
    <row r="487" spans="4:21" ht="11.25">
      <c r="D487" s="27" t="s">
        <v>2310</v>
      </c>
      <c r="E487" s="27" t="s">
        <v>2311</v>
      </c>
      <c r="I487" s="117"/>
      <c r="J487" s="119" t="s">
        <v>2768</v>
      </c>
      <c r="K487" s="119" t="s">
        <v>2769</v>
      </c>
      <c r="T487" s="119" t="s">
        <v>2769</v>
      </c>
      <c r="U487" s="102" t="s">
        <v>2649</v>
      </c>
    </row>
    <row r="488" spans="4:21" ht="11.25">
      <c r="D488" s="27" t="s">
        <v>2313</v>
      </c>
      <c r="E488" s="27" t="s">
        <v>2314</v>
      </c>
      <c r="I488" s="117"/>
      <c r="J488" s="119" t="s">
        <v>2770</v>
      </c>
      <c r="K488" s="119" t="s">
        <v>2771</v>
      </c>
      <c r="T488" s="119" t="s">
        <v>2771</v>
      </c>
      <c r="U488" s="102" t="s">
        <v>2649</v>
      </c>
    </row>
    <row r="489" spans="4:21" ht="11.25">
      <c r="D489" s="27" t="s">
        <v>2316</v>
      </c>
      <c r="E489" s="27" t="s">
        <v>2317</v>
      </c>
      <c r="I489" s="117"/>
      <c r="J489" s="119" t="s">
        <v>2772</v>
      </c>
      <c r="K489" s="119" t="s">
        <v>2773</v>
      </c>
      <c r="T489" s="119" t="s">
        <v>2773</v>
      </c>
      <c r="U489" s="102" t="s">
        <v>2649</v>
      </c>
    </row>
    <row r="490" spans="4:21" ht="11.25">
      <c r="D490" s="27" t="s">
        <v>2318</v>
      </c>
      <c r="E490" s="27" t="s">
        <v>2319</v>
      </c>
      <c r="I490" s="117"/>
      <c r="J490" s="119" t="s">
        <v>2774</v>
      </c>
      <c r="K490" s="119" t="s">
        <v>2775</v>
      </c>
      <c r="T490" s="119" t="s">
        <v>2775</v>
      </c>
      <c r="U490" s="102" t="s">
        <v>2649</v>
      </c>
    </row>
    <row r="491" spans="4:21" ht="11.25">
      <c r="D491" s="27" t="s">
        <v>2320</v>
      </c>
      <c r="E491" s="27" t="s">
        <v>2321</v>
      </c>
      <c r="I491" s="117"/>
      <c r="J491" s="119" t="s">
        <v>2776</v>
      </c>
      <c r="K491" s="119" t="s">
        <v>2777</v>
      </c>
      <c r="T491" s="119" t="s">
        <v>2777</v>
      </c>
      <c r="U491" s="102" t="s">
        <v>2649</v>
      </c>
    </row>
    <row r="492" spans="4:21" ht="11.25">
      <c r="D492" s="27" t="s">
        <v>2323</v>
      </c>
      <c r="E492" s="27" t="s">
        <v>2324</v>
      </c>
      <c r="I492" s="117"/>
      <c r="J492" s="119" t="s">
        <v>2778</v>
      </c>
      <c r="K492" s="119" t="s">
        <v>2779</v>
      </c>
      <c r="T492" s="119" t="s">
        <v>2779</v>
      </c>
      <c r="U492" s="102" t="s">
        <v>2649</v>
      </c>
    </row>
    <row r="493" spans="4:21" ht="11.25">
      <c r="D493" s="27" t="s">
        <v>2326</v>
      </c>
      <c r="E493" s="27" t="s">
        <v>2327</v>
      </c>
      <c r="I493" s="117"/>
      <c r="J493" s="119" t="s">
        <v>2780</v>
      </c>
      <c r="K493" s="119" t="s">
        <v>2781</v>
      </c>
      <c r="T493" s="119" t="s">
        <v>2781</v>
      </c>
      <c r="U493" s="102" t="s">
        <v>2649</v>
      </c>
    </row>
    <row r="494" spans="4:21" ht="11.25">
      <c r="D494" s="27" t="s">
        <v>2329</v>
      </c>
      <c r="E494" s="27" t="s">
        <v>2330</v>
      </c>
      <c r="I494" s="117"/>
      <c r="J494" s="119" t="s">
        <v>2782</v>
      </c>
      <c r="K494" s="119" t="s">
        <v>2783</v>
      </c>
      <c r="T494" s="119" t="s">
        <v>2783</v>
      </c>
      <c r="U494" s="102" t="s">
        <v>2649</v>
      </c>
    </row>
    <row r="495" spans="4:21" ht="11.25">
      <c r="D495" s="27" t="s">
        <v>2332</v>
      </c>
      <c r="E495" s="27" t="s">
        <v>2333</v>
      </c>
      <c r="I495" s="117"/>
      <c r="J495" s="119" t="s">
        <v>2784</v>
      </c>
      <c r="K495" s="119" t="s">
        <v>2785</v>
      </c>
      <c r="T495" s="119" t="s">
        <v>2785</v>
      </c>
      <c r="U495" s="102" t="s">
        <v>2649</v>
      </c>
    </row>
    <row r="496" spans="4:21" ht="11.25">
      <c r="D496" s="27" t="s">
        <v>2334</v>
      </c>
      <c r="E496" s="27" t="s">
        <v>2335</v>
      </c>
      <c r="I496" s="117"/>
      <c r="J496" s="119" t="s">
        <v>2786</v>
      </c>
      <c r="K496" s="119" t="s">
        <v>2787</v>
      </c>
      <c r="T496" s="119" t="s">
        <v>2787</v>
      </c>
      <c r="U496" s="102" t="s">
        <v>2649</v>
      </c>
    </row>
    <row r="497" spans="4:21" ht="11.25">
      <c r="D497" s="27" t="s">
        <v>2336</v>
      </c>
      <c r="E497" s="27" t="s">
        <v>2337</v>
      </c>
      <c r="I497" s="117"/>
      <c r="J497" s="119" t="s">
        <v>2788</v>
      </c>
      <c r="K497" s="119" t="s">
        <v>2789</v>
      </c>
      <c r="T497" s="119" t="s">
        <v>2789</v>
      </c>
      <c r="U497" s="102" t="s">
        <v>2649</v>
      </c>
    </row>
    <row r="498" spans="4:21" ht="11.25">
      <c r="D498" s="27" t="s">
        <v>2338</v>
      </c>
      <c r="E498" s="27" t="s">
        <v>2339</v>
      </c>
      <c r="I498" s="117"/>
      <c r="J498" s="119" t="s">
        <v>2790</v>
      </c>
      <c r="K498" s="119" t="s">
        <v>2791</v>
      </c>
      <c r="T498" s="119" t="s">
        <v>2791</v>
      </c>
      <c r="U498" s="102" t="s">
        <v>2649</v>
      </c>
    </row>
    <row r="499" spans="4:21" ht="11.25">
      <c r="D499" s="27" t="s">
        <v>2340</v>
      </c>
      <c r="E499" s="27" t="s">
        <v>1230</v>
      </c>
      <c r="I499" s="117"/>
      <c r="J499" s="119" t="s">
        <v>2792</v>
      </c>
      <c r="K499" s="119" t="s">
        <v>2793</v>
      </c>
      <c r="T499" s="119" t="s">
        <v>2793</v>
      </c>
      <c r="U499" s="102" t="s">
        <v>2649</v>
      </c>
    </row>
    <row r="500" spans="4:21" ht="11.25">
      <c r="D500" s="27" t="s">
        <v>1231</v>
      </c>
      <c r="E500" s="27" t="s">
        <v>1232</v>
      </c>
      <c r="I500" s="117"/>
      <c r="J500" s="119" t="s">
        <v>2794</v>
      </c>
      <c r="K500" s="119" t="s">
        <v>2795</v>
      </c>
      <c r="T500" s="119" t="s">
        <v>2795</v>
      </c>
      <c r="U500" s="102" t="s">
        <v>2649</v>
      </c>
    </row>
    <row r="501" spans="4:21" ht="11.25">
      <c r="D501" s="27" t="s">
        <v>1233</v>
      </c>
      <c r="E501" s="27" t="s">
        <v>0</v>
      </c>
      <c r="I501" s="117"/>
      <c r="J501" s="119" t="s">
        <v>2796</v>
      </c>
      <c r="K501" s="119" t="s">
        <v>2797</v>
      </c>
      <c r="T501" s="119" t="s">
        <v>2797</v>
      </c>
      <c r="U501" s="102" t="s">
        <v>2649</v>
      </c>
    </row>
    <row r="502" spans="4:21" ht="11.25">
      <c r="D502" s="27" t="s">
        <v>1</v>
      </c>
      <c r="E502" s="27" t="s">
        <v>2</v>
      </c>
      <c r="I502" s="117"/>
      <c r="J502" s="119" t="s">
        <v>2798</v>
      </c>
      <c r="K502" s="119" t="s">
        <v>2799</v>
      </c>
      <c r="T502" s="119" t="s">
        <v>2799</v>
      </c>
      <c r="U502" s="102" t="s">
        <v>2649</v>
      </c>
    </row>
    <row r="503" spans="4:21" ht="11.25">
      <c r="D503" s="27" t="s">
        <v>3</v>
      </c>
      <c r="E503" s="27" t="s">
        <v>4</v>
      </c>
      <c r="I503" s="117"/>
      <c r="J503" s="119" t="s">
        <v>2800</v>
      </c>
      <c r="K503" s="119" t="s">
        <v>2801</v>
      </c>
      <c r="T503" s="119" t="s">
        <v>2801</v>
      </c>
      <c r="U503" s="102" t="s">
        <v>2649</v>
      </c>
    </row>
    <row r="504" spans="4:21" ht="11.25">
      <c r="D504" s="27" t="s">
        <v>5</v>
      </c>
      <c r="E504" s="27" t="s">
        <v>6</v>
      </c>
      <c r="I504" s="117"/>
      <c r="J504" s="119" t="s">
        <v>2802</v>
      </c>
      <c r="K504" s="119" t="s">
        <v>2803</v>
      </c>
      <c r="T504" s="119" t="s">
        <v>2803</v>
      </c>
      <c r="U504" s="102" t="s">
        <v>2649</v>
      </c>
    </row>
    <row r="505" spans="4:21" ht="11.25">
      <c r="D505" s="27" t="s">
        <v>7</v>
      </c>
      <c r="E505" s="27" t="s">
        <v>8</v>
      </c>
      <c r="I505" s="117"/>
      <c r="J505" s="119" t="s">
        <v>2804</v>
      </c>
      <c r="K505" s="119" t="s">
        <v>2805</v>
      </c>
      <c r="T505" s="119" t="s">
        <v>2805</v>
      </c>
      <c r="U505" s="102" t="s">
        <v>2649</v>
      </c>
    </row>
    <row r="506" spans="4:21" ht="11.25">
      <c r="D506" s="27" t="s">
        <v>9</v>
      </c>
      <c r="E506" s="27" t="s">
        <v>10</v>
      </c>
      <c r="I506" s="117"/>
      <c r="J506" s="119" t="s">
        <v>2806</v>
      </c>
      <c r="K506" s="119" t="s">
        <v>2807</v>
      </c>
      <c r="T506" s="119" t="s">
        <v>2807</v>
      </c>
      <c r="U506" s="102" t="s">
        <v>2649</v>
      </c>
    </row>
    <row r="507" spans="4:21" ht="11.25">
      <c r="D507" s="27" t="s">
        <v>11</v>
      </c>
      <c r="E507" s="27" t="s">
        <v>12</v>
      </c>
      <c r="I507" s="117"/>
      <c r="J507" s="119" t="s">
        <v>2808</v>
      </c>
      <c r="K507" s="119" t="s">
        <v>2809</v>
      </c>
      <c r="T507" s="119" t="s">
        <v>2809</v>
      </c>
      <c r="U507" s="102" t="s">
        <v>2649</v>
      </c>
    </row>
    <row r="508" spans="4:21" ht="11.25">
      <c r="D508" s="27" t="s">
        <v>13</v>
      </c>
      <c r="E508" s="27" t="s">
        <v>14</v>
      </c>
      <c r="I508" s="117"/>
      <c r="J508" s="119" t="s">
        <v>2810</v>
      </c>
      <c r="K508" s="119" t="s">
        <v>2811</v>
      </c>
      <c r="T508" s="119" t="s">
        <v>2811</v>
      </c>
      <c r="U508" s="102" t="s">
        <v>2649</v>
      </c>
    </row>
    <row r="509" spans="4:21" ht="11.25">
      <c r="D509" s="27" t="s">
        <v>15</v>
      </c>
      <c r="E509" s="27" t="s">
        <v>16</v>
      </c>
      <c r="I509" s="117"/>
      <c r="J509" s="119" t="s">
        <v>2812</v>
      </c>
      <c r="K509" s="119" t="s">
        <v>2813</v>
      </c>
      <c r="T509" s="119" t="s">
        <v>2813</v>
      </c>
      <c r="U509" s="102" t="s">
        <v>2649</v>
      </c>
    </row>
    <row r="510" spans="4:21" ht="11.25">
      <c r="D510" s="27" t="s">
        <v>17</v>
      </c>
      <c r="E510" s="27" t="s">
        <v>18</v>
      </c>
      <c r="I510" s="117"/>
      <c r="J510" s="119" t="s">
        <v>2814</v>
      </c>
      <c r="K510" s="119" t="s">
        <v>2815</v>
      </c>
      <c r="T510" s="119" t="s">
        <v>2815</v>
      </c>
      <c r="U510" s="102" t="s">
        <v>2649</v>
      </c>
    </row>
    <row r="511" spans="4:21" ht="11.25">
      <c r="D511" s="27" t="s">
        <v>19</v>
      </c>
      <c r="E511" s="27" t="s">
        <v>20</v>
      </c>
      <c r="I511" s="117"/>
      <c r="J511" s="119" t="s">
        <v>2816</v>
      </c>
      <c r="K511" s="119" t="s">
        <v>2817</v>
      </c>
      <c r="T511" s="119" t="s">
        <v>2817</v>
      </c>
      <c r="U511" s="102" t="s">
        <v>2649</v>
      </c>
    </row>
    <row r="512" spans="4:21" ht="11.25">
      <c r="D512" s="27" t="s">
        <v>21</v>
      </c>
      <c r="E512" s="27" t="s">
        <v>22</v>
      </c>
      <c r="I512" s="117"/>
      <c r="J512" s="119" t="s">
        <v>2818</v>
      </c>
      <c r="K512" s="119" t="s">
        <v>2819</v>
      </c>
      <c r="T512" s="119" t="s">
        <v>2819</v>
      </c>
      <c r="U512" s="102" t="s">
        <v>2649</v>
      </c>
    </row>
    <row r="513" spans="4:21" ht="11.25">
      <c r="D513" s="27" t="s">
        <v>23</v>
      </c>
      <c r="E513" s="27" t="s">
        <v>24</v>
      </c>
      <c r="I513" s="117"/>
      <c r="J513" s="119" t="s">
        <v>2820</v>
      </c>
      <c r="K513" s="119" t="s">
        <v>2821</v>
      </c>
      <c r="T513" s="119" t="s">
        <v>2821</v>
      </c>
      <c r="U513" s="102" t="s">
        <v>2649</v>
      </c>
    </row>
    <row r="514" spans="4:21" ht="11.25">
      <c r="D514" s="27" t="s">
        <v>25</v>
      </c>
      <c r="E514" s="27" t="s">
        <v>26</v>
      </c>
      <c r="I514" s="117"/>
      <c r="J514" s="119" t="s">
        <v>2822</v>
      </c>
      <c r="K514" s="119" t="s">
        <v>2823</v>
      </c>
      <c r="T514" s="119" t="s">
        <v>2823</v>
      </c>
      <c r="U514" s="102" t="s">
        <v>2649</v>
      </c>
    </row>
    <row r="515" spans="4:21" ht="11.25">
      <c r="D515" s="27" t="s">
        <v>27</v>
      </c>
      <c r="E515" s="27" t="s">
        <v>28</v>
      </c>
      <c r="I515" s="117"/>
      <c r="J515" s="119" t="s">
        <v>2824</v>
      </c>
      <c r="K515" s="119" t="s">
        <v>2825</v>
      </c>
      <c r="T515" s="119" t="s">
        <v>2825</v>
      </c>
      <c r="U515" s="102" t="s">
        <v>2649</v>
      </c>
    </row>
    <row r="516" spans="4:21" ht="11.25">
      <c r="D516" s="27" t="s">
        <v>29</v>
      </c>
      <c r="E516" s="27" t="s">
        <v>30</v>
      </c>
      <c r="I516" s="117"/>
      <c r="J516" s="119" t="s">
        <v>2826</v>
      </c>
      <c r="K516" s="119" t="s">
        <v>2827</v>
      </c>
      <c r="T516" s="119" t="s">
        <v>2827</v>
      </c>
      <c r="U516" s="102" t="s">
        <v>2649</v>
      </c>
    </row>
    <row r="517" spans="4:21" ht="11.25">
      <c r="D517" s="27" t="s">
        <v>31</v>
      </c>
      <c r="E517" s="27" t="s">
        <v>32</v>
      </c>
      <c r="I517" s="117"/>
      <c r="J517" s="119" t="s">
        <v>2828</v>
      </c>
      <c r="K517" s="119" t="s">
        <v>2829</v>
      </c>
      <c r="T517" s="119" t="s">
        <v>2829</v>
      </c>
      <c r="U517" s="102" t="s">
        <v>2649</v>
      </c>
    </row>
    <row r="518" spans="4:21" ht="11.25">
      <c r="D518" s="27" t="s">
        <v>33</v>
      </c>
      <c r="E518" s="27" t="s">
        <v>34</v>
      </c>
      <c r="I518" s="117"/>
      <c r="J518" s="119" t="s">
        <v>2830</v>
      </c>
      <c r="K518" s="119" t="s">
        <v>2831</v>
      </c>
      <c r="T518" s="119" t="s">
        <v>2831</v>
      </c>
      <c r="U518" s="102" t="s">
        <v>2649</v>
      </c>
    </row>
    <row r="519" spans="4:21" ht="11.25">
      <c r="D519" s="27" t="s">
        <v>35</v>
      </c>
      <c r="E519" s="27" t="s">
        <v>36</v>
      </c>
      <c r="I519" s="117"/>
      <c r="J519" s="119" t="s">
        <v>2832</v>
      </c>
      <c r="K519" s="119" t="s">
        <v>2833</v>
      </c>
      <c r="T519" s="119" t="s">
        <v>2833</v>
      </c>
      <c r="U519" s="102" t="s">
        <v>2649</v>
      </c>
    </row>
    <row r="520" spans="4:21" ht="11.25">
      <c r="D520" s="27" t="s">
        <v>37</v>
      </c>
      <c r="E520" s="27" t="s">
        <v>38</v>
      </c>
      <c r="I520" s="117"/>
      <c r="J520" s="119" t="s">
        <v>2834</v>
      </c>
      <c r="K520" s="119" t="s">
        <v>2835</v>
      </c>
      <c r="T520" s="119" t="s">
        <v>2835</v>
      </c>
      <c r="U520" s="102" t="s">
        <v>2649</v>
      </c>
    </row>
    <row r="521" spans="4:21" ht="11.25">
      <c r="D521" s="27" t="s">
        <v>2414</v>
      </c>
      <c r="E521" s="27" t="s">
        <v>2415</v>
      </c>
      <c r="I521" s="117"/>
      <c r="J521" s="119" t="s">
        <v>2836</v>
      </c>
      <c r="K521" s="119" t="s">
        <v>2837</v>
      </c>
      <c r="T521" s="119" t="s">
        <v>2837</v>
      </c>
      <c r="U521" s="102" t="s">
        <v>2649</v>
      </c>
    </row>
    <row r="522" spans="4:21" ht="11.25">
      <c r="D522" s="27" t="s">
        <v>2416</v>
      </c>
      <c r="E522" s="27" t="s">
        <v>2417</v>
      </c>
      <c r="I522" s="117"/>
      <c r="J522" s="119" t="s">
        <v>2838</v>
      </c>
      <c r="K522" s="119" t="s">
        <v>2839</v>
      </c>
      <c r="T522" s="119" t="s">
        <v>2839</v>
      </c>
      <c r="U522" s="102" t="s">
        <v>2649</v>
      </c>
    </row>
    <row r="523" spans="4:21" ht="11.25">
      <c r="D523" s="27" t="s">
        <v>2840</v>
      </c>
      <c r="E523" s="27" t="s">
        <v>2841</v>
      </c>
      <c r="I523" s="117"/>
      <c r="J523" s="119" t="s">
        <v>2842</v>
      </c>
      <c r="K523" s="119" t="s">
        <v>2843</v>
      </c>
      <c r="T523" s="119" t="s">
        <v>2843</v>
      </c>
      <c r="U523" s="102" t="s">
        <v>2649</v>
      </c>
    </row>
    <row r="524" spans="4:21" ht="11.25">
      <c r="D524" s="125" t="s">
        <v>2844</v>
      </c>
      <c r="E524" s="27" t="s">
        <v>2845</v>
      </c>
      <c r="I524" s="117"/>
      <c r="J524" s="119" t="s">
        <v>2846</v>
      </c>
      <c r="K524" s="119" t="s">
        <v>2847</v>
      </c>
      <c r="T524" s="119" t="s">
        <v>2847</v>
      </c>
      <c r="U524" s="102" t="s">
        <v>2649</v>
      </c>
    </row>
    <row r="525" spans="4:21" ht="11.25">
      <c r="D525" s="27" t="s">
        <v>2418</v>
      </c>
      <c r="E525" s="27" t="s">
        <v>2419</v>
      </c>
      <c r="I525" s="117"/>
      <c r="J525" s="119" t="s">
        <v>2848</v>
      </c>
      <c r="K525" s="119" t="s">
        <v>2849</v>
      </c>
      <c r="T525" s="119" t="s">
        <v>2849</v>
      </c>
      <c r="U525" s="102" t="s">
        <v>2649</v>
      </c>
    </row>
    <row r="526" spans="4:21" ht="11.25">
      <c r="D526" s="27" t="s">
        <v>2420</v>
      </c>
      <c r="E526" s="27" t="s">
        <v>2421</v>
      </c>
      <c r="I526" s="117"/>
      <c r="J526" s="119" t="s">
        <v>2850</v>
      </c>
      <c r="K526" s="119" t="s">
        <v>2851</v>
      </c>
      <c r="T526" s="119" t="s">
        <v>2851</v>
      </c>
      <c r="U526" s="102" t="s">
        <v>2649</v>
      </c>
    </row>
    <row r="527" spans="4:21" ht="11.25">
      <c r="D527" s="27" t="s">
        <v>2422</v>
      </c>
      <c r="E527" s="27" t="s">
        <v>2423</v>
      </c>
      <c r="I527" s="117"/>
      <c r="J527" s="119" t="s">
        <v>2852</v>
      </c>
      <c r="K527" s="119" t="s">
        <v>2853</v>
      </c>
      <c r="T527" s="119" t="s">
        <v>2853</v>
      </c>
      <c r="U527" s="102" t="s">
        <v>2649</v>
      </c>
    </row>
    <row r="528" spans="4:21" ht="11.25">
      <c r="D528" s="27" t="s">
        <v>2424</v>
      </c>
      <c r="E528" s="27" t="s">
        <v>57</v>
      </c>
      <c r="I528" s="117"/>
      <c r="J528" s="119" t="s">
        <v>2854</v>
      </c>
      <c r="K528" s="119" t="s">
        <v>2855</v>
      </c>
      <c r="T528" s="119" t="s">
        <v>2855</v>
      </c>
      <c r="U528" s="102" t="s">
        <v>2649</v>
      </c>
    </row>
    <row r="529" spans="4:21" ht="11.25">
      <c r="D529" s="27" t="s">
        <v>58</v>
      </c>
      <c r="E529" s="27" t="s">
        <v>59</v>
      </c>
      <c r="I529" s="117"/>
      <c r="J529" s="119" t="s">
        <v>2856</v>
      </c>
      <c r="K529" s="119" t="s">
        <v>2857</v>
      </c>
      <c r="T529" s="119" t="s">
        <v>2857</v>
      </c>
      <c r="U529" s="102" t="s">
        <v>2649</v>
      </c>
    </row>
    <row r="530" spans="4:21" ht="11.25">
      <c r="D530" s="27" t="s">
        <v>60</v>
      </c>
      <c r="E530" s="27" t="s">
        <v>61</v>
      </c>
      <c r="I530" s="117"/>
      <c r="J530" s="119" t="s">
        <v>2858</v>
      </c>
      <c r="K530" s="119" t="s">
        <v>2859</v>
      </c>
      <c r="T530" s="119" t="s">
        <v>2859</v>
      </c>
      <c r="U530" s="102" t="s">
        <v>2649</v>
      </c>
    </row>
    <row r="531" spans="4:21" ht="11.25">
      <c r="D531" s="27" t="s">
        <v>62</v>
      </c>
      <c r="E531" s="27" t="s">
        <v>63</v>
      </c>
      <c r="I531" s="117"/>
      <c r="J531" s="119" t="s">
        <v>2860</v>
      </c>
      <c r="K531" s="119" t="s">
        <v>2861</v>
      </c>
      <c r="T531" s="119" t="s">
        <v>2861</v>
      </c>
      <c r="U531" s="102" t="s">
        <v>2649</v>
      </c>
    </row>
    <row r="532" spans="4:21" ht="11.25">
      <c r="D532" s="27" t="s">
        <v>64</v>
      </c>
      <c r="E532" s="27" t="s">
        <v>65</v>
      </c>
      <c r="I532" s="117"/>
      <c r="J532" s="119" t="s">
        <v>2862</v>
      </c>
      <c r="K532" s="119" t="s">
        <v>2863</v>
      </c>
      <c r="T532" s="119" t="s">
        <v>2863</v>
      </c>
      <c r="U532" s="102" t="s">
        <v>2649</v>
      </c>
    </row>
    <row r="533" spans="4:21" ht="11.25">
      <c r="D533" s="27" t="s">
        <v>66</v>
      </c>
      <c r="E533" s="27" t="s">
        <v>67</v>
      </c>
      <c r="I533" s="117"/>
      <c r="J533" s="119" t="s">
        <v>2864</v>
      </c>
      <c r="K533" s="119" t="s">
        <v>2865</v>
      </c>
      <c r="T533" s="119" t="s">
        <v>2865</v>
      </c>
      <c r="U533" s="102" t="s">
        <v>2649</v>
      </c>
    </row>
    <row r="534" spans="4:21" ht="11.25">
      <c r="D534" s="27" t="s">
        <v>68</v>
      </c>
      <c r="E534" s="27" t="s">
        <v>69</v>
      </c>
      <c r="I534" s="117"/>
      <c r="J534" s="119" t="s">
        <v>2866</v>
      </c>
      <c r="K534" s="119" t="s">
        <v>2867</v>
      </c>
      <c r="T534" s="119" t="s">
        <v>2867</v>
      </c>
      <c r="U534" s="102" t="s">
        <v>2649</v>
      </c>
    </row>
    <row r="535" spans="4:21" ht="11.25">
      <c r="D535" s="27" t="s">
        <v>70</v>
      </c>
      <c r="E535" s="27" t="s">
        <v>71</v>
      </c>
      <c r="I535" s="117"/>
      <c r="J535" s="119" t="s">
        <v>2868</v>
      </c>
      <c r="K535" s="119" t="s">
        <v>2869</v>
      </c>
      <c r="T535" s="119" t="s">
        <v>2869</v>
      </c>
      <c r="U535" s="102" t="s">
        <v>2649</v>
      </c>
    </row>
    <row r="536" spans="4:21" ht="11.25">
      <c r="D536" s="27" t="s">
        <v>72</v>
      </c>
      <c r="E536" s="27" t="s">
        <v>73</v>
      </c>
      <c r="I536" s="117"/>
      <c r="J536" s="119" t="s">
        <v>2870</v>
      </c>
      <c r="K536" s="119" t="s">
        <v>2871</v>
      </c>
      <c r="T536" s="119" t="s">
        <v>2871</v>
      </c>
      <c r="U536" s="102" t="s">
        <v>2649</v>
      </c>
    </row>
    <row r="537" spans="4:21" ht="11.25">
      <c r="D537" s="27" t="s">
        <v>74</v>
      </c>
      <c r="E537" s="27" t="s">
        <v>75</v>
      </c>
      <c r="I537" s="117"/>
      <c r="J537" s="119" t="s">
        <v>2872</v>
      </c>
      <c r="K537" s="119" t="s">
        <v>2873</v>
      </c>
      <c r="T537" s="119" t="s">
        <v>2873</v>
      </c>
      <c r="U537" s="102" t="s">
        <v>2649</v>
      </c>
    </row>
    <row r="538" spans="4:21" ht="11.25">
      <c r="D538" s="27" t="s">
        <v>2874</v>
      </c>
      <c r="E538" s="27" t="s">
        <v>2875</v>
      </c>
      <c r="I538" s="117"/>
      <c r="J538" s="119" t="s">
        <v>2876</v>
      </c>
      <c r="K538" s="119" t="s">
        <v>2877</v>
      </c>
      <c r="T538" s="119" t="s">
        <v>2877</v>
      </c>
      <c r="U538" s="102" t="s">
        <v>2649</v>
      </c>
    </row>
    <row r="539" spans="4:21" ht="11.25">
      <c r="D539" s="27" t="s">
        <v>76</v>
      </c>
      <c r="E539" s="27" t="s">
        <v>77</v>
      </c>
      <c r="I539" s="117"/>
      <c r="J539" s="119" t="s">
        <v>2878</v>
      </c>
      <c r="K539" s="119" t="s">
        <v>2879</v>
      </c>
      <c r="T539" s="119" t="s">
        <v>2879</v>
      </c>
      <c r="U539" s="102" t="s">
        <v>2649</v>
      </c>
    </row>
    <row r="540" spans="4:21" ht="11.25">
      <c r="D540" s="27" t="s">
        <v>78</v>
      </c>
      <c r="E540" s="27" t="s">
        <v>79</v>
      </c>
      <c r="I540" s="117"/>
      <c r="J540" s="119" t="s">
        <v>2880</v>
      </c>
      <c r="K540" s="119" t="s">
        <v>2881</v>
      </c>
      <c r="T540" s="119" t="s">
        <v>2881</v>
      </c>
      <c r="U540" s="102" t="s">
        <v>2649</v>
      </c>
    </row>
    <row r="541" spans="4:21" ht="11.25">
      <c r="D541" s="27" t="s">
        <v>80</v>
      </c>
      <c r="E541" s="27" t="s">
        <v>81</v>
      </c>
      <c r="I541" s="117"/>
      <c r="J541" s="119" t="s">
        <v>2882</v>
      </c>
      <c r="K541" s="119" t="s">
        <v>2883</v>
      </c>
      <c r="T541" s="119" t="s">
        <v>2883</v>
      </c>
      <c r="U541" s="102" t="s">
        <v>2649</v>
      </c>
    </row>
    <row r="542" spans="4:21" ht="11.25">
      <c r="D542" s="27" t="s">
        <v>82</v>
      </c>
      <c r="E542" s="27" t="s">
        <v>83</v>
      </c>
      <c r="I542" s="117"/>
      <c r="J542" s="119" t="s">
        <v>2884</v>
      </c>
      <c r="K542" s="119" t="s">
        <v>2885</v>
      </c>
      <c r="T542" s="119" t="s">
        <v>2885</v>
      </c>
      <c r="U542" s="102" t="s">
        <v>2649</v>
      </c>
    </row>
    <row r="543" spans="4:21" ht="11.25">
      <c r="D543" s="27" t="s">
        <v>84</v>
      </c>
      <c r="E543" s="27" t="s">
        <v>1344</v>
      </c>
      <c r="I543" s="117"/>
      <c r="J543" s="119" t="s">
        <v>2886</v>
      </c>
      <c r="K543" s="119" t="s">
        <v>2887</v>
      </c>
      <c r="T543" s="119" t="s">
        <v>2887</v>
      </c>
      <c r="U543" s="102" t="s">
        <v>2649</v>
      </c>
    </row>
    <row r="544" spans="4:21" ht="11.25">
      <c r="D544" s="27" t="s">
        <v>1345</v>
      </c>
      <c r="E544" s="27" t="s">
        <v>1346</v>
      </c>
      <c r="I544" s="117"/>
      <c r="J544" s="119" t="s">
        <v>2888</v>
      </c>
      <c r="K544" s="119" t="s">
        <v>2889</v>
      </c>
      <c r="T544" s="119" t="s">
        <v>2889</v>
      </c>
      <c r="U544" s="102" t="s">
        <v>2649</v>
      </c>
    </row>
    <row r="545" spans="4:21" ht="11.25">
      <c r="D545" s="27" t="s">
        <v>1347</v>
      </c>
      <c r="E545" s="27" t="s">
        <v>1348</v>
      </c>
      <c r="I545" s="117"/>
      <c r="J545" s="119" t="s">
        <v>2890</v>
      </c>
      <c r="K545" s="119" t="s">
        <v>2891</v>
      </c>
      <c r="T545" s="119" t="s">
        <v>2891</v>
      </c>
      <c r="U545" s="102" t="s">
        <v>2649</v>
      </c>
    </row>
    <row r="546" spans="4:21" ht="11.25">
      <c r="D546" s="27" t="s">
        <v>2892</v>
      </c>
      <c r="E546" s="27" t="s">
        <v>2893</v>
      </c>
      <c r="I546" s="117"/>
      <c r="J546" s="119" t="s">
        <v>2894</v>
      </c>
      <c r="K546" s="119" t="s">
        <v>2895</v>
      </c>
      <c r="T546" s="119" t="s">
        <v>2895</v>
      </c>
      <c r="U546" s="102" t="s">
        <v>2649</v>
      </c>
    </row>
    <row r="547" spans="4:21" ht="11.25">
      <c r="D547" s="27" t="s">
        <v>1349</v>
      </c>
      <c r="E547" s="27" t="s">
        <v>1350</v>
      </c>
      <c r="I547" s="117"/>
      <c r="J547" s="119" t="s">
        <v>2896</v>
      </c>
      <c r="K547" s="119" t="s">
        <v>2897</v>
      </c>
      <c r="T547" s="119" t="s">
        <v>2897</v>
      </c>
      <c r="U547" s="102" t="s">
        <v>2649</v>
      </c>
    </row>
    <row r="548" spans="4:21" ht="11.25">
      <c r="D548" s="27" t="s">
        <v>1351</v>
      </c>
      <c r="E548" s="27" t="s">
        <v>1352</v>
      </c>
      <c r="I548" s="117"/>
      <c r="J548" s="119" t="s">
        <v>2898</v>
      </c>
      <c r="K548" s="119" t="s">
        <v>2899</v>
      </c>
      <c r="T548" s="119" t="s">
        <v>2899</v>
      </c>
      <c r="U548" s="102" t="s">
        <v>2649</v>
      </c>
    </row>
    <row r="549" spans="4:21" ht="11.25">
      <c r="D549" s="27" t="s">
        <v>1353</v>
      </c>
      <c r="E549" s="27" t="s">
        <v>1354</v>
      </c>
      <c r="I549" s="117"/>
      <c r="J549" s="119" t="s">
        <v>2900</v>
      </c>
      <c r="K549" s="119" t="s">
        <v>2901</v>
      </c>
      <c r="T549" s="119" t="s">
        <v>2901</v>
      </c>
      <c r="U549" s="102" t="s">
        <v>2649</v>
      </c>
    </row>
    <row r="550" spans="4:21" ht="11.25">
      <c r="D550" s="27" t="s">
        <v>137</v>
      </c>
      <c r="E550" s="27" t="s">
        <v>2902</v>
      </c>
      <c r="I550" s="117"/>
      <c r="J550" s="119" t="s">
        <v>2903</v>
      </c>
      <c r="K550" s="119" t="s">
        <v>2904</v>
      </c>
      <c r="T550" s="119" t="s">
        <v>2904</v>
      </c>
      <c r="U550" s="102" t="s">
        <v>2649</v>
      </c>
    </row>
    <row r="551" spans="4:21" ht="11.25">
      <c r="D551" s="27" t="s">
        <v>1355</v>
      </c>
      <c r="E551" s="27" t="s">
        <v>1356</v>
      </c>
      <c r="I551" s="117"/>
      <c r="J551" s="119" t="s">
        <v>2905</v>
      </c>
      <c r="K551" s="119" t="s">
        <v>2906</v>
      </c>
      <c r="T551" s="119" t="s">
        <v>2906</v>
      </c>
      <c r="U551" s="102" t="s">
        <v>2649</v>
      </c>
    </row>
    <row r="552" spans="4:21" ht="11.25">
      <c r="D552" s="27" t="s">
        <v>1357</v>
      </c>
      <c r="E552" s="27" t="s">
        <v>118</v>
      </c>
      <c r="I552" s="117"/>
      <c r="J552" s="119" t="s">
        <v>2907</v>
      </c>
      <c r="K552" s="119" t="s">
        <v>2908</v>
      </c>
      <c r="T552" s="119" t="s">
        <v>2908</v>
      </c>
      <c r="U552" s="102" t="s">
        <v>2649</v>
      </c>
    </row>
    <row r="553" spans="4:21" ht="11.25">
      <c r="D553" s="27" t="s">
        <v>2909</v>
      </c>
      <c r="E553" s="27" t="s">
        <v>2910</v>
      </c>
      <c r="I553" s="117"/>
      <c r="J553" s="119" t="s">
        <v>2911</v>
      </c>
      <c r="K553" s="119" t="s">
        <v>2912</v>
      </c>
      <c r="T553" s="119" t="s">
        <v>2912</v>
      </c>
      <c r="U553" s="102" t="s">
        <v>2649</v>
      </c>
    </row>
    <row r="554" spans="4:21" ht="11.25">
      <c r="D554" s="27" t="s">
        <v>119</v>
      </c>
      <c r="E554" s="27" t="s">
        <v>120</v>
      </c>
      <c r="I554" s="117"/>
      <c r="J554" s="119" t="s">
        <v>2913</v>
      </c>
      <c r="K554" s="119" t="s">
        <v>2914</v>
      </c>
      <c r="T554" s="119" t="s">
        <v>2914</v>
      </c>
      <c r="U554" s="102" t="s">
        <v>2649</v>
      </c>
    </row>
    <row r="555" spans="4:21" ht="11.25">
      <c r="D555" s="27" t="s">
        <v>121</v>
      </c>
      <c r="E555" s="27" t="s">
        <v>122</v>
      </c>
      <c r="I555" s="117"/>
      <c r="J555" s="119" t="s">
        <v>2915</v>
      </c>
      <c r="K555" s="119" t="s">
        <v>2916</v>
      </c>
      <c r="T555" s="119" t="s">
        <v>2916</v>
      </c>
      <c r="U555" s="102" t="s">
        <v>2649</v>
      </c>
    </row>
    <row r="556" spans="4:21" ht="11.25">
      <c r="D556" s="27" t="s">
        <v>2917</v>
      </c>
      <c r="E556" s="27" t="s">
        <v>2918</v>
      </c>
      <c r="I556" s="117"/>
      <c r="J556" s="119" t="s">
        <v>2919</v>
      </c>
      <c r="K556" s="119" t="s">
        <v>2920</v>
      </c>
      <c r="T556" s="119" t="s">
        <v>2920</v>
      </c>
      <c r="U556" s="102" t="s">
        <v>2649</v>
      </c>
    </row>
    <row r="557" spans="4:21" ht="11.25">
      <c r="D557" s="119" t="s">
        <v>2921</v>
      </c>
      <c r="E557" s="119" t="s">
        <v>2922</v>
      </c>
      <c r="I557" s="117"/>
      <c r="J557" s="119" t="s">
        <v>2923</v>
      </c>
      <c r="K557" s="119" t="s">
        <v>2924</v>
      </c>
      <c r="T557" s="119" t="s">
        <v>2924</v>
      </c>
      <c r="U557" s="102" t="s">
        <v>2649</v>
      </c>
    </row>
    <row r="558" spans="4:21" ht="11.25">
      <c r="D558" s="119" t="s">
        <v>2925</v>
      </c>
      <c r="E558" s="119" t="s">
        <v>2926</v>
      </c>
      <c r="I558" s="117"/>
      <c r="J558" s="119" t="s">
        <v>2927</v>
      </c>
      <c r="K558" s="119" t="s">
        <v>2928</v>
      </c>
      <c r="T558" s="119" t="s">
        <v>2928</v>
      </c>
      <c r="U558" s="102" t="s">
        <v>2649</v>
      </c>
    </row>
    <row r="559" spans="4:21" ht="11.25">
      <c r="D559" s="119" t="s">
        <v>2929</v>
      </c>
      <c r="E559" s="119" t="s">
        <v>2930</v>
      </c>
      <c r="I559" s="117"/>
      <c r="J559" s="119" t="s">
        <v>2931</v>
      </c>
      <c r="K559" s="119" t="s">
        <v>2932</v>
      </c>
      <c r="T559" s="119" t="s">
        <v>2932</v>
      </c>
      <c r="U559" s="102" t="s">
        <v>2649</v>
      </c>
    </row>
    <row r="560" spans="4:21" ht="11.25">
      <c r="D560" s="119" t="s">
        <v>2933</v>
      </c>
      <c r="E560" s="119" t="s">
        <v>2934</v>
      </c>
      <c r="I560" s="117"/>
      <c r="J560" s="119" t="s">
        <v>2935</v>
      </c>
      <c r="K560" s="119" t="s">
        <v>2936</v>
      </c>
      <c r="T560" s="119" t="s">
        <v>2936</v>
      </c>
      <c r="U560" s="102" t="s">
        <v>2649</v>
      </c>
    </row>
    <row r="561" spans="4:21" ht="11.25">
      <c r="D561" s="119" t="s">
        <v>2937</v>
      </c>
      <c r="E561" s="119" t="s">
        <v>2938</v>
      </c>
      <c r="I561" s="117"/>
      <c r="J561" s="119" t="s">
        <v>2939</v>
      </c>
      <c r="K561" s="119" t="s">
        <v>2940</v>
      </c>
      <c r="T561" s="119" t="s">
        <v>2940</v>
      </c>
      <c r="U561" s="102" t="s">
        <v>2649</v>
      </c>
    </row>
    <row r="562" spans="4:21" ht="11.25">
      <c r="D562" s="27" t="s">
        <v>123</v>
      </c>
      <c r="E562" s="27" t="s">
        <v>124</v>
      </c>
      <c r="I562" s="117"/>
      <c r="J562" s="119" t="s">
        <v>2941</v>
      </c>
      <c r="K562" s="119" t="s">
        <v>2942</v>
      </c>
      <c r="T562" s="119" t="s">
        <v>2942</v>
      </c>
      <c r="U562" s="102" t="s">
        <v>2649</v>
      </c>
    </row>
    <row r="563" spans="4:21" ht="11.25">
      <c r="D563" s="27" t="s">
        <v>125</v>
      </c>
      <c r="E563" s="27" t="s">
        <v>126</v>
      </c>
      <c r="I563" s="117"/>
      <c r="J563" s="119" t="s">
        <v>2943</v>
      </c>
      <c r="K563" s="119" t="s">
        <v>2944</v>
      </c>
      <c r="T563" s="119" t="s">
        <v>2944</v>
      </c>
      <c r="U563" s="102" t="s">
        <v>2649</v>
      </c>
    </row>
    <row r="564" spans="4:21" ht="11.25">
      <c r="D564" s="27" t="s">
        <v>127</v>
      </c>
      <c r="E564" s="27" t="s">
        <v>128</v>
      </c>
      <c r="I564" s="117"/>
      <c r="J564" s="119" t="s">
        <v>2945</v>
      </c>
      <c r="K564" s="119" t="s">
        <v>2946</v>
      </c>
      <c r="T564" s="119" t="s">
        <v>2946</v>
      </c>
      <c r="U564" s="102" t="s">
        <v>2649</v>
      </c>
    </row>
    <row r="565" spans="4:21" ht="11.25">
      <c r="D565" s="27" t="s">
        <v>129</v>
      </c>
      <c r="E565" s="27" t="s">
        <v>130</v>
      </c>
      <c r="I565" s="117"/>
      <c r="J565" s="119" t="s">
        <v>2947</v>
      </c>
      <c r="K565" s="119" t="s">
        <v>2948</v>
      </c>
      <c r="T565" s="119" t="s">
        <v>2948</v>
      </c>
      <c r="U565" s="102" t="s">
        <v>2649</v>
      </c>
    </row>
    <row r="566" spans="4:21" ht="11.25">
      <c r="D566" s="27" t="s">
        <v>131</v>
      </c>
      <c r="E566" s="27" t="s">
        <v>132</v>
      </c>
      <c r="I566" s="117"/>
      <c r="J566" s="119" t="s">
        <v>2949</v>
      </c>
      <c r="K566" s="119" t="s">
        <v>2950</v>
      </c>
      <c r="T566" s="119" t="s">
        <v>2950</v>
      </c>
      <c r="U566" s="102" t="s">
        <v>2649</v>
      </c>
    </row>
    <row r="567" spans="4:21" ht="11.25">
      <c r="D567" s="119" t="s">
        <v>2951</v>
      </c>
      <c r="E567" s="119" t="s">
        <v>2952</v>
      </c>
      <c r="I567" s="117"/>
      <c r="J567" s="119" t="s">
        <v>2953</v>
      </c>
      <c r="K567" s="119" t="s">
        <v>2954</v>
      </c>
      <c r="T567" s="119" t="s">
        <v>2954</v>
      </c>
      <c r="U567" s="102" t="s">
        <v>2649</v>
      </c>
    </row>
    <row r="568" spans="4:21" ht="11.25">
      <c r="D568" s="27" t="s">
        <v>133</v>
      </c>
      <c r="E568" s="27" t="s">
        <v>134</v>
      </c>
      <c r="I568" s="117"/>
      <c r="J568" s="119" t="s">
        <v>2955</v>
      </c>
      <c r="K568" s="119" t="s">
        <v>2956</v>
      </c>
      <c r="T568" s="119" t="s">
        <v>2956</v>
      </c>
      <c r="U568" s="102" t="s">
        <v>2649</v>
      </c>
    </row>
    <row r="569" spans="4:21" ht="11.25">
      <c r="D569" s="27" t="s">
        <v>135</v>
      </c>
      <c r="E569" s="27" t="s">
        <v>136</v>
      </c>
      <c r="I569" s="117"/>
      <c r="J569" s="119" t="s">
        <v>2957</v>
      </c>
      <c r="K569" s="119" t="s">
        <v>2958</v>
      </c>
      <c r="T569" s="119" t="s">
        <v>2958</v>
      </c>
      <c r="U569" s="102" t="s">
        <v>2649</v>
      </c>
    </row>
    <row r="570" spans="4:21" ht="11.25">
      <c r="D570" s="27" t="s">
        <v>137</v>
      </c>
      <c r="E570" s="27" t="s">
        <v>138</v>
      </c>
      <c r="I570" s="117"/>
      <c r="J570" s="119" t="s">
        <v>2959</v>
      </c>
      <c r="K570" s="119" t="s">
        <v>2960</v>
      </c>
      <c r="T570" s="119" t="s">
        <v>2960</v>
      </c>
      <c r="U570" s="102" t="s">
        <v>2649</v>
      </c>
    </row>
    <row r="571" spans="4:21" ht="11.25">
      <c r="D571" s="27" t="s">
        <v>139</v>
      </c>
      <c r="E571" s="27" t="s">
        <v>140</v>
      </c>
      <c r="I571" s="117"/>
      <c r="J571" s="119" t="s">
        <v>2961</v>
      </c>
      <c r="K571" s="119" t="s">
        <v>2962</v>
      </c>
      <c r="T571" s="119" t="s">
        <v>2962</v>
      </c>
      <c r="U571" s="102" t="s">
        <v>2649</v>
      </c>
    </row>
    <row r="572" spans="4:21" ht="11.25">
      <c r="D572" s="27" t="s">
        <v>141</v>
      </c>
      <c r="E572" s="27" t="s">
        <v>142</v>
      </c>
      <c r="I572" s="117"/>
      <c r="J572" s="119" t="s">
        <v>2963</v>
      </c>
      <c r="K572" s="119" t="s">
        <v>2964</v>
      </c>
      <c r="T572" s="119" t="s">
        <v>2964</v>
      </c>
      <c r="U572" s="102" t="s">
        <v>2649</v>
      </c>
    </row>
    <row r="573" spans="4:21" ht="11.25">
      <c r="D573" s="27" t="s">
        <v>143</v>
      </c>
      <c r="E573" s="27" t="s">
        <v>1264</v>
      </c>
      <c r="I573" s="117"/>
      <c r="J573" s="119" t="s">
        <v>2965</v>
      </c>
      <c r="K573" s="119" t="s">
        <v>2966</v>
      </c>
      <c r="T573" s="119" t="s">
        <v>2966</v>
      </c>
      <c r="U573" s="102" t="s">
        <v>2649</v>
      </c>
    </row>
    <row r="574" spans="4:21" ht="11.25">
      <c r="D574" s="27" t="s">
        <v>1265</v>
      </c>
      <c r="E574" s="27" t="s">
        <v>1266</v>
      </c>
      <c r="I574" s="117"/>
      <c r="J574" s="119" t="s">
        <v>2967</v>
      </c>
      <c r="K574" s="119" t="s">
        <v>2968</v>
      </c>
      <c r="T574" s="119" t="s">
        <v>2968</v>
      </c>
      <c r="U574" s="102" t="s">
        <v>2649</v>
      </c>
    </row>
    <row r="575" spans="4:21" ht="11.25">
      <c r="D575" s="119" t="s">
        <v>2969</v>
      </c>
      <c r="E575" s="119" t="s">
        <v>2970</v>
      </c>
      <c r="I575" s="117"/>
      <c r="J575" s="119" t="s">
        <v>2971</v>
      </c>
      <c r="K575" s="119" t="s">
        <v>2972</v>
      </c>
      <c r="T575" s="119" t="s">
        <v>2972</v>
      </c>
      <c r="U575" s="102" t="s">
        <v>2649</v>
      </c>
    </row>
    <row r="576" spans="4:21" ht="11.25">
      <c r="D576" s="27" t="s">
        <v>1267</v>
      </c>
      <c r="E576" s="27" t="s">
        <v>1268</v>
      </c>
      <c r="I576" s="117"/>
      <c r="J576" s="119" t="s">
        <v>2973</v>
      </c>
      <c r="K576" s="119" t="s">
        <v>2974</v>
      </c>
      <c r="T576" s="119" t="s">
        <v>2974</v>
      </c>
      <c r="U576" s="102" t="s">
        <v>2649</v>
      </c>
    </row>
    <row r="577" spans="4:21" ht="11.25">
      <c r="D577" s="27" t="s">
        <v>1269</v>
      </c>
      <c r="E577" s="27" t="s">
        <v>1270</v>
      </c>
      <c r="I577" s="117"/>
      <c r="J577" s="119" t="s">
        <v>2975</v>
      </c>
      <c r="K577" s="119" t="s">
        <v>2976</v>
      </c>
      <c r="T577" s="119" t="s">
        <v>2976</v>
      </c>
      <c r="U577" s="102" t="s">
        <v>2649</v>
      </c>
    </row>
    <row r="578" spans="4:21" ht="11.25">
      <c r="D578" s="27" t="s">
        <v>1271</v>
      </c>
      <c r="E578" s="27" t="s">
        <v>1272</v>
      </c>
      <c r="I578" s="117"/>
      <c r="J578" s="119" t="s">
        <v>2977</v>
      </c>
      <c r="K578" s="119" t="s">
        <v>2978</v>
      </c>
      <c r="T578" s="119" t="s">
        <v>2978</v>
      </c>
      <c r="U578" s="102" t="s">
        <v>2649</v>
      </c>
    </row>
    <row r="579" spans="4:21" ht="11.25">
      <c r="D579" s="27" t="s">
        <v>1273</v>
      </c>
      <c r="E579" s="27" t="s">
        <v>1274</v>
      </c>
      <c r="I579" s="117"/>
      <c r="J579" s="119" t="s">
        <v>2979</v>
      </c>
      <c r="K579" s="119" t="s">
        <v>2980</v>
      </c>
      <c r="T579" s="119" t="s">
        <v>2980</v>
      </c>
      <c r="U579" s="102" t="s">
        <v>2649</v>
      </c>
    </row>
    <row r="580" spans="4:21" ht="11.25">
      <c r="D580" s="27" t="s">
        <v>1275</v>
      </c>
      <c r="E580" s="27" t="s">
        <v>1276</v>
      </c>
      <c r="I580" s="117"/>
      <c r="J580" s="119" t="s">
        <v>2981</v>
      </c>
      <c r="K580" s="119" t="s">
        <v>2982</v>
      </c>
      <c r="T580" s="119" t="s">
        <v>2982</v>
      </c>
      <c r="U580" s="102" t="s">
        <v>2649</v>
      </c>
    </row>
    <row r="581" spans="4:21" ht="11.25">
      <c r="D581" s="27" t="s">
        <v>1277</v>
      </c>
      <c r="E581" s="27" t="s">
        <v>1278</v>
      </c>
      <c r="I581" s="117"/>
      <c r="J581" s="119" t="s">
        <v>2983</v>
      </c>
      <c r="K581" s="119" t="s">
        <v>2984</v>
      </c>
      <c r="T581" s="119" t="s">
        <v>2984</v>
      </c>
      <c r="U581" s="102" t="s">
        <v>2649</v>
      </c>
    </row>
    <row r="582" spans="4:21" ht="11.25">
      <c r="D582" s="27" t="s">
        <v>2985</v>
      </c>
      <c r="E582" s="27" t="s">
        <v>2986</v>
      </c>
      <c r="I582" s="117"/>
      <c r="J582" s="119" t="s">
        <v>2987</v>
      </c>
      <c r="K582" s="119" t="s">
        <v>2988</v>
      </c>
      <c r="T582" s="119" t="s">
        <v>2988</v>
      </c>
      <c r="U582" s="102" t="s">
        <v>2649</v>
      </c>
    </row>
    <row r="583" spans="4:21" ht="11.25">
      <c r="D583" s="27" t="s">
        <v>1279</v>
      </c>
      <c r="E583" s="27" t="s">
        <v>1280</v>
      </c>
      <c r="I583" s="117"/>
      <c r="J583" s="119" t="s">
        <v>2989</v>
      </c>
      <c r="K583" s="119" t="s">
        <v>2990</v>
      </c>
      <c r="T583" s="119" t="s">
        <v>2990</v>
      </c>
      <c r="U583" s="102" t="s">
        <v>2649</v>
      </c>
    </row>
    <row r="584" spans="4:21" ht="11.25">
      <c r="D584" s="27" t="s">
        <v>1281</v>
      </c>
      <c r="E584" s="27" t="s">
        <v>1282</v>
      </c>
      <c r="I584" s="117"/>
      <c r="J584" s="119" t="s">
        <v>2991</v>
      </c>
      <c r="K584" s="119" t="s">
        <v>2992</v>
      </c>
      <c r="T584" s="119" t="s">
        <v>2992</v>
      </c>
      <c r="U584" s="102" t="s">
        <v>2649</v>
      </c>
    </row>
    <row r="585" spans="4:21" ht="11.25">
      <c r="D585" s="27" t="s">
        <v>1283</v>
      </c>
      <c r="E585" s="27" t="s">
        <v>1284</v>
      </c>
      <c r="I585" s="117"/>
      <c r="J585" s="119" t="s">
        <v>2993</v>
      </c>
      <c r="K585" s="119" t="s">
        <v>2994</v>
      </c>
      <c r="T585" s="119" t="s">
        <v>2994</v>
      </c>
      <c r="U585" s="102" t="s">
        <v>2649</v>
      </c>
    </row>
    <row r="586" spans="4:21" ht="11.25">
      <c r="D586" s="27" t="s">
        <v>1285</v>
      </c>
      <c r="E586" s="27" t="s">
        <v>1286</v>
      </c>
      <c r="I586" s="117"/>
      <c r="J586" s="119" t="s">
        <v>2995</v>
      </c>
      <c r="K586" s="119" t="s">
        <v>2996</v>
      </c>
      <c r="T586" s="119" t="s">
        <v>2996</v>
      </c>
      <c r="U586" s="102" t="s">
        <v>2649</v>
      </c>
    </row>
    <row r="587" spans="4:21" ht="11.25">
      <c r="D587" s="27" t="s">
        <v>1432</v>
      </c>
      <c r="E587" s="27" t="s">
        <v>1433</v>
      </c>
      <c r="I587" s="117"/>
      <c r="J587" s="119" t="s">
        <v>2997</v>
      </c>
      <c r="K587" s="119" t="s">
        <v>2998</v>
      </c>
      <c r="T587" s="119" t="s">
        <v>2998</v>
      </c>
      <c r="U587" s="102" t="s">
        <v>2649</v>
      </c>
    </row>
    <row r="588" spans="4:21" ht="11.25">
      <c r="D588" s="27" t="s">
        <v>1434</v>
      </c>
      <c r="E588" s="27" t="s">
        <v>1435</v>
      </c>
      <c r="I588" s="117"/>
      <c r="J588" s="119" t="s">
        <v>2999</v>
      </c>
      <c r="K588" s="119" t="s">
        <v>3000</v>
      </c>
      <c r="T588" s="119" t="s">
        <v>3000</v>
      </c>
      <c r="U588" s="102" t="s">
        <v>2649</v>
      </c>
    </row>
    <row r="589" spans="4:21" ht="11.25">
      <c r="D589" s="27" t="s">
        <v>1436</v>
      </c>
      <c r="E589" s="27" t="s">
        <v>1437</v>
      </c>
      <c r="I589" s="117"/>
      <c r="J589" s="119" t="s">
        <v>3001</v>
      </c>
      <c r="K589" s="119" t="s">
        <v>3002</v>
      </c>
      <c r="T589" s="119" t="s">
        <v>3002</v>
      </c>
      <c r="U589" s="102" t="s">
        <v>2649</v>
      </c>
    </row>
    <row r="590" spans="4:21" ht="11.25">
      <c r="D590" s="27" t="s">
        <v>1438</v>
      </c>
      <c r="E590" s="27" t="s">
        <v>1439</v>
      </c>
      <c r="I590" s="117"/>
      <c r="J590" s="119" t="s">
        <v>3003</v>
      </c>
      <c r="K590" s="119" t="s">
        <v>3004</v>
      </c>
      <c r="T590" s="119" t="s">
        <v>3004</v>
      </c>
      <c r="U590" s="102" t="s">
        <v>2649</v>
      </c>
    </row>
    <row r="591" spans="4:21" ht="11.25">
      <c r="D591" s="27" t="s">
        <v>1440</v>
      </c>
      <c r="E591" s="27" t="s">
        <v>1441</v>
      </c>
      <c r="I591" s="117"/>
      <c r="J591" s="119" t="s">
        <v>3005</v>
      </c>
      <c r="K591" s="119" t="s">
        <v>3006</v>
      </c>
      <c r="T591" s="119" t="s">
        <v>3006</v>
      </c>
      <c r="U591" s="102" t="s">
        <v>2649</v>
      </c>
    </row>
    <row r="592" spans="4:21" ht="11.25">
      <c r="D592" s="27" t="s">
        <v>1442</v>
      </c>
      <c r="E592" s="27" t="s">
        <v>1443</v>
      </c>
      <c r="I592" s="117"/>
      <c r="J592" s="119" t="s">
        <v>3007</v>
      </c>
      <c r="K592" s="119" t="s">
        <v>3008</v>
      </c>
      <c r="T592" s="119" t="s">
        <v>3008</v>
      </c>
      <c r="U592" s="102" t="s">
        <v>2649</v>
      </c>
    </row>
    <row r="593" spans="4:21" ht="11.25">
      <c r="D593" s="27" t="s">
        <v>1444</v>
      </c>
      <c r="E593" s="27" t="s">
        <v>1445</v>
      </c>
      <c r="I593" s="117"/>
      <c r="J593" s="119" t="s">
        <v>3009</v>
      </c>
      <c r="K593" s="119" t="s">
        <v>3010</v>
      </c>
      <c r="T593" s="119" t="s">
        <v>3010</v>
      </c>
      <c r="U593" s="102" t="s">
        <v>2649</v>
      </c>
    </row>
    <row r="594" spans="4:21" ht="11.25">
      <c r="D594" s="27" t="s">
        <v>1446</v>
      </c>
      <c r="E594" s="27" t="s">
        <v>1447</v>
      </c>
      <c r="I594" s="117"/>
      <c r="J594" s="119" t="s">
        <v>3011</v>
      </c>
      <c r="K594" s="119" t="s">
        <v>3012</v>
      </c>
      <c r="T594" s="119" t="s">
        <v>3012</v>
      </c>
      <c r="U594" s="102" t="s">
        <v>2649</v>
      </c>
    </row>
    <row r="595" spans="4:21" ht="11.25">
      <c r="D595" s="27" t="s">
        <v>1448</v>
      </c>
      <c r="E595" s="27" t="s">
        <v>1449</v>
      </c>
      <c r="I595" s="117"/>
      <c r="J595" s="119" t="s">
        <v>3013</v>
      </c>
      <c r="K595" s="119" t="s">
        <v>3014</v>
      </c>
      <c r="T595" s="119" t="s">
        <v>3014</v>
      </c>
      <c r="U595" s="102" t="s">
        <v>2649</v>
      </c>
    </row>
    <row r="596" spans="4:21" ht="11.25">
      <c r="D596" s="27" t="s">
        <v>1450</v>
      </c>
      <c r="E596" s="27" t="s">
        <v>1362</v>
      </c>
      <c r="I596" s="117"/>
      <c r="J596" s="119" t="s">
        <v>3015</v>
      </c>
      <c r="K596" s="119" t="s">
        <v>3016</v>
      </c>
      <c r="T596" s="119" t="s">
        <v>3016</v>
      </c>
      <c r="U596" s="102" t="s">
        <v>2649</v>
      </c>
    </row>
    <row r="597" spans="4:21" ht="11.25">
      <c r="D597" s="27" t="s">
        <v>1363</v>
      </c>
      <c r="E597" s="27" t="s">
        <v>1364</v>
      </c>
      <c r="I597" s="117"/>
      <c r="J597" s="119" t="s">
        <v>3017</v>
      </c>
      <c r="K597" s="119" t="s">
        <v>3018</v>
      </c>
      <c r="T597" s="119" t="s">
        <v>3018</v>
      </c>
      <c r="U597" s="102" t="s">
        <v>2649</v>
      </c>
    </row>
    <row r="598" spans="4:21" ht="11.25">
      <c r="D598" s="27" t="s">
        <v>1365</v>
      </c>
      <c r="E598" s="27" t="s">
        <v>1366</v>
      </c>
      <c r="I598" s="117"/>
      <c r="J598" s="119" t="s">
        <v>3019</v>
      </c>
      <c r="K598" s="119" t="s">
        <v>3020</v>
      </c>
      <c r="T598" s="119" t="s">
        <v>3020</v>
      </c>
      <c r="U598" s="102" t="s">
        <v>2649</v>
      </c>
    </row>
    <row r="599" spans="4:21" ht="11.25">
      <c r="D599" s="27" t="s">
        <v>1367</v>
      </c>
      <c r="E599" s="27" t="s">
        <v>1368</v>
      </c>
      <c r="I599" s="117"/>
      <c r="J599" s="119" t="s">
        <v>3021</v>
      </c>
      <c r="K599" s="119" t="s">
        <v>3022</v>
      </c>
      <c r="T599" s="119" t="s">
        <v>3022</v>
      </c>
      <c r="U599" s="102" t="s">
        <v>2649</v>
      </c>
    </row>
    <row r="600" spans="4:21" ht="11.25">
      <c r="D600" s="27" t="s">
        <v>1369</v>
      </c>
      <c r="E600" s="27" t="s">
        <v>1370</v>
      </c>
      <c r="I600" s="117"/>
      <c r="J600" s="119" t="s">
        <v>3023</v>
      </c>
      <c r="K600" s="119" t="s">
        <v>3024</v>
      </c>
      <c r="T600" s="119" t="s">
        <v>3024</v>
      </c>
      <c r="U600" s="102" t="s">
        <v>2649</v>
      </c>
    </row>
    <row r="601" spans="4:21" ht="11.25">
      <c r="D601" s="27" t="s">
        <v>1371</v>
      </c>
      <c r="E601" s="27" t="s">
        <v>1372</v>
      </c>
      <c r="I601" s="117"/>
      <c r="J601" s="119" t="s">
        <v>3025</v>
      </c>
      <c r="K601" s="119" t="s">
        <v>3026</v>
      </c>
      <c r="T601" s="119" t="s">
        <v>3026</v>
      </c>
      <c r="U601" s="102" t="s">
        <v>2649</v>
      </c>
    </row>
    <row r="602" spans="4:21" ht="11.25">
      <c r="D602" s="27" t="s">
        <v>1373</v>
      </c>
      <c r="E602" s="27" t="s">
        <v>1374</v>
      </c>
      <c r="I602" s="117"/>
      <c r="J602" s="119" t="s">
        <v>3027</v>
      </c>
      <c r="K602" s="119" t="s">
        <v>3028</v>
      </c>
      <c r="T602" s="119" t="s">
        <v>3028</v>
      </c>
      <c r="U602" s="102" t="s">
        <v>2649</v>
      </c>
    </row>
    <row r="603" spans="4:21" ht="11.25">
      <c r="D603" s="27" t="s">
        <v>1375</v>
      </c>
      <c r="E603" s="27" t="s">
        <v>1376</v>
      </c>
      <c r="I603" s="117"/>
      <c r="J603" s="119" t="s">
        <v>3029</v>
      </c>
      <c r="K603" s="119" t="s">
        <v>3030</v>
      </c>
      <c r="T603" s="119" t="s">
        <v>3030</v>
      </c>
      <c r="U603" s="102" t="s">
        <v>2649</v>
      </c>
    </row>
    <row r="604" spans="4:21" ht="11.25">
      <c r="D604" s="27" t="s">
        <v>1377</v>
      </c>
      <c r="E604" s="27" t="s">
        <v>1378</v>
      </c>
      <c r="I604" s="117"/>
      <c r="J604" s="119" t="s">
        <v>3031</v>
      </c>
      <c r="K604" s="119" t="s">
        <v>3032</v>
      </c>
      <c r="T604" s="119" t="s">
        <v>3032</v>
      </c>
      <c r="U604" s="102" t="s">
        <v>2649</v>
      </c>
    </row>
    <row r="605" spans="4:21" ht="11.25">
      <c r="D605" s="27" t="s">
        <v>1379</v>
      </c>
      <c r="E605" s="27" t="s">
        <v>1380</v>
      </c>
      <c r="I605" s="117"/>
      <c r="J605" s="119" t="s">
        <v>3033</v>
      </c>
      <c r="K605" s="119" t="s">
        <v>3034</v>
      </c>
      <c r="T605" s="119" t="s">
        <v>3034</v>
      </c>
      <c r="U605" s="102" t="s">
        <v>2649</v>
      </c>
    </row>
    <row r="606" spans="4:21" ht="11.25">
      <c r="D606" s="27" t="s">
        <v>1381</v>
      </c>
      <c r="E606" s="27" t="s">
        <v>1382</v>
      </c>
      <c r="I606" s="117"/>
      <c r="J606" s="119" t="s">
        <v>3035</v>
      </c>
      <c r="K606" s="119" t="s">
        <v>3036</v>
      </c>
      <c r="T606" s="119" t="s">
        <v>3036</v>
      </c>
      <c r="U606" s="102" t="s">
        <v>2649</v>
      </c>
    </row>
    <row r="607" spans="4:21" ht="11.25">
      <c r="D607" s="27" t="s">
        <v>1383</v>
      </c>
      <c r="E607" s="27" t="s">
        <v>1384</v>
      </c>
      <c r="I607" s="117"/>
      <c r="J607" s="119" t="s">
        <v>3037</v>
      </c>
      <c r="K607" s="119" t="s">
        <v>3038</v>
      </c>
      <c r="T607" s="119" t="s">
        <v>3038</v>
      </c>
      <c r="U607" s="102" t="s">
        <v>2649</v>
      </c>
    </row>
    <row r="608" spans="4:21" ht="11.25">
      <c r="D608" s="27" t="s">
        <v>1385</v>
      </c>
      <c r="E608" s="27" t="s">
        <v>1386</v>
      </c>
      <c r="I608" s="117"/>
      <c r="J608" s="119" t="s">
        <v>3039</v>
      </c>
      <c r="K608" s="119" t="s">
        <v>3040</v>
      </c>
      <c r="T608" s="119" t="s">
        <v>3040</v>
      </c>
      <c r="U608" s="102" t="s">
        <v>2649</v>
      </c>
    </row>
    <row r="609" spans="4:21" ht="11.25">
      <c r="D609" s="27" t="s">
        <v>1387</v>
      </c>
      <c r="E609" s="27" t="s">
        <v>1388</v>
      </c>
      <c r="I609" s="117"/>
      <c r="J609" s="119" t="s">
        <v>3041</v>
      </c>
      <c r="K609" s="119" t="s">
        <v>3042</v>
      </c>
      <c r="T609" s="119" t="s">
        <v>3042</v>
      </c>
      <c r="U609" s="102" t="s">
        <v>2649</v>
      </c>
    </row>
    <row r="610" spans="4:21" ht="11.25">
      <c r="D610" s="27" t="s">
        <v>1389</v>
      </c>
      <c r="E610" s="27" t="s">
        <v>1390</v>
      </c>
      <c r="I610" s="117"/>
      <c r="J610" s="119" t="s">
        <v>3043</v>
      </c>
      <c r="K610" s="119" t="s">
        <v>3044</v>
      </c>
      <c r="T610" s="119" t="s">
        <v>3044</v>
      </c>
      <c r="U610" s="102" t="s">
        <v>2649</v>
      </c>
    </row>
    <row r="611" spans="4:21" ht="11.25">
      <c r="D611" s="27" t="s">
        <v>1391</v>
      </c>
      <c r="E611" s="27" t="s">
        <v>1392</v>
      </c>
      <c r="I611" s="117"/>
      <c r="J611" s="119" t="s">
        <v>3045</v>
      </c>
      <c r="K611" s="119" t="s">
        <v>3046</v>
      </c>
      <c r="T611" s="119" t="s">
        <v>3046</v>
      </c>
      <c r="U611" s="102" t="s">
        <v>2649</v>
      </c>
    </row>
    <row r="612" spans="4:21" ht="11.25">
      <c r="D612" s="27" t="s">
        <v>1393</v>
      </c>
      <c r="E612" s="27" t="s">
        <v>1394</v>
      </c>
      <c r="I612" s="117"/>
      <c r="J612" s="119" t="s">
        <v>3047</v>
      </c>
      <c r="K612" s="119" t="s">
        <v>3048</v>
      </c>
      <c r="T612" s="119" t="s">
        <v>3048</v>
      </c>
      <c r="U612" s="102" t="s">
        <v>2649</v>
      </c>
    </row>
    <row r="613" spans="4:21" ht="11.25">
      <c r="D613" s="27" t="s">
        <v>1395</v>
      </c>
      <c r="E613" s="27" t="s">
        <v>248</v>
      </c>
      <c r="I613" s="117"/>
      <c r="J613" s="119" t="s">
        <v>3049</v>
      </c>
      <c r="K613" s="119" t="s">
        <v>3050</v>
      </c>
      <c r="T613" s="119" t="s">
        <v>3050</v>
      </c>
      <c r="U613" s="102" t="s">
        <v>2649</v>
      </c>
    </row>
    <row r="614" spans="4:21" ht="11.25">
      <c r="D614" s="27" t="s">
        <v>249</v>
      </c>
      <c r="E614" s="27" t="s">
        <v>250</v>
      </c>
      <c r="I614" s="117"/>
      <c r="J614" s="119" t="s">
        <v>3051</v>
      </c>
      <c r="K614" s="119" t="s">
        <v>3052</v>
      </c>
      <c r="T614" s="119" t="s">
        <v>3052</v>
      </c>
      <c r="U614" s="102" t="s">
        <v>2649</v>
      </c>
    </row>
    <row r="615" spans="4:21" ht="11.25">
      <c r="D615" s="27" t="s">
        <v>251</v>
      </c>
      <c r="E615" s="27" t="s">
        <v>252</v>
      </c>
      <c r="I615" s="117"/>
      <c r="J615" s="119" t="s">
        <v>3053</v>
      </c>
      <c r="K615" s="119" t="s">
        <v>3054</v>
      </c>
      <c r="T615" s="119" t="s">
        <v>3054</v>
      </c>
      <c r="U615" s="102" t="s">
        <v>2649</v>
      </c>
    </row>
    <row r="616" spans="4:21" ht="11.25">
      <c r="D616" s="27" t="s">
        <v>253</v>
      </c>
      <c r="E616" s="27" t="s">
        <v>254</v>
      </c>
      <c r="I616" s="117"/>
      <c r="J616" s="119" t="s">
        <v>3055</v>
      </c>
      <c r="K616" s="119" t="s">
        <v>3056</v>
      </c>
      <c r="T616" s="119" t="s">
        <v>3056</v>
      </c>
      <c r="U616" s="102" t="s">
        <v>2649</v>
      </c>
    </row>
    <row r="617" spans="4:21" ht="11.25">
      <c r="D617" s="27" t="s">
        <v>255</v>
      </c>
      <c r="E617" s="27" t="s">
        <v>256</v>
      </c>
      <c r="I617" s="117"/>
      <c r="J617" s="119" t="s">
        <v>3057</v>
      </c>
      <c r="K617" s="119" t="s">
        <v>3058</v>
      </c>
      <c r="T617" s="119" t="s">
        <v>3058</v>
      </c>
      <c r="U617" s="102" t="s">
        <v>2649</v>
      </c>
    </row>
    <row r="618" spans="4:21" ht="11.25">
      <c r="D618" s="27" t="s">
        <v>257</v>
      </c>
      <c r="E618" s="27" t="s">
        <v>258</v>
      </c>
      <c r="I618" s="117"/>
      <c r="J618" s="119" t="s">
        <v>3059</v>
      </c>
      <c r="K618" s="119" t="s">
        <v>3060</v>
      </c>
      <c r="T618" s="119" t="s">
        <v>3060</v>
      </c>
      <c r="U618" s="102" t="s">
        <v>2649</v>
      </c>
    </row>
    <row r="619" spans="4:21" ht="11.25">
      <c r="D619" s="27" t="s">
        <v>259</v>
      </c>
      <c r="E619" s="27" t="s">
        <v>260</v>
      </c>
      <c r="I619" s="117"/>
      <c r="J619" s="119" t="s">
        <v>3061</v>
      </c>
      <c r="K619" s="119" t="s">
        <v>3062</v>
      </c>
      <c r="T619" s="119" t="s">
        <v>3062</v>
      </c>
      <c r="U619" s="102" t="s">
        <v>2649</v>
      </c>
    </row>
    <row r="620" spans="4:21" ht="11.25">
      <c r="D620" s="27" t="s">
        <v>261</v>
      </c>
      <c r="E620" s="27" t="s">
        <v>262</v>
      </c>
      <c r="I620" s="117"/>
      <c r="J620" s="119" t="s">
        <v>3063</v>
      </c>
      <c r="K620" s="119" t="s">
        <v>3064</v>
      </c>
      <c r="T620" s="119" t="s">
        <v>3064</v>
      </c>
      <c r="U620" s="102" t="s">
        <v>2649</v>
      </c>
    </row>
    <row r="621" spans="4:21" ht="11.25">
      <c r="D621" s="27" t="s">
        <v>263</v>
      </c>
      <c r="E621" s="27" t="s">
        <v>264</v>
      </c>
      <c r="I621" s="117"/>
      <c r="J621" s="119" t="s">
        <v>3065</v>
      </c>
      <c r="K621" s="119" t="s">
        <v>3066</v>
      </c>
      <c r="T621" s="119" t="s">
        <v>3066</v>
      </c>
      <c r="U621" s="102" t="s">
        <v>2649</v>
      </c>
    </row>
    <row r="622" spans="4:21" ht="11.25">
      <c r="D622" s="27" t="s">
        <v>265</v>
      </c>
      <c r="E622" s="27" t="s">
        <v>266</v>
      </c>
      <c r="I622" s="117"/>
      <c r="J622" s="119" t="s">
        <v>3067</v>
      </c>
      <c r="K622" s="119" t="s">
        <v>3068</v>
      </c>
      <c r="T622" s="119" t="s">
        <v>3068</v>
      </c>
      <c r="U622" s="102" t="s">
        <v>2649</v>
      </c>
    </row>
    <row r="623" spans="4:21" ht="11.25">
      <c r="D623" s="27" t="s">
        <v>267</v>
      </c>
      <c r="E623" s="27" t="s">
        <v>268</v>
      </c>
      <c r="I623" s="117"/>
      <c r="J623" s="119" t="s">
        <v>3069</v>
      </c>
      <c r="K623" s="119" t="s">
        <v>3070</v>
      </c>
      <c r="T623" s="119" t="s">
        <v>3070</v>
      </c>
      <c r="U623" s="102" t="s">
        <v>2649</v>
      </c>
    </row>
    <row r="624" spans="4:21" ht="11.25">
      <c r="D624" s="27" t="s">
        <v>269</v>
      </c>
      <c r="E624" s="27" t="s">
        <v>270</v>
      </c>
      <c r="I624" s="117"/>
      <c r="J624" s="119" t="s">
        <v>3071</v>
      </c>
      <c r="K624" s="119" t="s">
        <v>3072</v>
      </c>
      <c r="T624" s="119" t="s">
        <v>3072</v>
      </c>
      <c r="U624" s="102" t="s">
        <v>2649</v>
      </c>
    </row>
    <row r="625" spans="4:21" ht="11.25">
      <c r="D625" s="27" t="s">
        <v>271</v>
      </c>
      <c r="E625" s="27" t="s">
        <v>272</v>
      </c>
      <c r="I625" s="117"/>
      <c r="J625" s="119" t="s">
        <v>3073</v>
      </c>
      <c r="K625" s="119" t="s">
        <v>3074</v>
      </c>
      <c r="T625" s="119" t="s">
        <v>3074</v>
      </c>
      <c r="U625" s="102" t="s">
        <v>2649</v>
      </c>
    </row>
    <row r="626" spans="4:21" ht="11.25">
      <c r="D626" s="27" t="s">
        <v>273</v>
      </c>
      <c r="E626" s="27" t="s">
        <v>274</v>
      </c>
      <c r="I626" s="117"/>
      <c r="J626" s="119" t="s">
        <v>3075</v>
      </c>
      <c r="K626" s="119" t="s">
        <v>3076</v>
      </c>
      <c r="T626" s="119" t="s">
        <v>3076</v>
      </c>
      <c r="U626" s="102" t="s">
        <v>2649</v>
      </c>
    </row>
    <row r="627" spans="4:21" ht="11.25">
      <c r="D627" s="27" t="s">
        <v>275</v>
      </c>
      <c r="E627" s="27" t="s">
        <v>306</v>
      </c>
      <c r="I627" s="117"/>
      <c r="J627" s="119" t="s">
        <v>3077</v>
      </c>
      <c r="K627" s="119" t="s">
        <v>3078</v>
      </c>
      <c r="T627" s="119" t="s">
        <v>3078</v>
      </c>
      <c r="U627" s="102" t="s">
        <v>2649</v>
      </c>
    </row>
    <row r="628" spans="4:21" ht="11.25">
      <c r="D628" s="27" t="s">
        <v>307</v>
      </c>
      <c r="E628" s="27" t="s">
        <v>308</v>
      </c>
      <c r="I628" s="117"/>
      <c r="J628" s="119" t="s">
        <v>3079</v>
      </c>
      <c r="K628" s="119" t="s">
        <v>3080</v>
      </c>
      <c r="T628" s="119" t="s">
        <v>3080</v>
      </c>
      <c r="U628" s="102" t="s">
        <v>2649</v>
      </c>
    </row>
    <row r="629" spans="4:21" ht="11.25">
      <c r="D629" s="27" t="s">
        <v>309</v>
      </c>
      <c r="E629" s="27" t="s">
        <v>310</v>
      </c>
      <c r="I629" s="117"/>
      <c r="J629" s="119" t="s">
        <v>3081</v>
      </c>
      <c r="K629" s="119" t="s">
        <v>3082</v>
      </c>
      <c r="T629" s="119" t="s">
        <v>3082</v>
      </c>
      <c r="U629" s="102" t="s">
        <v>2649</v>
      </c>
    </row>
    <row r="630" spans="4:21" ht="11.25">
      <c r="D630" s="27" t="s">
        <v>311</v>
      </c>
      <c r="E630" s="27" t="s">
        <v>312</v>
      </c>
      <c r="I630" s="117"/>
      <c r="J630" s="119" t="s">
        <v>3083</v>
      </c>
      <c r="K630" s="119" t="s">
        <v>3084</v>
      </c>
      <c r="T630" s="119" t="s">
        <v>3084</v>
      </c>
      <c r="U630" s="102" t="s">
        <v>2649</v>
      </c>
    </row>
    <row r="631" spans="4:21" ht="11.25">
      <c r="D631" s="27" t="s">
        <v>313</v>
      </c>
      <c r="E631" s="27" t="s">
        <v>314</v>
      </c>
      <c r="I631" s="117"/>
      <c r="J631" s="119" t="s">
        <v>3085</v>
      </c>
      <c r="K631" s="119" t="s">
        <v>3086</v>
      </c>
      <c r="T631" s="119" t="s">
        <v>3086</v>
      </c>
      <c r="U631" s="102" t="s">
        <v>2649</v>
      </c>
    </row>
    <row r="632" spans="4:21" ht="11.25">
      <c r="D632" s="27" t="s">
        <v>315</v>
      </c>
      <c r="E632" s="27" t="s">
        <v>316</v>
      </c>
      <c r="I632" s="117"/>
      <c r="J632" s="119" t="s">
        <v>3087</v>
      </c>
      <c r="K632" s="119" t="s">
        <v>3088</v>
      </c>
      <c r="T632" s="119" t="s">
        <v>3088</v>
      </c>
      <c r="U632" s="102" t="s">
        <v>2649</v>
      </c>
    </row>
    <row r="633" spans="4:21" ht="11.25">
      <c r="D633" s="27" t="s">
        <v>317</v>
      </c>
      <c r="E633" s="27" t="s">
        <v>318</v>
      </c>
      <c r="I633" s="117"/>
      <c r="J633" s="119" t="s">
        <v>3089</v>
      </c>
      <c r="K633" s="119" t="s">
        <v>3090</v>
      </c>
      <c r="T633" s="119" t="s">
        <v>3090</v>
      </c>
      <c r="U633" s="102" t="s">
        <v>2649</v>
      </c>
    </row>
    <row r="634" spans="4:21" ht="11.25">
      <c r="D634" s="119" t="s">
        <v>3091</v>
      </c>
      <c r="E634" s="119" t="s">
        <v>3092</v>
      </c>
      <c r="I634" s="117"/>
      <c r="J634" s="119" t="s">
        <v>3093</v>
      </c>
      <c r="K634" s="119" t="s">
        <v>3094</v>
      </c>
      <c r="T634" s="119" t="s">
        <v>3094</v>
      </c>
      <c r="U634" s="102" t="s">
        <v>2649</v>
      </c>
    </row>
    <row r="635" spans="4:21" ht="11.25">
      <c r="D635" s="27" t="s">
        <v>319</v>
      </c>
      <c r="E635" s="27" t="s">
        <v>320</v>
      </c>
      <c r="I635" s="117"/>
      <c r="J635" s="119" t="s">
        <v>1579</v>
      </c>
      <c r="K635" s="119" t="s">
        <v>3095</v>
      </c>
      <c r="T635" s="119" t="s">
        <v>3095</v>
      </c>
      <c r="U635" s="102" t="s">
        <v>2649</v>
      </c>
    </row>
    <row r="636" spans="4:21" ht="11.25">
      <c r="D636" s="27" t="s">
        <v>321</v>
      </c>
      <c r="E636" s="27" t="s">
        <v>322</v>
      </c>
      <c r="I636" s="4"/>
      <c r="J636" s="6" t="s">
        <v>1974</v>
      </c>
      <c r="K636" s="6" t="s">
        <v>682</v>
      </c>
      <c r="T636" s="6" t="s">
        <v>682</v>
      </c>
      <c r="U636" s="102" t="s">
        <v>2434</v>
      </c>
    </row>
    <row r="637" spans="4:21" ht="11.25">
      <c r="D637" s="27" t="s">
        <v>323</v>
      </c>
      <c r="E637" s="27" t="s">
        <v>324</v>
      </c>
      <c r="I637" s="4"/>
      <c r="J637" s="6" t="s">
        <v>1977</v>
      </c>
      <c r="K637" s="6" t="s">
        <v>683</v>
      </c>
      <c r="T637" s="6" t="s">
        <v>683</v>
      </c>
      <c r="U637" s="102" t="s">
        <v>2434</v>
      </c>
    </row>
    <row r="638" spans="4:21" ht="11.25">
      <c r="D638" s="27" t="s">
        <v>325</v>
      </c>
      <c r="E638" s="27" t="s">
        <v>1540</v>
      </c>
      <c r="I638" s="4"/>
      <c r="J638" s="6" t="s">
        <v>1980</v>
      </c>
      <c r="K638" s="6" t="s">
        <v>684</v>
      </c>
      <c r="T638" s="6" t="s">
        <v>684</v>
      </c>
      <c r="U638" s="102" t="s">
        <v>2434</v>
      </c>
    </row>
    <row r="639" spans="4:21" ht="11.25">
      <c r="D639" s="27" t="s">
        <v>1541</v>
      </c>
      <c r="E639" s="27" t="s">
        <v>1542</v>
      </c>
      <c r="I639" s="4"/>
      <c r="J639" s="6" t="s">
        <v>1983</v>
      </c>
      <c r="K639" s="6" t="s">
        <v>685</v>
      </c>
      <c r="T639" s="6" t="s">
        <v>685</v>
      </c>
      <c r="U639" s="102" t="s">
        <v>2434</v>
      </c>
    </row>
    <row r="640" spans="4:21" ht="11.25">
      <c r="D640" s="27" t="s">
        <v>1543</v>
      </c>
      <c r="E640" s="27" t="s">
        <v>1544</v>
      </c>
      <c r="I640" s="4"/>
      <c r="J640" s="6" t="s">
        <v>1986</v>
      </c>
      <c r="K640" s="6" t="s">
        <v>686</v>
      </c>
      <c r="T640" s="6" t="s">
        <v>686</v>
      </c>
      <c r="U640" s="102" t="s">
        <v>2434</v>
      </c>
    </row>
    <row r="641" spans="4:21" ht="11.25">
      <c r="D641" s="27" t="s">
        <v>1545</v>
      </c>
      <c r="E641" s="27" t="s">
        <v>1546</v>
      </c>
      <c r="I641" s="4"/>
      <c r="J641" s="6" t="s">
        <v>1989</v>
      </c>
      <c r="K641" s="6" t="s">
        <v>687</v>
      </c>
      <c r="T641" s="6" t="s">
        <v>687</v>
      </c>
      <c r="U641" s="102" t="s">
        <v>2434</v>
      </c>
    </row>
    <row r="642" spans="4:21" ht="11.25">
      <c r="D642" s="27" t="s">
        <v>1547</v>
      </c>
      <c r="E642" s="27" t="s">
        <v>1548</v>
      </c>
      <c r="I642" s="4"/>
      <c r="J642" s="6" t="s">
        <v>1992</v>
      </c>
      <c r="K642" s="6" t="s">
        <v>688</v>
      </c>
      <c r="T642" s="6" t="s">
        <v>688</v>
      </c>
      <c r="U642" s="102" t="s">
        <v>2434</v>
      </c>
    </row>
    <row r="643" spans="4:21" ht="11.25">
      <c r="D643" s="27" t="s">
        <v>1549</v>
      </c>
      <c r="E643" s="27" t="s">
        <v>1550</v>
      </c>
      <c r="I643" s="117"/>
      <c r="J643" s="119" t="s">
        <v>3096</v>
      </c>
      <c r="K643" s="119" t="s">
        <v>3097</v>
      </c>
      <c r="T643" s="119" t="s">
        <v>3097</v>
      </c>
      <c r="U643" s="102" t="s">
        <v>2434</v>
      </c>
    </row>
    <row r="644" spans="4:21" ht="11.25">
      <c r="D644" s="27" t="s">
        <v>1551</v>
      </c>
      <c r="E644" s="27" t="s">
        <v>1552</v>
      </c>
      <c r="I644" s="4"/>
      <c r="J644" s="6" t="s">
        <v>1998</v>
      </c>
      <c r="K644" s="6" t="s">
        <v>689</v>
      </c>
      <c r="T644" s="6" t="s">
        <v>689</v>
      </c>
      <c r="U644" s="102" t="s">
        <v>2434</v>
      </c>
    </row>
    <row r="645" spans="4:21" ht="11.25">
      <c r="D645" s="27" t="s">
        <v>1553</v>
      </c>
      <c r="E645" s="27" t="s">
        <v>1554</v>
      </c>
      <c r="I645" s="4"/>
      <c r="J645" s="6" t="s">
        <v>909</v>
      </c>
      <c r="K645" s="6" t="s">
        <v>690</v>
      </c>
      <c r="T645" s="6" t="s">
        <v>690</v>
      </c>
      <c r="U645" s="102" t="s">
        <v>2434</v>
      </c>
    </row>
    <row r="646" spans="4:21" ht="11.25">
      <c r="D646" s="27" t="s">
        <v>1555</v>
      </c>
      <c r="E646" s="27" t="s">
        <v>1556</v>
      </c>
      <c r="I646" s="4"/>
      <c r="J646" s="6" t="s">
        <v>912</v>
      </c>
      <c r="K646" s="6" t="s">
        <v>691</v>
      </c>
      <c r="T646" s="6" t="s">
        <v>691</v>
      </c>
      <c r="U646" s="102" t="s">
        <v>2434</v>
      </c>
    </row>
    <row r="647" spans="4:21" ht="11.25">
      <c r="D647" s="27" t="s">
        <v>1557</v>
      </c>
      <c r="E647" s="27" t="s">
        <v>1558</v>
      </c>
      <c r="I647" s="4"/>
      <c r="J647" s="6" t="s">
        <v>3098</v>
      </c>
      <c r="K647" s="6" t="s">
        <v>3099</v>
      </c>
      <c r="T647" s="6" t="s">
        <v>3099</v>
      </c>
      <c r="U647" s="102" t="s">
        <v>2434</v>
      </c>
    </row>
    <row r="648" spans="4:21" ht="11.25">
      <c r="D648" s="27" t="s">
        <v>1559</v>
      </c>
      <c r="E648" s="27" t="s">
        <v>352</v>
      </c>
      <c r="I648" s="4"/>
      <c r="J648" s="6" t="s">
        <v>915</v>
      </c>
      <c r="K648" s="6" t="s">
        <v>692</v>
      </c>
      <c r="T648" s="6" t="s">
        <v>692</v>
      </c>
      <c r="U648" s="133" t="s">
        <v>2068</v>
      </c>
    </row>
    <row r="649" spans="4:21" ht="11.25">
      <c r="D649" s="27" t="s">
        <v>1457</v>
      </c>
      <c r="E649" s="27" t="s">
        <v>1458</v>
      </c>
      <c r="I649" s="4"/>
      <c r="J649" s="6" t="s">
        <v>918</v>
      </c>
      <c r="K649" s="6" t="s">
        <v>693</v>
      </c>
      <c r="T649" s="4" t="s">
        <v>693</v>
      </c>
      <c r="U649" s="102" t="s">
        <v>2434</v>
      </c>
    </row>
    <row r="650" spans="4:21" ht="11.25">
      <c r="D650" s="27" t="s">
        <v>1459</v>
      </c>
      <c r="E650" s="27" t="s">
        <v>1460</v>
      </c>
      <c r="I650" s="4"/>
      <c r="J650" s="6" t="s">
        <v>921</v>
      </c>
      <c r="K650" s="6" t="s">
        <v>694</v>
      </c>
      <c r="T650" s="6" t="s">
        <v>694</v>
      </c>
      <c r="U650" s="102" t="s">
        <v>2434</v>
      </c>
    </row>
    <row r="651" spans="4:21" ht="11.25">
      <c r="D651" s="27" t="s">
        <v>1461</v>
      </c>
      <c r="E651" s="27" t="s">
        <v>1462</v>
      </c>
      <c r="I651" s="117"/>
      <c r="J651" s="119" t="s">
        <v>3100</v>
      </c>
      <c r="K651" s="119" t="s">
        <v>3101</v>
      </c>
      <c r="T651" s="119" t="s">
        <v>3101</v>
      </c>
      <c r="U651" s="102" t="s">
        <v>2434</v>
      </c>
    </row>
    <row r="652" spans="4:21" ht="11.25">
      <c r="D652" s="27" t="s">
        <v>1463</v>
      </c>
      <c r="E652" s="27" t="s">
        <v>1464</v>
      </c>
      <c r="I652" s="4"/>
      <c r="J652" s="6" t="s">
        <v>924</v>
      </c>
      <c r="K652" s="6" t="s">
        <v>695</v>
      </c>
      <c r="T652" s="6" t="s">
        <v>695</v>
      </c>
      <c r="U652" s="102" t="s">
        <v>2434</v>
      </c>
    </row>
    <row r="653" spans="4:21" ht="11.25">
      <c r="D653" s="27" t="s">
        <v>1465</v>
      </c>
      <c r="E653" s="27" t="s">
        <v>1466</v>
      </c>
      <c r="I653" s="6"/>
      <c r="J653" s="6" t="s">
        <v>927</v>
      </c>
      <c r="K653" s="6" t="s">
        <v>696</v>
      </c>
      <c r="T653" s="6" t="s">
        <v>696</v>
      </c>
      <c r="U653" s="102" t="s">
        <v>2434</v>
      </c>
    </row>
    <row r="654" spans="4:21" ht="11.25">
      <c r="D654" s="27" t="s">
        <v>1467</v>
      </c>
      <c r="E654" s="27" t="s">
        <v>1468</v>
      </c>
      <c r="I654" s="4"/>
      <c r="J654" s="6" t="s">
        <v>930</v>
      </c>
      <c r="K654" s="6" t="s">
        <v>697</v>
      </c>
      <c r="T654" s="6" t="s">
        <v>697</v>
      </c>
      <c r="U654" s="102" t="s">
        <v>2434</v>
      </c>
    </row>
    <row r="655" spans="4:21" ht="11.25">
      <c r="D655" s="27" t="s">
        <v>1469</v>
      </c>
      <c r="E655" s="27" t="s">
        <v>1470</v>
      </c>
      <c r="I655" s="6"/>
      <c r="J655" s="119" t="s">
        <v>3102</v>
      </c>
      <c r="K655" s="119" t="s">
        <v>3103</v>
      </c>
      <c r="T655" s="119" t="s">
        <v>3103</v>
      </c>
      <c r="U655" s="102" t="s">
        <v>2434</v>
      </c>
    </row>
    <row r="656" spans="4:21" ht="11.25">
      <c r="D656" s="27" t="s">
        <v>1471</v>
      </c>
      <c r="E656" s="27" t="s">
        <v>1472</v>
      </c>
      <c r="I656" s="4"/>
      <c r="J656" s="4" t="s">
        <v>933</v>
      </c>
      <c r="K656" s="4" t="s">
        <v>698</v>
      </c>
      <c r="T656" s="6" t="s">
        <v>698</v>
      </c>
      <c r="U656" s="102" t="s">
        <v>2434</v>
      </c>
    </row>
    <row r="657" spans="9:21" ht="11.25">
      <c r="I657" s="4"/>
      <c r="J657" s="4" t="s">
        <v>936</v>
      </c>
      <c r="K657" s="4" t="s">
        <v>699</v>
      </c>
      <c r="T657" s="4" t="s">
        <v>699</v>
      </c>
      <c r="U657" s="102" t="s">
        <v>2434</v>
      </c>
    </row>
    <row r="658" spans="9:21" ht="11.25">
      <c r="I658" s="4"/>
      <c r="J658" s="4" t="s">
        <v>939</v>
      </c>
      <c r="K658" s="4" t="s">
        <v>700</v>
      </c>
      <c r="T658" s="4" t="s">
        <v>700</v>
      </c>
      <c r="U658" s="102" t="s">
        <v>2434</v>
      </c>
    </row>
    <row r="659" spans="9:21" ht="11.25">
      <c r="I659" s="4"/>
      <c r="J659" s="4" t="s">
        <v>942</v>
      </c>
      <c r="K659" s="4" t="s">
        <v>701</v>
      </c>
      <c r="T659" s="4" t="s">
        <v>701</v>
      </c>
      <c r="U659" s="102" t="s">
        <v>2434</v>
      </c>
    </row>
    <row r="660" spans="9:21" ht="11.25">
      <c r="I660" s="4"/>
      <c r="J660" s="4" t="s">
        <v>945</v>
      </c>
      <c r="K660" s="4" t="s">
        <v>702</v>
      </c>
      <c r="T660" s="4" t="s">
        <v>702</v>
      </c>
      <c r="U660" s="102" t="s">
        <v>2434</v>
      </c>
    </row>
    <row r="661" spans="9:21" ht="11.25">
      <c r="I661" s="127" t="s">
        <v>1235</v>
      </c>
      <c r="J661" s="127" t="s">
        <v>948</v>
      </c>
      <c r="K661" s="127" t="s">
        <v>703</v>
      </c>
      <c r="T661" s="127" t="s">
        <v>703</v>
      </c>
      <c r="U661" s="102" t="s">
        <v>2434</v>
      </c>
    </row>
    <row r="662" spans="9:21" ht="11.25">
      <c r="I662" s="4"/>
      <c r="J662" s="4" t="s">
        <v>948</v>
      </c>
      <c r="K662" s="4" t="s">
        <v>704</v>
      </c>
      <c r="T662" s="4" t="s">
        <v>704</v>
      </c>
      <c r="U662" s="102" t="s">
        <v>2434</v>
      </c>
    </row>
    <row r="663" spans="9:21" ht="11.25">
      <c r="I663" s="4"/>
      <c r="J663" s="4" t="s">
        <v>953</v>
      </c>
      <c r="K663" s="4" t="s">
        <v>705</v>
      </c>
      <c r="T663" s="4" t="s">
        <v>705</v>
      </c>
      <c r="U663" s="102" t="s">
        <v>2434</v>
      </c>
    </row>
    <row r="664" spans="9:21" ht="11.25">
      <c r="I664" s="4"/>
      <c r="J664" s="4" t="s">
        <v>956</v>
      </c>
      <c r="K664" s="4" t="s">
        <v>706</v>
      </c>
      <c r="T664" s="4" t="s">
        <v>706</v>
      </c>
      <c r="U664" s="102" t="s">
        <v>2434</v>
      </c>
    </row>
    <row r="665" spans="9:21" ht="11.25">
      <c r="I665" s="4"/>
      <c r="J665" s="4" t="s">
        <v>959</v>
      </c>
      <c r="K665" s="4" t="s">
        <v>707</v>
      </c>
      <c r="T665" s="6" t="s">
        <v>707</v>
      </c>
      <c r="U665" s="102" t="s">
        <v>2434</v>
      </c>
    </row>
    <row r="666" spans="9:21" ht="11.25">
      <c r="I666" s="4"/>
      <c r="J666" s="119" t="s">
        <v>962</v>
      </c>
      <c r="K666" s="119" t="s">
        <v>708</v>
      </c>
      <c r="T666" s="119" t="s">
        <v>708</v>
      </c>
      <c r="U666" s="102" t="s">
        <v>2434</v>
      </c>
    </row>
    <row r="667" spans="9:21" ht="11.25">
      <c r="I667" s="6"/>
      <c r="J667" s="6" t="s">
        <v>965</v>
      </c>
      <c r="K667" s="6" t="s">
        <v>709</v>
      </c>
      <c r="T667" s="6" t="s">
        <v>709</v>
      </c>
      <c r="U667" s="102" t="s">
        <v>2434</v>
      </c>
    </row>
    <row r="668" spans="9:21" ht="11.25">
      <c r="I668" s="6"/>
      <c r="J668" s="6" t="s">
        <v>968</v>
      </c>
      <c r="K668" s="6" t="s">
        <v>710</v>
      </c>
      <c r="T668" s="6" t="s">
        <v>710</v>
      </c>
      <c r="U668" s="102" t="s">
        <v>2434</v>
      </c>
    </row>
    <row r="669" spans="9:21" ht="11.25">
      <c r="I669" s="119"/>
      <c r="J669" s="119" t="s">
        <v>3104</v>
      </c>
      <c r="K669" s="119" t="s">
        <v>3105</v>
      </c>
      <c r="T669" s="119" t="s">
        <v>3105</v>
      </c>
      <c r="U669" s="126" t="s">
        <v>2064</v>
      </c>
    </row>
    <row r="670" spans="9:21" ht="11.25">
      <c r="I670" s="4"/>
      <c r="J670" s="4" t="s">
        <v>971</v>
      </c>
      <c r="K670" s="4" t="s">
        <v>711</v>
      </c>
      <c r="T670" s="6" t="s">
        <v>711</v>
      </c>
      <c r="U670" s="102" t="s">
        <v>2434</v>
      </c>
    </row>
    <row r="671" spans="9:21" ht="11.25">
      <c r="I671" s="4"/>
      <c r="J671" s="4" t="s">
        <v>974</v>
      </c>
      <c r="K671" s="4" t="s">
        <v>712</v>
      </c>
      <c r="T671" s="4" t="s">
        <v>712</v>
      </c>
      <c r="U671" s="102" t="s">
        <v>2434</v>
      </c>
    </row>
    <row r="672" spans="9:21" ht="11.25">
      <c r="I672" s="128" t="s">
        <v>834</v>
      </c>
      <c r="J672" s="128" t="s">
        <v>974</v>
      </c>
      <c r="K672" s="128" t="s">
        <v>713</v>
      </c>
      <c r="T672" s="128" t="s">
        <v>713</v>
      </c>
      <c r="U672" s="102" t="s">
        <v>2434</v>
      </c>
    </row>
    <row r="673" spans="9:21" ht="11.25">
      <c r="I673" s="4"/>
      <c r="J673" s="4" t="s">
        <v>979</v>
      </c>
      <c r="K673" s="4" t="s">
        <v>714</v>
      </c>
      <c r="T673" s="4" t="s">
        <v>714</v>
      </c>
      <c r="U673" s="102" t="s">
        <v>2434</v>
      </c>
    </row>
    <row r="674" spans="9:21" ht="11.25">
      <c r="I674" s="4"/>
      <c r="J674" s="4" t="s">
        <v>982</v>
      </c>
      <c r="K674" s="4" t="s">
        <v>715</v>
      </c>
      <c r="T674" s="6" t="s">
        <v>715</v>
      </c>
      <c r="U674" s="102" t="s">
        <v>2434</v>
      </c>
    </row>
    <row r="675" spans="9:21" ht="11.25">
      <c r="I675" s="117"/>
      <c r="J675" s="119" t="s">
        <v>3106</v>
      </c>
      <c r="K675" s="119" t="s">
        <v>3107</v>
      </c>
      <c r="T675" s="119" t="s">
        <v>3107</v>
      </c>
      <c r="U675" s="102" t="s">
        <v>2434</v>
      </c>
    </row>
    <row r="676" spans="9:21" ht="11.25">
      <c r="I676" s="6"/>
      <c r="J676" s="6" t="s">
        <v>985</v>
      </c>
      <c r="K676" s="6" t="s">
        <v>716</v>
      </c>
      <c r="T676" s="6" t="s">
        <v>716</v>
      </c>
      <c r="U676" s="102" t="s">
        <v>2434</v>
      </c>
    </row>
    <row r="677" spans="9:21" ht="11.25">
      <c r="I677" s="6"/>
      <c r="J677" s="6" t="s">
        <v>3108</v>
      </c>
      <c r="K677" s="6" t="s">
        <v>3109</v>
      </c>
      <c r="T677" s="6" t="s">
        <v>3109</v>
      </c>
      <c r="U677" s="102" t="s">
        <v>2434</v>
      </c>
    </row>
    <row r="678" spans="9:21" ht="11.25">
      <c r="I678" s="6"/>
      <c r="J678" s="6" t="s">
        <v>988</v>
      </c>
      <c r="K678" s="6" t="s">
        <v>717</v>
      </c>
      <c r="T678" s="6" t="s">
        <v>717</v>
      </c>
      <c r="U678" s="126" t="s">
        <v>2064</v>
      </c>
    </row>
    <row r="679" spans="9:21" ht="11.25">
      <c r="I679" s="6"/>
      <c r="J679" s="6" t="s">
        <v>991</v>
      </c>
      <c r="K679" s="6" t="s">
        <v>718</v>
      </c>
      <c r="T679" s="6" t="s">
        <v>718</v>
      </c>
      <c r="U679" s="126" t="s">
        <v>2064</v>
      </c>
    </row>
    <row r="680" spans="9:21" ht="11.25">
      <c r="I680" s="6"/>
      <c r="J680" s="6" t="s">
        <v>2104</v>
      </c>
      <c r="K680" s="6" t="s">
        <v>719</v>
      </c>
      <c r="T680" s="6" t="s">
        <v>719</v>
      </c>
      <c r="U680" s="126" t="s">
        <v>2064</v>
      </c>
    </row>
    <row r="681" spans="9:21" ht="11.25">
      <c r="I681" s="6"/>
      <c r="J681" s="6" t="s">
        <v>2107</v>
      </c>
      <c r="K681" s="6" t="s">
        <v>720</v>
      </c>
      <c r="T681" s="6" t="s">
        <v>720</v>
      </c>
      <c r="U681" s="126" t="s">
        <v>2064</v>
      </c>
    </row>
    <row r="682" spans="9:21" ht="11.25">
      <c r="I682" s="119"/>
      <c r="J682" s="119" t="s">
        <v>3110</v>
      </c>
      <c r="K682" s="119" t="s">
        <v>3111</v>
      </c>
      <c r="T682" s="119" t="s">
        <v>3111</v>
      </c>
      <c r="U682" s="126" t="s">
        <v>3112</v>
      </c>
    </row>
    <row r="683" spans="9:21" ht="11.25">
      <c r="I683" s="6"/>
      <c r="J683" s="6" t="s">
        <v>2110</v>
      </c>
      <c r="K683" s="6" t="s">
        <v>721</v>
      </c>
      <c r="T683" s="6" t="s">
        <v>721</v>
      </c>
      <c r="U683" s="102" t="s">
        <v>2434</v>
      </c>
    </row>
    <row r="684" spans="9:21" ht="11.25">
      <c r="I684" s="119"/>
      <c r="J684" s="119" t="s">
        <v>3113</v>
      </c>
      <c r="K684" s="119" t="s">
        <v>3114</v>
      </c>
      <c r="T684" s="119" t="s">
        <v>3114</v>
      </c>
      <c r="U684" s="102" t="s">
        <v>2434</v>
      </c>
    </row>
    <row r="685" spans="9:21" ht="11.25">
      <c r="I685" s="4"/>
      <c r="J685" s="6" t="s">
        <v>2113</v>
      </c>
      <c r="K685" s="6" t="s">
        <v>722</v>
      </c>
      <c r="T685" s="6" t="s">
        <v>722</v>
      </c>
      <c r="U685" s="102" t="s">
        <v>2434</v>
      </c>
    </row>
    <row r="686" spans="9:21" ht="11.25">
      <c r="I686" s="4"/>
      <c r="J686" s="119" t="s">
        <v>2116</v>
      </c>
      <c r="K686" s="119" t="s">
        <v>723</v>
      </c>
      <c r="T686" s="119" t="s">
        <v>723</v>
      </c>
      <c r="U686" s="102" t="s">
        <v>2434</v>
      </c>
    </row>
    <row r="687" spans="9:21" ht="11.25">
      <c r="I687" s="127" t="s">
        <v>1235</v>
      </c>
      <c r="J687" s="127" t="s">
        <v>2119</v>
      </c>
      <c r="K687" s="127" t="s">
        <v>724</v>
      </c>
      <c r="T687" s="127" t="s">
        <v>724</v>
      </c>
      <c r="U687" s="102" t="s">
        <v>2434</v>
      </c>
    </row>
    <row r="688" spans="9:21" ht="11.25">
      <c r="I688" s="6"/>
      <c r="J688" s="4" t="s">
        <v>2119</v>
      </c>
      <c r="K688" s="4" t="s">
        <v>725</v>
      </c>
      <c r="T688" s="4" t="s">
        <v>725</v>
      </c>
      <c r="U688" s="102" t="s">
        <v>2434</v>
      </c>
    </row>
    <row r="689" spans="9:21" ht="11.25">
      <c r="I689" s="128" t="s">
        <v>834</v>
      </c>
      <c r="J689" s="128" t="s">
        <v>2119</v>
      </c>
      <c r="K689" s="128" t="s">
        <v>726</v>
      </c>
      <c r="T689" s="128" t="s">
        <v>726</v>
      </c>
      <c r="U689" s="102" t="s">
        <v>2434</v>
      </c>
    </row>
    <row r="690" spans="9:21" ht="11.25">
      <c r="I690" s="4"/>
      <c r="J690" s="4" t="s">
        <v>2126</v>
      </c>
      <c r="K690" s="4" t="s">
        <v>727</v>
      </c>
      <c r="T690" s="4" t="s">
        <v>727</v>
      </c>
      <c r="U690" s="102" t="s">
        <v>2434</v>
      </c>
    </row>
    <row r="691" spans="9:21" ht="11.25">
      <c r="I691" s="4"/>
      <c r="J691" s="4" t="s">
        <v>2129</v>
      </c>
      <c r="K691" s="4" t="s">
        <v>728</v>
      </c>
      <c r="T691" s="4" t="s">
        <v>728</v>
      </c>
      <c r="U691" s="102" t="s">
        <v>2434</v>
      </c>
    </row>
    <row r="692" spans="9:21" ht="11.25">
      <c r="I692" s="127" t="s">
        <v>1235</v>
      </c>
      <c r="J692" s="127" t="s">
        <v>2132</v>
      </c>
      <c r="K692" s="127" t="s">
        <v>729</v>
      </c>
      <c r="T692" s="127" t="s">
        <v>729</v>
      </c>
      <c r="U692" s="102" t="s">
        <v>2434</v>
      </c>
    </row>
    <row r="693" spans="9:21" ht="11.25">
      <c r="I693" s="127" t="s">
        <v>1235</v>
      </c>
      <c r="J693" s="127" t="s">
        <v>2135</v>
      </c>
      <c r="K693" s="127" t="s">
        <v>730</v>
      </c>
      <c r="T693" s="127" t="s">
        <v>730</v>
      </c>
      <c r="U693" s="102" t="s">
        <v>2434</v>
      </c>
    </row>
    <row r="694" spans="9:21" ht="11.25">
      <c r="I694" s="4"/>
      <c r="J694" s="4" t="s">
        <v>2135</v>
      </c>
      <c r="K694" s="4" t="s">
        <v>731</v>
      </c>
      <c r="T694" s="4" t="s">
        <v>731</v>
      </c>
      <c r="U694" s="102" t="s">
        <v>2434</v>
      </c>
    </row>
    <row r="695" spans="9:21" ht="11.25">
      <c r="I695" s="128" t="s">
        <v>834</v>
      </c>
      <c r="J695" s="128" t="s">
        <v>2135</v>
      </c>
      <c r="K695" s="128" t="s">
        <v>732</v>
      </c>
      <c r="T695" s="128" t="s">
        <v>732</v>
      </c>
      <c r="U695" s="102" t="s">
        <v>2434</v>
      </c>
    </row>
    <row r="696" spans="9:21" ht="11.25">
      <c r="I696" s="4"/>
      <c r="J696" s="4" t="s">
        <v>2142</v>
      </c>
      <c r="K696" s="4" t="s">
        <v>733</v>
      </c>
      <c r="T696" s="4" t="s">
        <v>733</v>
      </c>
      <c r="U696" s="102" t="s">
        <v>2434</v>
      </c>
    </row>
    <row r="697" spans="9:21" ht="11.25">
      <c r="I697" s="4"/>
      <c r="J697" s="4" t="s">
        <v>2145</v>
      </c>
      <c r="K697" s="4" t="s">
        <v>734</v>
      </c>
      <c r="T697" s="4" t="s">
        <v>734</v>
      </c>
      <c r="U697" s="102" t="s">
        <v>2434</v>
      </c>
    </row>
    <row r="698" spans="9:21" ht="11.25">
      <c r="I698" s="134" t="s">
        <v>841</v>
      </c>
      <c r="J698" s="130" t="s">
        <v>2148</v>
      </c>
      <c r="K698" s="130" t="s">
        <v>735</v>
      </c>
      <c r="T698" s="130" t="s">
        <v>735</v>
      </c>
      <c r="U698" s="126" t="s">
        <v>2031</v>
      </c>
    </row>
    <row r="699" spans="9:21" ht="11.25">
      <c r="I699" s="127" t="s">
        <v>1235</v>
      </c>
      <c r="J699" s="127" t="s">
        <v>2148</v>
      </c>
      <c r="K699" s="127" t="s">
        <v>736</v>
      </c>
      <c r="T699" s="127" t="s">
        <v>736</v>
      </c>
      <c r="U699" s="102" t="s">
        <v>2434</v>
      </c>
    </row>
    <row r="700" spans="9:21" ht="11.25">
      <c r="I700" s="4"/>
      <c r="J700" s="4" t="s">
        <v>2148</v>
      </c>
      <c r="K700" s="4" t="s">
        <v>737</v>
      </c>
      <c r="T700" s="4" t="s">
        <v>737</v>
      </c>
      <c r="U700" s="102" t="s">
        <v>2434</v>
      </c>
    </row>
    <row r="701" spans="9:21" ht="11.25">
      <c r="I701" s="128" t="s">
        <v>834</v>
      </c>
      <c r="J701" s="128" t="s">
        <v>2148</v>
      </c>
      <c r="K701" s="128" t="s">
        <v>738</v>
      </c>
      <c r="T701" s="128" t="s">
        <v>738</v>
      </c>
      <c r="U701" s="102" t="s">
        <v>2434</v>
      </c>
    </row>
    <row r="702" spans="9:21" ht="11.25">
      <c r="I702" s="119"/>
      <c r="J702" s="119" t="s">
        <v>3115</v>
      </c>
      <c r="K702" s="119" t="s">
        <v>3116</v>
      </c>
      <c r="T702" s="119" t="s">
        <v>3116</v>
      </c>
      <c r="U702" s="102" t="s">
        <v>2434</v>
      </c>
    </row>
    <row r="703" spans="9:21" ht="11.25">
      <c r="I703" s="119"/>
      <c r="J703" s="119" t="s">
        <v>3117</v>
      </c>
      <c r="K703" s="119" t="s">
        <v>3118</v>
      </c>
      <c r="T703" s="119" t="s">
        <v>3118</v>
      </c>
      <c r="U703" s="102" t="s">
        <v>2434</v>
      </c>
    </row>
    <row r="704" spans="9:21" ht="11.25">
      <c r="I704" s="6"/>
      <c r="J704" s="6" t="s">
        <v>2157</v>
      </c>
      <c r="K704" s="6" t="s">
        <v>739</v>
      </c>
      <c r="T704" s="6" t="s">
        <v>739</v>
      </c>
      <c r="U704" s="102" t="s">
        <v>2434</v>
      </c>
    </row>
    <row r="705" spans="9:21" ht="11.25">
      <c r="I705" s="6"/>
      <c r="J705" s="6" t="s">
        <v>2160</v>
      </c>
      <c r="K705" s="6" t="s">
        <v>740</v>
      </c>
      <c r="T705" s="4" t="s">
        <v>740</v>
      </c>
      <c r="U705" s="126" t="s">
        <v>2064</v>
      </c>
    </row>
    <row r="706" spans="9:21" ht="11.25">
      <c r="I706" s="6"/>
      <c r="J706" s="6" t="s">
        <v>2163</v>
      </c>
      <c r="K706" s="6" t="s">
        <v>741</v>
      </c>
      <c r="T706" s="4" t="s">
        <v>741</v>
      </c>
      <c r="U706" s="102" t="s">
        <v>2434</v>
      </c>
    </row>
    <row r="707" spans="9:21" ht="11.25">
      <c r="I707" s="4"/>
      <c r="J707" s="4" t="s">
        <v>2166</v>
      </c>
      <c r="K707" s="4" t="s">
        <v>742</v>
      </c>
      <c r="T707" s="4" t="s">
        <v>742</v>
      </c>
      <c r="U707" s="102" t="s">
        <v>2434</v>
      </c>
    </row>
    <row r="708" spans="9:21" ht="11.25">
      <c r="I708" s="4"/>
      <c r="J708" s="4" t="s">
        <v>2169</v>
      </c>
      <c r="K708" s="4" t="s">
        <v>743</v>
      </c>
      <c r="T708" s="4" t="s">
        <v>743</v>
      </c>
      <c r="U708" s="102" t="s">
        <v>2434</v>
      </c>
    </row>
    <row r="709" spans="9:21" ht="11.25">
      <c r="I709" s="4"/>
      <c r="J709" s="4" t="s">
        <v>2172</v>
      </c>
      <c r="K709" s="4" t="s">
        <v>744</v>
      </c>
      <c r="T709" s="4" t="s">
        <v>744</v>
      </c>
      <c r="U709" s="102" t="s">
        <v>2434</v>
      </c>
    </row>
    <row r="710" spans="9:21" ht="11.25">
      <c r="I710" s="4"/>
      <c r="J710" s="4" t="s">
        <v>2175</v>
      </c>
      <c r="K710" s="4" t="s">
        <v>745</v>
      </c>
      <c r="T710" s="4" t="s">
        <v>745</v>
      </c>
      <c r="U710" s="102" t="s">
        <v>2434</v>
      </c>
    </row>
    <row r="711" spans="9:21" ht="11.25">
      <c r="I711" s="4"/>
      <c r="J711" s="4" t="s">
        <v>1076</v>
      </c>
      <c r="K711" s="4" t="s">
        <v>746</v>
      </c>
      <c r="T711" s="6" t="s">
        <v>746</v>
      </c>
      <c r="U711" s="102" t="s">
        <v>2434</v>
      </c>
    </row>
    <row r="712" spans="9:21" ht="11.25">
      <c r="I712" s="4"/>
      <c r="J712" s="4" t="s">
        <v>1079</v>
      </c>
      <c r="K712" s="4" t="s">
        <v>747</v>
      </c>
      <c r="T712" s="6" t="s">
        <v>747</v>
      </c>
      <c r="U712" s="102" t="s">
        <v>2434</v>
      </c>
    </row>
    <row r="713" spans="9:21" ht="11.25">
      <c r="I713" s="6"/>
      <c r="J713" s="119" t="s">
        <v>3119</v>
      </c>
      <c r="K713" s="119" t="s">
        <v>3120</v>
      </c>
      <c r="T713" s="119" t="s">
        <v>3120</v>
      </c>
      <c r="U713" s="102" t="s">
        <v>2434</v>
      </c>
    </row>
    <row r="714" spans="9:21" ht="11.25">
      <c r="I714" s="6"/>
      <c r="J714" s="119" t="s">
        <v>3121</v>
      </c>
      <c r="K714" s="119" t="s">
        <v>3122</v>
      </c>
      <c r="T714" s="119" t="s">
        <v>3122</v>
      </c>
      <c r="U714" s="126" t="s">
        <v>3123</v>
      </c>
    </row>
    <row r="715" spans="9:21" ht="11.25">
      <c r="I715" s="6"/>
      <c r="J715" s="6" t="s">
        <v>1082</v>
      </c>
      <c r="K715" s="6" t="s">
        <v>748</v>
      </c>
      <c r="T715" s="6" t="s">
        <v>748</v>
      </c>
      <c r="U715" s="102" t="s">
        <v>2434</v>
      </c>
    </row>
    <row r="716" spans="9:21" ht="11.25">
      <c r="I716" s="6"/>
      <c r="J716" s="6" t="s">
        <v>1085</v>
      </c>
      <c r="K716" s="6" t="s">
        <v>749</v>
      </c>
      <c r="T716" s="6" t="s">
        <v>749</v>
      </c>
      <c r="U716" s="102" t="s">
        <v>2434</v>
      </c>
    </row>
    <row r="717" spans="9:21" ht="11.25">
      <c r="I717" s="4"/>
      <c r="J717" s="4" t="s">
        <v>1088</v>
      </c>
      <c r="K717" s="4" t="s">
        <v>750</v>
      </c>
      <c r="T717" s="6" t="s">
        <v>750</v>
      </c>
      <c r="U717" s="102" t="s">
        <v>2434</v>
      </c>
    </row>
    <row r="718" spans="9:21" ht="11.25">
      <c r="I718" s="4"/>
      <c r="J718" s="132" t="s">
        <v>3124</v>
      </c>
      <c r="K718" s="132" t="s">
        <v>3125</v>
      </c>
      <c r="T718" s="132" t="s">
        <v>3125</v>
      </c>
      <c r="U718" s="126" t="s">
        <v>3126</v>
      </c>
    </row>
    <row r="719" spans="9:21" ht="11.25">
      <c r="I719" s="4"/>
      <c r="J719" s="4" t="s">
        <v>1091</v>
      </c>
      <c r="K719" s="4" t="s">
        <v>751</v>
      </c>
      <c r="T719" s="4" t="s">
        <v>751</v>
      </c>
      <c r="U719" s="126" t="s">
        <v>3126</v>
      </c>
    </row>
    <row r="720" spans="9:21" ht="11.25">
      <c r="I720" s="4"/>
      <c r="J720" s="4" t="s">
        <v>752</v>
      </c>
      <c r="K720" s="4" t="s">
        <v>752</v>
      </c>
      <c r="T720" s="6" t="s">
        <v>752</v>
      </c>
      <c r="U720" s="102" t="s">
        <v>2434</v>
      </c>
    </row>
    <row r="721" spans="9:21" ht="11.25">
      <c r="I721" s="4"/>
      <c r="J721" s="4" t="s">
        <v>1096</v>
      </c>
      <c r="K721" s="4" t="s">
        <v>753</v>
      </c>
      <c r="T721" s="6" t="s">
        <v>753</v>
      </c>
      <c r="U721" s="102" t="s">
        <v>2434</v>
      </c>
    </row>
    <row r="722" spans="9:21" ht="11.25">
      <c r="I722" s="117"/>
      <c r="J722" s="119" t="s">
        <v>3127</v>
      </c>
      <c r="K722" s="119" t="s">
        <v>3128</v>
      </c>
      <c r="T722" s="119" t="s">
        <v>3128</v>
      </c>
      <c r="U722" s="102" t="s">
        <v>2434</v>
      </c>
    </row>
    <row r="723" spans="9:21" ht="11.25">
      <c r="I723" s="4"/>
      <c r="J723" s="6" t="s">
        <v>1099</v>
      </c>
      <c r="K723" s="6" t="s">
        <v>754</v>
      </c>
      <c r="T723" s="6" t="s">
        <v>754</v>
      </c>
      <c r="U723" s="102" t="s">
        <v>2434</v>
      </c>
    </row>
    <row r="724" spans="9:21" ht="11.25">
      <c r="I724" s="4"/>
      <c r="J724" s="6" t="s">
        <v>1102</v>
      </c>
      <c r="K724" s="6" t="s">
        <v>755</v>
      </c>
      <c r="T724" s="6" t="s">
        <v>755</v>
      </c>
      <c r="U724" s="102" t="s">
        <v>2434</v>
      </c>
    </row>
    <row r="725" spans="9:21" ht="11.25">
      <c r="I725" s="6"/>
      <c r="J725" s="119" t="s">
        <v>1105</v>
      </c>
      <c r="K725" s="119" t="s">
        <v>756</v>
      </c>
      <c r="T725" s="119" t="s">
        <v>756</v>
      </c>
      <c r="U725" s="102" t="s">
        <v>2434</v>
      </c>
    </row>
    <row r="726" spans="9:21" ht="11.25">
      <c r="I726" s="4"/>
      <c r="J726" s="6" t="s">
        <v>1108</v>
      </c>
      <c r="K726" s="124" t="s">
        <v>3129</v>
      </c>
      <c r="T726" s="124" t="s">
        <v>3129</v>
      </c>
      <c r="U726" s="102" t="s">
        <v>2434</v>
      </c>
    </row>
    <row r="727" spans="9:21" ht="11.25">
      <c r="I727" s="4"/>
      <c r="J727" s="119" t="s">
        <v>1111</v>
      </c>
      <c r="K727" s="119" t="s">
        <v>757</v>
      </c>
      <c r="T727" s="119" t="s">
        <v>757</v>
      </c>
      <c r="U727" s="102" t="s">
        <v>2434</v>
      </c>
    </row>
    <row r="728" spans="9:21" ht="11.25">
      <c r="I728" s="135" t="s">
        <v>1235</v>
      </c>
      <c r="J728" s="136" t="s">
        <v>1114</v>
      </c>
      <c r="K728" s="136" t="s">
        <v>3130</v>
      </c>
      <c r="T728" s="136" t="s">
        <v>3130</v>
      </c>
      <c r="U728" s="102" t="s">
        <v>2434</v>
      </c>
    </row>
    <row r="729" spans="9:21" ht="11.25">
      <c r="I729" s="6"/>
      <c r="J729" s="119" t="s">
        <v>1114</v>
      </c>
      <c r="K729" s="119" t="s">
        <v>3131</v>
      </c>
      <c r="T729" s="119" t="s">
        <v>3131</v>
      </c>
      <c r="U729" s="102" t="s">
        <v>2434</v>
      </c>
    </row>
    <row r="730" spans="9:21" ht="11.25">
      <c r="I730" s="128" t="s">
        <v>834</v>
      </c>
      <c r="J730" s="128" t="s">
        <v>1114</v>
      </c>
      <c r="K730" s="128" t="s">
        <v>758</v>
      </c>
      <c r="T730" s="128" t="s">
        <v>758</v>
      </c>
      <c r="U730" s="102" t="s">
        <v>2434</v>
      </c>
    </row>
    <row r="731" spans="9:21" ht="11.25">
      <c r="I731" s="4"/>
      <c r="J731" s="4" t="s">
        <v>1117</v>
      </c>
      <c r="K731" s="4" t="s">
        <v>759</v>
      </c>
      <c r="T731" s="4" t="s">
        <v>759</v>
      </c>
      <c r="U731" s="102" t="s">
        <v>2434</v>
      </c>
    </row>
    <row r="732" spans="9:21" ht="11.25">
      <c r="I732" s="6"/>
      <c r="J732" s="4" t="s">
        <v>1120</v>
      </c>
      <c r="K732" s="4" t="s">
        <v>760</v>
      </c>
      <c r="T732" s="4" t="s">
        <v>760</v>
      </c>
      <c r="U732" s="102" t="s">
        <v>2434</v>
      </c>
    </row>
    <row r="733" spans="9:21" ht="11.25">
      <c r="I733" s="127" t="s">
        <v>1235</v>
      </c>
      <c r="J733" s="127" t="s">
        <v>1123</v>
      </c>
      <c r="K733" s="135" t="s">
        <v>761</v>
      </c>
      <c r="T733" s="127" t="s">
        <v>761</v>
      </c>
      <c r="U733" s="102" t="s">
        <v>2434</v>
      </c>
    </row>
    <row r="734" spans="9:21" ht="11.25">
      <c r="I734" s="4"/>
      <c r="J734" s="4" t="s">
        <v>1123</v>
      </c>
      <c r="K734" s="4" t="s">
        <v>762</v>
      </c>
      <c r="T734" s="4" t="s">
        <v>762</v>
      </c>
      <c r="U734" s="102" t="s">
        <v>2434</v>
      </c>
    </row>
    <row r="735" spans="9:21" ht="11.25">
      <c r="I735" s="128" t="s">
        <v>834</v>
      </c>
      <c r="J735" s="128" t="s">
        <v>1123</v>
      </c>
      <c r="K735" s="128" t="s">
        <v>763</v>
      </c>
      <c r="T735" s="128" t="s">
        <v>763</v>
      </c>
      <c r="U735" s="102" t="s">
        <v>2434</v>
      </c>
    </row>
    <row r="736" spans="9:21" ht="11.25">
      <c r="I736" s="127" t="s">
        <v>1235</v>
      </c>
      <c r="J736" s="127" t="s">
        <v>1130</v>
      </c>
      <c r="K736" s="127" t="s">
        <v>764</v>
      </c>
      <c r="T736" s="127" t="s">
        <v>764</v>
      </c>
      <c r="U736" s="102" t="s">
        <v>2434</v>
      </c>
    </row>
    <row r="737" spans="9:21" ht="11.25">
      <c r="I737" s="4"/>
      <c r="J737" s="4" t="s">
        <v>1130</v>
      </c>
      <c r="K737" s="4" t="s">
        <v>765</v>
      </c>
      <c r="T737" s="4" t="s">
        <v>765</v>
      </c>
      <c r="U737" s="102" t="s">
        <v>2434</v>
      </c>
    </row>
    <row r="738" spans="9:21" ht="11.25">
      <c r="I738" s="128" t="s">
        <v>834</v>
      </c>
      <c r="J738" s="128" t="s">
        <v>1130</v>
      </c>
      <c r="K738" s="128" t="s">
        <v>766</v>
      </c>
      <c r="T738" s="128" t="s">
        <v>766</v>
      </c>
      <c r="U738" s="102" t="s">
        <v>2434</v>
      </c>
    </row>
    <row r="739" spans="9:21" ht="11.25">
      <c r="I739" s="4"/>
      <c r="J739" s="4" t="s">
        <v>1137</v>
      </c>
      <c r="K739" s="4" t="s">
        <v>767</v>
      </c>
      <c r="T739" s="4" t="s">
        <v>767</v>
      </c>
      <c r="U739" s="102" t="s">
        <v>2434</v>
      </c>
    </row>
    <row r="740" spans="9:21" ht="11.25">
      <c r="I740" s="4"/>
      <c r="J740" s="4" t="s">
        <v>1140</v>
      </c>
      <c r="K740" s="4" t="s">
        <v>768</v>
      </c>
      <c r="T740" s="6" t="s">
        <v>768</v>
      </c>
      <c r="U740" s="102" t="s">
        <v>2434</v>
      </c>
    </row>
    <row r="741" spans="9:21" ht="11.25">
      <c r="I741" s="119"/>
      <c r="J741" s="119" t="s">
        <v>3132</v>
      </c>
      <c r="K741" s="119" t="s">
        <v>3133</v>
      </c>
      <c r="T741" s="119" t="s">
        <v>3133</v>
      </c>
      <c r="U741" s="102" t="s">
        <v>2434</v>
      </c>
    </row>
    <row r="742" spans="9:21" ht="11.25">
      <c r="I742" s="4"/>
      <c r="J742" s="4" t="s">
        <v>1143</v>
      </c>
      <c r="K742" s="4" t="s">
        <v>2001</v>
      </c>
      <c r="T742" s="6" t="s">
        <v>2001</v>
      </c>
      <c r="U742" s="126" t="s">
        <v>2606</v>
      </c>
    </row>
    <row r="743" spans="9:21" ht="11.25">
      <c r="I743" s="4"/>
      <c r="J743" s="4" t="s">
        <v>1146</v>
      </c>
      <c r="K743" s="4" t="s">
        <v>2002</v>
      </c>
      <c r="T743" s="6" t="s">
        <v>2002</v>
      </c>
      <c r="U743" s="102" t="s">
        <v>2434</v>
      </c>
    </row>
    <row r="744" spans="9:21" ht="11.25">
      <c r="I744" s="4"/>
      <c r="J744" s="4" t="s">
        <v>1149</v>
      </c>
      <c r="K744" s="4" t="s">
        <v>2003</v>
      </c>
      <c r="T744" s="6" t="s">
        <v>2003</v>
      </c>
      <c r="U744" s="102" t="s">
        <v>2434</v>
      </c>
    </row>
    <row r="745" spans="9:21" ht="11.25">
      <c r="I745" s="4"/>
      <c r="J745" s="4" t="s">
        <v>1152</v>
      </c>
      <c r="K745" s="4" t="s">
        <v>2004</v>
      </c>
      <c r="T745" s="6" t="s">
        <v>2004</v>
      </c>
      <c r="U745" s="102" t="s">
        <v>2434</v>
      </c>
    </row>
    <row r="746" spans="9:21" ht="11.25">
      <c r="I746" s="134" t="s">
        <v>841</v>
      </c>
      <c r="J746" s="134" t="s">
        <v>1152</v>
      </c>
      <c r="K746" s="134" t="s">
        <v>3134</v>
      </c>
      <c r="T746" s="6" t="s">
        <v>3134</v>
      </c>
      <c r="U746" s="126" t="s">
        <v>2031</v>
      </c>
    </row>
    <row r="747" spans="9:21" ht="11.25">
      <c r="I747" s="6"/>
      <c r="J747" s="6" t="s">
        <v>1155</v>
      </c>
      <c r="K747" s="6" t="s">
        <v>2005</v>
      </c>
      <c r="T747" s="6" t="s">
        <v>2005</v>
      </c>
      <c r="U747" s="102" t="s">
        <v>2434</v>
      </c>
    </row>
    <row r="748" spans="9:21" ht="11.25">
      <c r="I748" s="6"/>
      <c r="J748" s="6" t="s">
        <v>1158</v>
      </c>
      <c r="K748" s="6" t="s">
        <v>2006</v>
      </c>
      <c r="T748" s="6" t="s">
        <v>2006</v>
      </c>
      <c r="U748" s="102" t="s">
        <v>2434</v>
      </c>
    </row>
    <row r="749" spans="9:21" ht="11.25">
      <c r="I749" s="6"/>
      <c r="J749" s="6" t="s">
        <v>2267</v>
      </c>
      <c r="K749" s="6" t="s">
        <v>2007</v>
      </c>
      <c r="T749" s="6" t="s">
        <v>2007</v>
      </c>
      <c r="U749" s="102" t="s">
        <v>2434</v>
      </c>
    </row>
    <row r="750" spans="9:21" ht="11.25">
      <c r="I750" s="6"/>
      <c r="J750" s="6" t="s">
        <v>2270</v>
      </c>
      <c r="K750" s="6" t="s">
        <v>2008</v>
      </c>
      <c r="T750" s="6" t="s">
        <v>2008</v>
      </c>
      <c r="U750" s="102" t="s">
        <v>2434</v>
      </c>
    </row>
    <row r="751" spans="9:21" ht="11.25">
      <c r="I751" s="134" t="s">
        <v>841</v>
      </c>
      <c r="J751" s="134" t="s">
        <v>2267</v>
      </c>
      <c r="K751" s="134" t="s">
        <v>2009</v>
      </c>
      <c r="T751" s="6" t="s">
        <v>2009</v>
      </c>
      <c r="U751" s="126" t="s">
        <v>2031</v>
      </c>
    </row>
    <row r="752" spans="9:21" ht="11.25">
      <c r="I752" s="4"/>
      <c r="J752" s="6" t="s">
        <v>3135</v>
      </c>
      <c r="K752" s="6" t="s">
        <v>2010</v>
      </c>
      <c r="T752" s="6" t="s">
        <v>2010</v>
      </c>
      <c r="U752" s="102" t="s">
        <v>2434</v>
      </c>
    </row>
    <row r="753" spans="9:21" ht="11.25">
      <c r="I753" s="119"/>
      <c r="J753" s="119" t="s">
        <v>3136</v>
      </c>
      <c r="K753" s="119" t="s">
        <v>3137</v>
      </c>
      <c r="T753" s="119" t="s">
        <v>3137</v>
      </c>
      <c r="U753" s="102" t="s">
        <v>2434</v>
      </c>
    </row>
    <row r="754" spans="9:21" ht="11.25">
      <c r="I754" s="6"/>
      <c r="J754" s="6" t="s">
        <v>2277</v>
      </c>
      <c r="K754" s="6" t="s">
        <v>2011</v>
      </c>
      <c r="T754" s="6" t="s">
        <v>2011</v>
      </c>
      <c r="U754" s="102" t="s">
        <v>2434</v>
      </c>
    </row>
    <row r="755" spans="9:21" ht="11.25">
      <c r="I755" s="119"/>
      <c r="J755" s="119" t="s">
        <v>3138</v>
      </c>
      <c r="K755" s="119" t="s">
        <v>3139</v>
      </c>
      <c r="T755" s="119" t="s">
        <v>3139</v>
      </c>
      <c r="U755" s="102" t="s">
        <v>2434</v>
      </c>
    </row>
    <row r="756" spans="9:21" ht="11.25">
      <c r="I756" s="6"/>
      <c r="J756" s="6" t="s">
        <v>2280</v>
      </c>
      <c r="K756" s="124" t="s">
        <v>3140</v>
      </c>
      <c r="T756" s="124" t="s">
        <v>3140</v>
      </c>
      <c r="U756" s="102" t="s">
        <v>2434</v>
      </c>
    </row>
    <row r="757" spans="9:21" ht="11.25">
      <c r="I757" s="6"/>
      <c r="J757" s="6" t="s">
        <v>2283</v>
      </c>
      <c r="K757" s="124" t="s">
        <v>3141</v>
      </c>
      <c r="T757" s="124" t="s">
        <v>3141</v>
      </c>
      <c r="U757" s="102" t="s">
        <v>2434</v>
      </c>
    </row>
    <row r="758" spans="9:21" ht="11.25">
      <c r="I758" s="6"/>
      <c r="J758" s="6" t="s">
        <v>2286</v>
      </c>
      <c r="K758" s="6" t="s">
        <v>2012</v>
      </c>
      <c r="T758" s="6" t="s">
        <v>2012</v>
      </c>
      <c r="U758" s="102" t="s">
        <v>2434</v>
      </c>
    </row>
    <row r="759" spans="9:21" ht="11.25">
      <c r="I759" s="6"/>
      <c r="J759" s="132" t="s">
        <v>3142</v>
      </c>
      <c r="K759" s="132" t="s">
        <v>3143</v>
      </c>
      <c r="T759" s="132" t="s">
        <v>3143</v>
      </c>
      <c r="U759" s="126" t="s">
        <v>2615</v>
      </c>
    </row>
    <row r="760" spans="9:21" ht="11.25">
      <c r="I760" s="6"/>
      <c r="J760" s="6" t="s">
        <v>2289</v>
      </c>
      <c r="K760" s="6" t="s">
        <v>2013</v>
      </c>
      <c r="T760" s="6" t="s">
        <v>2013</v>
      </c>
      <c r="U760" s="102" t="s">
        <v>2434</v>
      </c>
    </row>
    <row r="761" spans="9:21" ht="11.25">
      <c r="I761" s="119"/>
      <c r="J761" s="119" t="s">
        <v>3144</v>
      </c>
      <c r="K761" s="119" t="s">
        <v>3145</v>
      </c>
      <c r="T761" s="119" t="s">
        <v>3145</v>
      </c>
      <c r="U761" s="102" t="s">
        <v>2434</v>
      </c>
    </row>
    <row r="762" spans="9:21" ht="11.25">
      <c r="I762" s="6"/>
      <c r="J762" s="6" t="s">
        <v>2292</v>
      </c>
      <c r="K762" s="124" t="s">
        <v>3146</v>
      </c>
      <c r="T762" s="124" t="s">
        <v>3146</v>
      </c>
      <c r="U762" s="102" t="s">
        <v>2434</v>
      </c>
    </row>
    <row r="763" spans="9:21" ht="11.25">
      <c r="I763" s="6"/>
      <c r="J763" s="6" t="s">
        <v>2295</v>
      </c>
      <c r="K763" s="6" t="s">
        <v>2014</v>
      </c>
      <c r="T763" s="6" t="s">
        <v>2014</v>
      </c>
      <c r="U763" s="102" t="s">
        <v>2434</v>
      </c>
    </row>
    <row r="764" spans="9:21" ht="11.25">
      <c r="I764" s="4"/>
      <c r="J764" s="4" t="s">
        <v>2298</v>
      </c>
      <c r="K764" s="4" t="s">
        <v>2015</v>
      </c>
      <c r="T764" s="6" t="s">
        <v>2015</v>
      </c>
      <c r="U764" s="102" t="s">
        <v>2434</v>
      </c>
    </row>
    <row r="765" spans="9:21" ht="11.25">
      <c r="I765" s="4"/>
      <c r="J765" s="4" t="s">
        <v>2301</v>
      </c>
      <c r="K765" s="4" t="s">
        <v>2016</v>
      </c>
      <c r="T765" s="6" t="s">
        <v>2016</v>
      </c>
      <c r="U765" s="102" t="s">
        <v>2434</v>
      </c>
    </row>
    <row r="766" spans="9:21" ht="11.25">
      <c r="I766" s="4"/>
      <c r="J766" s="4" t="s">
        <v>2304</v>
      </c>
      <c r="K766" s="4" t="s">
        <v>2017</v>
      </c>
      <c r="T766" s="4" t="s">
        <v>2017</v>
      </c>
      <c r="U766" s="102" t="s">
        <v>2434</v>
      </c>
    </row>
    <row r="767" spans="9:21" ht="11.25">
      <c r="I767" s="4"/>
      <c r="J767" s="4" t="s">
        <v>2307</v>
      </c>
      <c r="K767" s="4" t="s">
        <v>2018</v>
      </c>
      <c r="T767" s="4" t="s">
        <v>2018</v>
      </c>
      <c r="U767" s="133" t="s">
        <v>3147</v>
      </c>
    </row>
    <row r="768" spans="9:21" ht="11.25">
      <c r="I768" s="4"/>
      <c r="J768" s="4" t="s">
        <v>841</v>
      </c>
      <c r="K768" s="4" t="s">
        <v>2019</v>
      </c>
      <c r="T768" s="4" t="s">
        <v>2019</v>
      </c>
      <c r="U768" s="102" t="s">
        <v>2434</v>
      </c>
    </row>
    <row r="769" spans="9:21" ht="11.25">
      <c r="I769" s="4"/>
      <c r="J769" s="4" t="s">
        <v>2312</v>
      </c>
      <c r="K769" s="4" t="s">
        <v>2020</v>
      </c>
      <c r="T769" s="4" t="s">
        <v>2020</v>
      </c>
      <c r="U769" s="102" t="s">
        <v>2434</v>
      </c>
    </row>
    <row r="770" spans="9:20" ht="11.25">
      <c r="I770" s="4"/>
      <c r="J770" s="4" t="s">
        <v>3148</v>
      </c>
      <c r="K770" s="132" t="s">
        <v>3149</v>
      </c>
      <c r="T770" s="132" t="s">
        <v>3149</v>
      </c>
    </row>
    <row r="771" spans="9:21" ht="11.25">
      <c r="I771" s="4"/>
      <c r="J771" s="4" t="s">
        <v>3150</v>
      </c>
      <c r="K771" s="132" t="s">
        <v>3151</v>
      </c>
      <c r="T771" s="132" t="s">
        <v>3151</v>
      </c>
      <c r="U771" s="102" t="s">
        <v>3152</v>
      </c>
    </row>
    <row r="772" spans="9:21" ht="11.25">
      <c r="I772" s="4"/>
      <c r="J772" s="4" t="s">
        <v>3153</v>
      </c>
      <c r="K772" s="132" t="s">
        <v>3154</v>
      </c>
      <c r="T772" s="132" t="s">
        <v>3154</v>
      </c>
      <c r="U772" s="102" t="s">
        <v>2494</v>
      </c>
    </row>
    <row r="773" spans="9:21" ht="11.25">
      <c r="I773" s="4"/>
      <c r="J773" s="4" t="s">
        <v>3155</v>
      </c>
      <c r="K773" s="132" t="s">
        <v>3156</v>
      </c>
      <c r="T773" s="132" t="s">
        <v>3156</v>
      </c>
      <c r="U773" s="102" t="s">
        <v>2031</v>
      </c>
    </row>
    <row r="774" spans="9:21" ht="11.25">
      <c r="I774" s="4"/>
      <c r="J774" s="4" t="s">
        <v>3157</v>
      </c>
      <c r="K774" s="132" t="s">
        <v>3158</v>
      </c>
      <c r="T774" s="132" t="s">
        <v>3158</v>
      </c>
      <c r="U774" s="102" t="s">
        <v>2031</v>
      </c>
    </row>
    <row r="775" spans="9:21" ht="11.25">
      <c r="I775" s="127" t="s">
        <v>1235</v>
      </c>
      <c r="J775" s="127" t="s">
        <v>2315</v>
      </c>
      <c r="K775" s="127" t="s">
        <v>2021</v>
      </c>
      <c r="T775" s="127" t="s">
        <v>2021</v>
      </c>
      <c r="U775" s="102" t="s">
        <v>2434</v>
      </c>
    </row>
    <row r="776" spans="9:21" ht="11.25">
      <c r="I776" s="4"/>
      <c r="J776" s="4" t="s">
        <v>2315</v>
      </c>
      <c r="K776" s="4" t="s">
        <v>2022</v>
      </c>
      <c r="T776" s="4" t="s">
        <v>2022</v>
      </c>
      <c r="U776" s="102" t="s">
        <v>2434</v>
      </c>
    </row>
    <row r="777" spans="9:21" ht="11.25">
      <c r="I777" s="128" t="s">
        <v>834</v>
      </c>
      <c r="J777" s="128" t="s">
        <v>2315</v>
      </c>
      <c r="K777" s="128" t="s">
        <v>2023</v>
      </c>
      <c r="T777" s="128" t="s">
        <v>2023</v>
      </c>
      <c r="U777" s="102" t="s">
        <v>2434</v>
      </c>
    </row>
    <row r="778" spans="9:21" ht="11.25">
      <c r="I778" s="117"/>
      <c r="J778" s="119" t="s">
        <v>3159</v>
      </c>
      <c r="K778" s="119" t="s">
        <v>3160</v>
      </c>
      <c r="T778" s="119" t="s">
        <v>3160</v>
      </c>
      <c r="U778" s="102" t="s">
        <v>2434</v>
      </c>
    </row>
    <row r="779" spans="9:21" ht="11.25">
      <c r="I779" s="4"/>
      <c r="J779" s="4" t="s">
        <v>2322</v>
      </c>
      <c r="K779" s="4" t="s">
        <v>2024</v>
      </c>
      <c r="T779" s="4" t="s">
        <v>2024</v>
      </c>
      <c r="U779" s="102" t="s">
        <v>2434</v>
      </c>
    </row>
    <row r="780" spans="9:21" ht="11.25">
      <c r="I780" s="4"/>
      <c r="J780" s="4" t="s">
        <v>2325</v>
      </c>
      <c r="K780" s="4" t="s">
        <v>2025</v>
      </c>
      <c r="T780" s="4" t="s">
        <v>2025</v>
      </c>
      <c r="U780" s="102" t="s">
        <v>2434</v>
      </c>
    </row>
    <row r="781" spans="9:21" ht="11.25">
      <c r="I781" s="4"/>
      <c r="J781" s="4" t="s">
        <v>2328</v>
      </c>
      <c r="K781" s="4" t="s">
        <v>2026</v>
      </c>
      <c r="T781" s="4" t="s">
        <v>2026</v>
      </c>
      <c r="U781" s="102" t="s">
        <v>2434</v>
      </c>
    </row>
    <row r="782" spans="9:21" ht="11.25">
      <c r="I782" s="127" t="s">
        <v>1235</v>
      </c>
      <c r="J782" s="127" t="s">
        <v>2331</v>
      </c>
      <c r="K782" s="127" t="s">
        <v>2027</v>
      </c>
      <c r="T782" s="127" t="s">
        <v>2027</v>
      </c>
      <c r="U782" s="102" t="s">
        <v>2434</v>
      </c>
    </row>
    <row r="783" spans="9:21" ht="11.25">
      <c r="I783" s="4"/>
      <c r="J783" s="4" t="s">
        <v>2331</v>
      </c>
      <c r="K783" s="4" t="s">
        <v>2028</v>
      </c>
      <c r="T783" s="4" t="s">
        <v>2028</v>
      </c>
      <c r="U783" s="102" t="s">
        <v>2434</v>
      </c>
    </row>
    <row r="784" spans="9:21" ht="11.25">
      <c r="I784" s="128" t="s">
        <v>834</v>
      </c>
      <c r="J784" s="128" t="s">
        <v>2331</v>
      </c>
      <c r="K784" s="128" t="s">
        <v>2029</v>
      </c>
      <c r="T784" s="128" t="s">
        <v>2029</v>
      </c>
      <c r="U784" s="102" t="s">
        <v>2434</v>
      </c>
    </row>
  </sheetData>
  <sheetProtection password="E41C" sheet="1" objects="1" scenarios="1"/>
  <printOptions/>
  <pageMargins left="0.75" right="0.75" top="1" bottom="1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SWRCB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staff</cp:lastModifiedBy>
  <cp:lastPrinted>2010-06-10T23:29:46Z</cp:lastPrinted>
  <dcterms:created xsi:type="dcterms:W3CDTF">2009-10-23T19:58:00Z</dcterms:created>
  <dcterms:modified xsi:type="dcterms:W3CDTF">2011-09-29T23:36:41Z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