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795" tabRatio="387" activeTab="0"/>
  </bookViews>
  <sheets>
    <sheet name="MTBE Conserv. Estimate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<sst xmlns="http://schemas.openxmlformats.org/spreadsheetml/2006/main" count="137" uniqueCount="120">
  <si>
    <t>X axis dispersivity</t>
  </si>
  <si>
    <t>Y axis dispersivity</t>
  </si>
  <si>
    <t>Groundwater velocity</t>
  </si>
  <si>
    <t>Source concentration</t>
  </si>
  <si>
    <t>Distance parallel to direction of GW flow</t>
  </si>
  <si>
    <t>Distance perpendicular to direction of GW flow</t>
  </si>
  <si>
    <t>ft</t>
  </si>
  <si>
    <t>ft/day</t>
  </si>
  <si>
    <t>Range</t>
  </si>
  <si>
    <t>Time</t>
  </si>
  <si>
    <t>J/K</t>
  </si>
  <si>
    <t>L+M</t>
  </si>
  <si>
    <t>exp[N]</t>
  </si>
  <si>
    <t>R/K</t>
  </si>
  <si>
    <t>S+T</t>
  </si>
  <si>
    <t>exp[U]</t>
  </si>
  <si>
    <t>Well Name</t>
  </si>
  <si>
    <t>Well No</t>
  </si>
  <si>
    <t>Time (days)</t>
  </si>
  <si>
    <t>Distance(x)</t>
  </si>
  <si>
    <t>Distance(y)</t>
  </si>
  <si>
    <t>0.1-10</t>
  </si>
  <si>
    <r>
      <t>C</t>
    </r>
    <r>
      <rPr>
        <vertAlign val="subscript"/>
        <sz val="10"/>
        <rFont val="Times New Roman"/>
        <family val="1"/>
      </rPr>
      <t>o</t>
    </r>
    <r>
      <rPr>
        <sz val="10"/>
        <rFont val="Times New Roman"/>
        <family val="1"/>
      </rPr>
      <t>Q</t>
    </r>
    <r>
      <rPr>
        <i/>
        <sz val="10"/>
        <rFont val="Times New Roman"/>
        <family val="1"/>
      </rPr>
      <t>dt</t>
    </r>
    <r>
      <rPr>
        <sz val="10"/>
        <rFont val="Times New Roman"/>
        <family val="1"/>
      </rPr>
      <t>/H</t>
    </r>
  </si>
  <si>
    <r>
      <t>C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(ug/ft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</si>
  <si>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(X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-ut)</t>
    </r>
    <r>
      <rPr>
        <vertAlign val="superscript"/>
        <sz val="10"/>
        <rFont val="Times New Roman"/>
        <family val="1"/>
      </rPr>
      <t>2</t>
    </r>
  </si>
  <si>
    <r>
      <t>(X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-ut)</t>
    </r>
    <r>
      <rPr>
        <vertAlign val="superscript"/>
        <sz val="10"/>
        <rFont val="Times New Roman"/>
        <family val="1"/>
      </rPr>
      <t>2</t>
    </r>
  </si>
  <si>
    <r>
      <t>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(ug/ft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</si>
  <si>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C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(ug/L)</t>
    </r>
  </si>
  <si>
    <r>
      <t>Downgradient Well 1 at T</t>
    </r>
    <r>
      <rPr>
        <vertAlign val="subscript"/>
        <sz val="10"/>
        <color indexed="8"/>
        <rFont val="Times New Roman"/>
        <family val="1"/>
      </rPr>
      <t>1</t>
    </r>
  </si>
  <si>
    <r>
      <t>T</t>
    </r>
    <r>
      <rPr>
        <vertAlign val="subscript"/>
        <sz val="10"/>
        <color indexed="8"/>
        <rFont val="Times New Roman"/>
        <family val="1"/>
      </rPr>
      <t>2</t>
    </r>
  </si>
  <si>
    <r>
      <t>T</t>
    </r>
    <r>
      <rPr>
        <vertAlign val="subscript"/>
        <sz val="10"/>
        <color indexed="8"/>
        <rFont val="Times New Roman"/>
        <family val="1"/>
      </rPr>
      <t>3</t>
    </r>
  </si>
  <si>
    <r>
      <t>T</t>
    </r>
    <r>
      <rPr>
        <vertAlign val="subscript"/>
        <sz val="10"/>
        <color indexed="8"/>
        <rFont val="Times New Roman"/>
        <family val="1"/>
      </rPr>
      <t>4</t>
    </r>
  </si>
  <si>
    <r>
      <t>T</t>
    </r>
    <r>
      <rPr>
        <vertAlign val="subscript"/>
        <sz val="10"/>
        <color indexed="8"/>
        <rFont val="Times New Roman"/>
        <family val="1"/>
      </rPr>
      <t>5</t>
    </r>
  </si>
  <si>
    <r>
      <t>T</t>
    </r>
    <r>
      <rPr>
        <vertAlign val="subscript"/>
        <sz val="10"/>
        <color indexed="8"/>
        <rFont val="Times New Roman"/>
        <family val="1"/>
      </rPr>
      <t>6</t>
    </r>
  </si>
  <si>
    <r>
      <t>T</t>
    </r>
    <r>
      <rPr>
        <vertAlign val="subscript"/>
        <sz val="10"/>
        <color indexed="8"/>
        <rFont val="Times New Roman"/>
        <family val="1"/>
      </rPr>
      <t>7</t>
    </r>
  </si>
  <si>
    <r>
      <t>T</t>
    </r>
    <r>
      <rPr>
        <vertAlign val="subscript"/>
        <sz val="10"/>
        <color indexed="8"/>
        <rFont val="Times New Roman"/>
        <family val="1"/>
      </rPr>
      <t>8</t>
    </r>
  </si>
  <si>
    <r>
      <t>T</t>
    </r>
    <r>
      <rPr>
        <vertAlign val="subscript"/>
        <sz val="10"/>
        <color indexed="8"/>
        <rFont val="Times New Roman"/>
        <family val="1"/>
      </rPr>
      <t>9</t>
    </r>
  </si>
  <si>
    <r>
      <t>T</t>
    </r>
    <r>
      <rPr>
        <vertAlign val="subscript"/>
        <sz val="10"/>
        <color indexed="8"/>
        <rFont val="Times New Roman"/>
        <family val="1"/>
      </rPr>
      <t>10</t>
    </r>
  </si>
  <si>
    <r>
      <t>Downgradient Well 2 at T</t>
    </r>
    <r>
      <rPr>
        <vertAlign val="subscript"/>
        <sz val="10"/>
        <color indexed="8"/>
        <rFont val="Times New Roman"/>
        <family val="1"/>
      </rPr>
      <t>1</t>
    </r>
  </si>
  <si>
    <t>Soil Type</t>
  </si>
  <si>
    <t>Gravel</t>
  </si>
  <si>
    <t>Silty Sand</t>
  </si>
  <si>
    <t>Velocity Range</t>
  </si>
  <si>
    <t>up to 3 ft/d</t>
  </si>
  <si>
    <t>Coarse Sand</t>
  </si>
  <si>
    <t>up to 1.5 ft/d</t>
  </si>
  <si>
    <t>Clean Sand</t>
  </si>
  <si>
    <t>up to 1.0 ft/d</t>
  </si>
  <si>
    <t>Fine Sand</t>
  </si>
  <si>
    <t>up to 0.5 ft/d</t>
  </si>
  <si>
    <t>up to 0.1 ft/d</t>
  </si>
  <si>
    <t>Sandy Silt</t>
  </si>
  <si>
    <t>0.01-0.05 ft/d</t>
  </si>
  <si>
    <t>Silty</t>
  </si>
  <si>
    <t>0.01 ft/d</t>
  </si>
  <si>
    <r>
      <t>4(pi)ut(D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D</t>
    </r>
    <r>
      <rPr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1/2</t>
    </r>
  </si>
  <si>
    <r>
      <t>-4D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ut</t>
    </r>
  </si>
  <si>
    <r>
      <t>T</t>
    </r>
    <r>
      <rPr>
        <vertAlign val="subscript"/>
        <sz val="10"/>
        <rFont val="Times New Roman"/>
        <family val="1"/>
      </rPr>
      <t>11</t>
    </r>
  </si>
  <si>
    <r>
      <t>T</t>
    </r>
    <r>
      <rPr>
        <vertAlign val="subscript"/>
        <sz val="10"/>
        <rFont val="Times New Roman"/>
        <family val="1"/>
      </rPr>
      <t>12</t>
    </r>
  </si>
  <si>
    <r>
      <t>T</t>
    </r>
    <r>
      <rPr>
        <vertAlign val="subscript"/>
        <sz val="10"/>
        <rFont val="Times New Roman"/>
        <family val="1"/>
      </rPr>
      <t>13</t>
    </r>
  </si>
  <si>
    <r>
      <t>T</t>
    </r>
    <r>
      <rPr>
        <vertAlign val="subscript"/>
        <sz val="10"/>
        <rFont val="Times New Roman"/>
        <family val="1"/>
      </rPr>
      <t>14</t>
    </r>
  </si>
  <si>
    <r>
      <t>T</t>
    </r>
    <r>
      <rPr>
        <vertAlign val="subscript"/>
        <sz val="10"/>
        <rFont val="Times New Roman"/>
        <family val="1"/>
      </rPr>
      <t>15</t>
    </r>
  </si>
  <si>
    <r>
      <t>T</t>
    </r>
    <r>
      <rPr>
        <vertAlign val="subscript"/>
        <sz val="10"/>
        <rFont val="Times New Roman"/>
        <family val="1"/>
      </rPr>
      <t>2</t>
    </r>
  </si>
  <si>
    <r>
      <t>T</t>
    </r>
    <r>
      <rPr>
        <vertAlign val="subscript"/>
        <sz val="10"/>
        <rFont val="Times New Roman"/>
        <family val="1"/>
      </rPr>
      <t>3</t>
    </r>
  </si>
  <si>
    <r>
      <t>T</t>
    </r>
    <r>
      <rPr>
        <vertAlign val="subscript"/>
        <sz val="10"/>
        <rFont val="Times New Roman"/>
        <family val="1"/>
      </rPr>
      <t>4</t>
    </r>
  </si>
  <si>
    <r>
      <t>T</t>
    </r>
    <r>
      <rPr>
        <vertAlign val="subscript"/>
        <sz val="10"/>
        <rFont val="Times New Roman"/>
        <family val="1"/>
      </rPr>
      <t>5</t>
    </r>
  </si>
  <si>
    <r>
      <t>T</t>
    </r>
    <r>
      <rPr>
        <vertAlign val="subscript"/>
        <sz val="10"/>
        <rFont val="Times New Roman"/>
        <family val="1"/>
      </rPr>
      <t>6</t>
    </r>
  </si>
  <si>
    <r>
      <t>T</t>
    </r>
    <r>
      <rPr>
        <vertAlign val="subscript"/>
        <sz val="10"/>
        <rFont val="Times New Roman"/>
        <family val="1"/>
      </rPr>
      <t>7</t>
    </r>
  </si>
  <si>
    <r>
      <t>T</t>
    </r>
    <r>
      <rPr>
        <vertAlign val="subscript"/>
        <sz val="10"/>
        <rFont val="Times New Roman"/>
        <family val="1"/>
      </rPr>
      <t>8</t>
    </r>
  </si>
  <si>
    <r>
      <t>T</t>
    </r>
    <r>
      <rPr>
        <vertAlign val="subscript"/>
        <sz val="10"/>
        <rFont val="Times New Roman"/>
        <family val="1"/>
      </rPr>
      <t>9</t>
    </r>
  </si>
  <si>
    <r>
      <t>T</t>
    </r>
    <r>
      <rPr>
        <vertAlign val="subscript"/>
        <sz val="10"/>
        <rFont val="Times New Roman"/>
        <family val="1"/>
      </rPr>
      <t>10</t>
    </r>
  </si>
  <si>
    <t>ug/ft</t>
  </si>
  <si>
    <t>g/ft</t>
  </si>
  <si>
    <t>yr</t>
  </si>
  <si>
    <r>
      <t>ft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/yr</t>
    </r>
  </si>
  <si>
    <t>C (ug/L)</t>
  </si>
  <si>
    <t>ug/L</t>
  </si>
  <si>
    <t>mg/L</t>
  </si>
  <si>
    <r>
      <t>Distance (X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) to drinking water well</t>
    </r>
  </si>
  <si>
    <r>
      <t>Distance (Y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) perpendicular to direction of flow</t>
    </r>
  </si>
  <si>
    <r>
      <t>Distance (X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to DG well 2</t>
    </r>
  </si>
  <si>
    <r>
      <t>Distance (Y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 perpendicular to direction of flow</t>
    </r>
  </si>
  <si>
    <r>
      <t>(X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-ut)</t>
    </r>
    <r>
      <rPr>
        <vertAlign val="superscript"/>
        <sz val="10"/>
        <rFont val="Times New Roman"/>
        <family val="1"/>
      </rPr>
      <t>2</t>
    </r>
  </si>
  <si>
    <t>Y/K</t>
  </si>
  <si>
    <r>
      <t>Y</t>
    </r>
    <r>
      <rPr>
        <vertAlign val="subscript"/>
        <sz val="10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/-4D</t>
    </r>
    <r>
      <rPr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>ut</t>
    </r>
  </si>
  <si>
    <r>
      <t>Y</t>
    </r>
    <r>
      <rPr>
        <vertAlign val="subscript"/>
        <sz val="10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/-4D</t>
    </r>
    <r>
      <rPr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>ut</t>
    </r>
  </si>
  <si>
    <r>
      <t>Y</t>
    </r>
    <r>
      <rPr>
        <vertAlign val="subscript"/>
        <sz val="10"/>
        <rFont val="Times New Roman"/>
        <family val="1"/>
      </rPr>
      <t>3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/-4D</t>
    </r>
    <r>
      <rPr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>ut</t>
    </r>
  </si>
  <si>
    <t>Z+AA</t>
  </si>
  <si>
    <t>exp[AB]</t>
  </si>
  <si>
    <r>
      <t>C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(ug/ft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</si>
  <si>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C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(ug/L)</t>
    </r>
  </si>
  <si>
    <r>
      <t>C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(ug/L)</t>
    </r>
  </si>
  <si>
    <t>0.01-3.0</t>
  </si>
  <si>
    <t>days</t>
  </si>
  <si>
    <t>Maximum concentration in drinking water well</t>
  </si>
  <si>
    <t xml:space="preserve">Time when plume reached its peak in DW well </t>
  </si>
  <si>
    <t>Time ( &gt; 5 ug/L)</t>
  </si>
  <si>
    <t>Time (Peak)</t>
  </si>
  <si>
    <t>Time when plume first reached 5 ug/L in DW well</t>
  </si>
  <si>
    <t>Max Conc</t>
  </si>
  <si>
    <t>Date of Last Record</t>
  </si>
  <si>
    <t>Date of First Record</t>
  </si>
  <si>
    <t>Date of 1st Monit. Event</t>
  </si>
  <si>
    <t>Comment</t>
  </si>
  <si>
    <t>Date Release Discovered</t>
  </si>
  <si>
    <t>MW-15</t>
  </si>
  <si>
    <t>Aquiclude (40-120 fbg)</t>
  </si>
  <si>
    <t>GW at ~10-12 fbg</t>
  </si>
  <si>
    <t>Clayey gravel (&lt;10 fbg)</t>
  </si>
  <si>
    <t>Fine, Silty Sand</t>
  </si>
  <si>
    <t>Time remaining for plume to reach 5 ug/L in DW well</t>
  </si>
  <si>
    <t>years</t>
  </si>
  <si>
    <t>Max Time (data)</t>
  </si>
  <si>
    <t>Fine Sand (10-15 fbg)</t>
  </si>
  <si>
    <t>Silty Sand (15-40 fbg)</t>
  </si>
  <si>
    <t xml:space="preserve">Site Address:XYZ Blvd., Los Angeles, CA (ID#12345678910)                                                               </t>
  </si>
  <si>
    <t>Rate of discharge</t>
  </si>
  <si>
    <r>
      <t>Mass discharged per unit depth (C</t>
    </r>
    <r>
      <rPr>
        <vertAlign val="subscript"/>
        <sz val="10"/>
        <rFont val="Times New Roman"/>
        <family val="1"/>
      </rPr>
      <t>o</t>
    </r>
    <r>
      <rPr>
        <sz val="10"/>
        <rFont val="Times New Roman"/>
        <family val="1"/>
      </rPr>
      <t>Q</t>
    </r>
    <r>
      <rPr>
        <i/>
        <sz val="10"/>
        <rFont val="Times New Roman"/>
        <family val="1"/>
      </rPr>
      <t>dt</t>
    </r>
    <r>
      <rPr>
        <sz val="10"/>
        <rFont val="Times New Roman"/>
        <family val="1"/>
      </rPr>
      <t>)</t>
    </r>
  </si>
  <si>
    <r>
      <t xml:space="preserve">Discharge duration or </t>
    </r>
    <r>
      <rPr>
        <i/>
        <sz val="10"/>
        <rFont val="Times New Roman"/>
        <family val="1"/>
      </rPr>
      <t>dt</t>
    </r>
  </si>
  <si>
    <r>
      <t>(0.33~0.65) D</t>
    </r>
    <r>
      <rPr>
        <vertAlign val="subscript"/>
        <sz val="10"/>
        <rFont val="Times New Roman"/>
        <family val="1"/>
      </rPr>
      <t>x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</si>
</sst>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0"/>
      <color indexed="1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6"/>
      <name val="Arial"/>
      <family val="2"/>
    </font>
    <font>
      <sz val="8"/>
      <name val="Arial"/>
      <family val="0"/>
    </font>
    <font>
      <b/>
      <sz val="6"/>
      <name val="Arial"/>
      <family val="2"/>
    </font>
    <font>
      <b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</fills>
  <borders count="16">
    <border>
      <left/>
      <right/>
      <top/>
      <bottom/>
      <diagonal/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18"/>
      </right>
      <top>
        <color indexed="63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11" fontId="2" fillId="2" borderId="0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1" fontId="7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14" fontId="9" fillId="3" borderId="6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1" fontId="7" fillId="2" borderId="9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9" fillId="2" borderId="7" xfId="0" applyFont="1" applyFill="1" applyBorder="1" applyAlignment="1">
      <alignment/>
    </xf>
    <xf numFmtId="0" fontId="9" fillId="2" borderId="12" xfId="0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2" fontId="11" fillId="3" borderId="13" xfId="0" applyNumberFormat="1" applyFont="1" applyFill="1" applyBorder="1" applyAlignment="1">
      <alignment/>
    </xf>
    <xf numFmtId="14" fontId="9" fillId="2" borderId="0" xfId="0" applyNumberFormat="1" applyFont="1" applyFill="1" applyBorder="1" applyAlignment="1">
      <alignment horizontal="center"/>
    </xf>
    <xf numFmtId="14" fontId="9" fillId="2" borderId="3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2" borderId="4" xfId="0" applyFont="1" applyFill="1" applyBorder="1" applyAlignment="1">
      <alignment/>
    </xf>
    <xf numFmtId="0" fontId="10" fillId="2" borderId="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14" fontId="9" fillId="3" borderId="9" xfId="0" applyNumberFormat="1" applyFont="1" applyFill="1" applyBorder="1" applyAlignment="1">
      <alignment horizontal="center"/>
    </xf>
    <xf numFmtId="0" fontId="11" fillId="3" borderId="9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14" fontId="9" fillId="2" borderId="5" xfId="0" applyNumberFormat="1" applyFont="1" applyFill="1" applyBorder="1" applyAlignment="1">
      <alignment horizontal="center"/>
    </xf>
    <xf numFmtId="14" fontId="9" fillId="2" borderId="11" xfId="0" applyNumberFormat="1" applyFont="1" applyFill="1" applyBorder="1" applyAlignment="1">
      <alignment horizontal="center"/>
    </xf>
    <xf numFmtId="164" fontId="11" fillId="3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Fig. 1 Field Data and Model Predicted Time Vs. MTBE Concentration Profile for Down-Gradient (DG) Well-1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DG well-1 (Model Prediction)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'MTBE Conserv. Estimate'!$G$2:$G$336</c:f>
              <c:numCache/>
            </c:numRef>
          </c:xVal>
          <c:yVal>
            <c:numRef>
              <c:f>'MTBE Conserv. Estimate'!$Q$2:$Q$336</c:f>
              <c:numCache/>
            </c:numRef>
          </c:yVal>
          <c:smooth val="0"/>
        </c:ser>
        <c:ser>
          <c:idx val="1"/>
          <c:order val="1"/>
          <c:tx>
            <c:v>DG well-1 (Field Data)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'MTBE Conserv. Estimate'!$F$22:$F$36</c:f>
              <c:numCache/>
            </c:numRef>
          </c:xVal>
          <c:yVal>
            <c:numRef>
              <c:f>'MTBE Conserv. Estimate'!$E$22:$E$36</c:f>
              <c:numCache/>
            </c:numRef>
          </c:yVal>
          <c:smooth val="0"/>
        </c:ser>
        <c:axId val="3723993"/>
        <c:axId val="48257930"/>
      </c:scatterChart>
      <c:valAx>
        <c:axId val="3723993"/>
        <c:scaling>
          <c:orientation val="minMax"/>
          <c:max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8257930"/>
        <c:crosses val="autoZero"/>
        <c:crossBetween val="midCat"/>
        <c:dispUnits/>
      </c:valAx>
      <c:valAx>
        <c:axId val="482579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Concentration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723993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Fig. 2 Field Data and Model Predicted Time Vs. MTBE Concentration Profile for Down-Gradient (DG) Well-2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DG well-2 (Model Prediction)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'MTBE Conserv. Estimate'!$G$2:$G$336</c:f>
              <c:numCache/>
            </c:numRef>
          </c:xVal>
          <c:yVal>
            <c:numRef>
              <c:f>'MTBE Conserv. Estimate'!$X$2:$X$336</c:f>
              <c:numCache/>
            </c:numRef>
          </c:yVal>
          <c:smooth val="0"/>
        </c:ser>
        <c:ser>
          <c:idx val="1"/>
          <c:order val="1"/>
          <c:tx>
            <c:v>DG well-2 (Field Data)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'MTBE Conserv. Estimate'!$F$38:$F$52</c:f>
              <c:numCache/>
            </c:numRef>
          </c:xVal>
          <c:yVal>
            <c:numRef>
              <c:f>'MTBE Conserv. Estimate'!$E$38:$E$52</c:f>
              <c:numCache/>
            </c:numRef>
          </c:yVal>
          <c:smooth val="0"/>
        </c:ser>
        <c:axId val="15828331"/>
        <c:axId val="37390716"/>
      </c:scatterChart>
      <c:valAx>
        <c:axId val="15828331"/>
        <c:scaling>
          <c:orientation val="minMax"/>
          <c:max val="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7390716"/>
        <c:crosses val="autoZero"/>
        <c:crossBetween val="midCat"/>
        <c:dispUnits/>
      </c:valAx>
      <c:valAx>
        <c:axId val="37390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Concentration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5828331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Fig. 3 Model Predicted Time Vs. MTBE Concentration Profile for Drinking Water Well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Drinking Water Well (Model Prediction)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'MTBE Conserv. Estimate'!$G$2:$G$336</c:f>
              <c:numCache/>
            </c:numRef>
          </c:xVal>
          <c:yVal>
            <c:numRef>
              <c:f>'MTBE Conserv. Estimate'!$AE$2:$AE$336</c:f>
              <c:numCache/>
            </c:numRef>
          </c:yVal>
          <c:smooth val="0"/>
        </c:ser>
        <c:axId val="20205757"/>
        <c:axId val="50557998"/>
      </c:scatterChart>
      <c:valAx>
        <c:axId val="20205757"/>
        <c:scaling>
          <c:orientation val="minMax"/>
          <c:max val="73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0557998"/>
        <c:crosses val="autoZero"/>
        <c:crossBetween val="midCat"/>
        <c:dispUnits/>
      </c:valAx>
      <c:valAx>
        <c:axId val="50557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Concentration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0205757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9525</xdr:colOff>
      <xdr:row>0</xdr:row>
      <xdr:rowOff>19050</xdr:rowOff>
    </xdr:from>
    <xdr:to>
      <xdr:col>36</xdr:col>
      <xdr:colOff>409575</xdr:colOff>
      <xdr:row>12</xdr:row>
      <xdr:rowOff>95250</xdr:rowOff>
    </xdr:to>
    <xdr:graphicFrame>
      <xdr:nvGraphicFramePr>
        <xdr:cNvPr id="1" name="Chart 6"/>
        <xdr:cNvGraphicFramePr/>
      </xdr:nvGraphicFramePr>
      <xdr:xfrm>
        <a:off x="23793450" y="19050"/>
        <a:ext cx="34480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0</xdr:colOff>
      <xdr:row>12</xdr:row>
      <xdr:rowOff>95250</xdr:rowOff>
    </xdr:from>
    <xdr:to>
      <xdr:col>36</xdr:col>
      <xdr:colOff>400050</xdr:colOff>
      <xdr:row>25</xdr:row>
      <xdr:rowOff>9525</xdr:rowOff>
    </xdr:to>
    <xdr:graphicFrame>
      <xdr:nvGraphicFramePr>
        <xdr:cNvPr id="2" name="Chart 7"/>
        <xdr:cNvGraphicFramePr/>
      </xdr:nvGraphicFramePr>
      <xdr:xfrm>
        <a:off x="23783925" y="2219325"/>
        <a:ext cx="344805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31</xdr:col>
      <xdr:colOff>0</xdr:colOff>
      <xdr:row>25</xdr:row>
      <xdr:rowOff>19050</xdr:rowOff>
    </xdr:from>
    <xdr:to>
      <xdr:col>36</xdr:col>
      <xdr:colOff>400050</xdr:colOff>
      <xdr:row>37</xdr:row>
      <xdr:rowOff>66675</xdr:rowOff>
    </xdr:to>
    <xdr:graphicFrame>
      <xdr:nvGraphicFramePr>
        <xdr:cNvPr id="3" name="Chart 8"/>
        <xdr:cNvGraphicFramePr/>
      </xdr:nvGraphicFramePr>
      <xdr:xfrm>
        <a:off x="23783925" y="4429125"/>
        <a:ext cx="3448050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6"/>
  <sheetViews>
    <sheetView tabSelected="1" workbookViewId="0" topLeftCell="A1">
      <pane xSplit="13470" topLeftCell="AF1" activePane="topLeft" state="split"/>
      <selection pane="topLeft" activeCell="D16" sqref="D16"/>
      <selection pane="topRight" activeCell="AF293" sqref="AF293"/>
    </sheetView>
  </sheetViews>
  <sheetFormatPr defaultColWidth="9.140625" defaultRowHeight="12.75"/>
  <cols>
    <col min="1" max="1" width="40.7109375" style="1" customWidth="1"/>
    <col min="2" max="2" width="13.00390625" style="1" customWidth="1"/>
    <col min="3" max="3" width="11.00390625" style="1" customWidth="1"/>
    <col min="4" max="4" width="11.28125" style="1" customWidth="1"/>
    <col min="5" max="5" width="22.57421875" style="1" customWidth="1"/>
    <col min="6" max="6" width="19.7109375" style="1" customWidth="1"/>
    <col min="7" max="7" width="9.140625" style="1" customWidth="1"/>
    <col min="8" max="8" width="14.7109375" style="1" customWidth="1"/>
    <col min="9" max="12" width="9.140625" style="1" customWidth="1"/>
    <col min="13" max="13" width="9.57421875" style="1" customWidth="1"/>
    <col min="14" max="23" width="9.140625" style="1" customWidth="1"/>
    <col min="24" max="24" width="10.7109375" style="1" customWidth="1"/>
    <col min="25" max="26" width="9.140625" style="1" customWidth="1"/>
    <col min="27" max="27" width="9.7109375" style="1" customWidth="1"/>
    <col min="28" max="30" width="9.140625" style="1" customWidth="1"/>
    <col min="31" max="31" width="10.8515625" style="1" customWidth="1"/>
    <col min="32" max="37" width="9.140625" style="1" customWidth="1"/>
    <col min="38" max="38" width="12.8515625" style="1" customWidth="1"/>
    <col min="39" max="39" width="12.28125" style="1" customWidth="1"/>
    <col min="40" max="16384" width="9.140625" style="1" customWidth="1"/>
  </cols>
  <sheetData>
    <row r="1" spans="1:40" ht="17.25" thickTop="1">
      <c r="A1" s="39" t="s">
        <v>115</v>
      </c>
      <c r="B1" s="40"/>
      <c r="C1" s="40"/>
      <c r="D1" s="38" t="s">
        <v>8</v>
      </c>
      <c r="E1" s="26" t="s">
        <v>39</v>
      </c>
      <c r="F1" s="27" t="s">
        <v>42</v>
      </c>
      <c r="G1" s="24" t="s">
        <v>9</v>
      </c>
      <c r="H1" s="24" t="s">
        <v>55</v>
      </c>
      <c r="I1" s="24" t="s">
        <v>22</v>
      </c>
      <c r="J1" s="24" t="s">
        <v>24</v>
      </c>
      <c r="K1" s="25" t="s">
        <v>56</v>
      </c>
      <c r="L1" s="24" t="s">
        <v>10</v>
      </c>
      <c r="M1" s="24" t="s">
        <v>85</v>
      </c>
      <c r="N1" s="24" t="s">
        <v>11</v>
      </c>
      <c r="O1" s="24" t="s">
        <v>12</v>
      </c>
      <c r="P1" s="24" t="s">
        <v>23</v>
      </c>
      <c r="Q1" s="24" t="s">
        <v>27</v>
      </c>
      <c r="R1" s="24" t="s">
        <v>25</v>
      </c>
      <c r="S1" s="24" t="s">
        <v>13</v>
      </c>
      <c r="T1" s="24" t="s">
        <v>84</v>
      </c>
      <c r="U1" s="24" t="s">
        <v>14</v>
      </c>
      <c r="V1" s="24" t="s">
        <v>15</v>
      </c>
      <c r="W1" s="24" t="s">
        <v>26</v>
      </c>
      <c r="X1" s="24" t="s">
        <v>91</v>
      </c>
      <c r="Y1" s="24" t="s">
        <v>82</v>
      </c>
      <c r="Z1" s="24" t="s">
        <v>83</v>
      </c>
      <c r="AA1" s="24" t="s">
        <v>86</v>
      </c>
      <c r="AB1" s="24" t="s">
        <v>87</v>
      </c>
      <c r="AC1" s="24" t="s">
        <v>88</v>
      </c>
      <c r="AD1" s="24" t="s">
        <v>89</v>
      </c>
      <c r="AE1" s="24" t="s">
        <v>90</v>
      </c>
      <c r="AL1" s="1" t="s">
        <v>96</v>
      </c>
      <c r="AM1" s="1" t="s">
        <v>97</v>
      </c>
      <c r="AN1" s="1" t="s">
        <v>99</v>
      </c>
    </row>
    <row r="2" spans="1:40" ht="12.75">
      <c r="A2" s="8" t="s">
        <v>0</v>
      </c>
      <c r="B2" s="2">
        <v>1.7</v>
      </c>
      <c r="C2" s="3" t="s">
        <v>6</v>
      </c>
      <c r="D2" s="34" t="s">
        <v>21</v>
      </c>
      <c r="E2" s="28" t="s">
        <v>40</v>
      </c>
      <c r="F2" s="29" t="s">
        <v>43</v>
      </c>
      <c r="G2" s="24">
        <v>20</v>
      </c>
      <c r="H2" s="24">
        <f>4*PI()*$B$6*G2*($B$2*$B$3)^0.5</f>
        <v>49.08804619898458</v>
      </c>
      <c r="I2" s="24">
        <f>$B$10/H2</f>
        <v>4848430.899759934</v>
      </c>
      <c r="J2" s="24">
        <f>($B$4-$B$6*G2)^2</f>
        <v>24336</v>
      </c>
      <c r="K2" s="24">
        <f>-4*$B$2*$B$6*G2</f>
        <v>-27.200000000000003</v>
      </c>
      <c r="L2" s="24">
        <f>J2/K2</f>
        <v>-894.7058823529411</v>
      </c>
      <c r="M2" s="24">
        <f>($B$5)^2/(-4*$B$3*$B$6*G2)</f>
        <v>0</v>
      </c>
      <c r="N2" s="24">
        <f>L2+M2</f>
        <v>-894.7058823529411</v>
      </c>
      <c r="O2" s="24">
        <f>EXP(N2)</f>
        <v>0</v>
      </c>
      <c r="P2" s="24">
        <f>I2*O2</f>
        <v>0</v>
      </c>
      <c r="Q2" s="24">
        <f>P2/28.3168</f>
        <v>0</v>
      </c>
      <c r="R2" s="24">
        <f>($B$12-$B$6*G2)^2</f>
        <v>16</v>
      </c>
      <c r="S2" s="24">
        <f>R2/K2</f>
        <v>-0.588235294117647</v>
      </c>
      <c r="T2" s="24">
        <f aca="true" t="shared" si="0" ref="T2:T65">($B$13^2)/(-4*$B$3*$B$6*G2)</f>
        <v>0</v>
      </c>
      <c r="U2" s="24">
        <f>S2+T2</f>
        <v>-0.588235294117647</v>
      </c>
      <c r="V2" s="24">
        <f>EXP(U2)</f>
        <v>0.5553063730019506</v>
      </c>
      <c r="W2" s="24">
        <f>I2*V2</f>
        <v>2692364.577696273</v>
      </c>
      <c r="X2" s="24">
        <f>W2/28.3168</f>
        <v>95080.11419709405</v>
      </c>
      <c r="Y2" s="24">
        <f>($B$14-$B$6*G2)^2</f>
        <v>992016</v>
      </c>
      <c r="Z2" s="24">
        <f>Y2/K2</f>
        <v>-36471.17647058823</v>
      </c>
      <c r="AA2" s="24">
        <f>($B$15)^2/(-4*$B$3*$B$6*G2)</f>
        <v>0</v>
      </c>
      <c r="AB2" s="24">
        <f>Z2+AA2</f>
        <v>-36471.17647058823</v>
      </c>
      <c r="AC2" s="24">
        <f>EXP(AB2)</f>
        <v>0</v>
      </c>
      <c r="AD2" s="24">
        <f>I2*AC2</f>
        <v>0</v>
      </c>
      <c r="AE2" s="24">
        <f>AD2/28.3168</f>
        <v>0</v>
      </c>
      <c r="AL2" s="1">
        <f>IF(AE2&gt;5,G2,"")</f>
      </c>
      <c r="AM2" s="1">
        <f>IF(AE2=$AN$2,G2,"")</f>
      </c>
      <c r="AN2" s="1">
        <f>MAX(AE2:AE336)</f>
        <v>684.8840122838646</v>
      </c>
    </row>
    <row r="3" spans="1:39" ht="14.25">
      <c r="A3" s="8" t="s">
        <v>1</v>
      </c>
      <c r="B3" s="4">
        <f>0.33*B2</f>
        <v>0.561</v>
      </c>
      <c r="C3" s="3" t="s">
        <v>6</v>
      </c>
      <c r="D3" s="34" t="s">
        <v>119</v>
      </c>
      <c r="E3" s="28" t="s">
        <v>44</v>
      </c>
      <c r="F3" s="29" t="s">
        <v>45</v>
      </c>
      <c r="G3" s="24">
        <v>40</v>
      </c>
      <c r="H3" s="24">
        <f aca="true" t="shared" si="1" ref="H3:H66">4*PI()*$B$6*G3*($B$2*$B$3)^0.5</f>
        <v>98.17609239796916</v>
      </c>
      <c r="I3" s="24">
        <f aca="true" t="shared" si="2" ref="I3:I66">$B$10/H3</f>
        <v>2424215.449879967</v>
      </c>
      <c r="J3" s="24">
        <f aca="true" t="shared" si="3" ref="J3:J66">($B$4-$B$6*G3)^2</f>
        <v>23104</v>
      </c>
      <c r="K3" s="24">
        <f aca="true" t="shared" si="4" ref="K3:K66">-4*$B$2*$B$6*G3</f>
        <v>-54.400000000000006</v>
      </c>
      <c r="L3" s="24">
        <f aca="true" t="shared" si="5" ref="L3:L66">J3/K3</f>
        <v>-424.70588235294116</v>
      </c>
      <c r="M3" s="24">
        <f aca="true" t="shared" si="6" ref="M3:M66">($B$5)^2/(-4*$B$3*$B$6*G3)</f>
        <v>0</v>
      </c>
      <c r="N3" s="24">
        <f aca="true" t="shared" si="7" ref="N3:N66">L3+M3</f>
        <v>-424.70588235294116</v>
      </c>
      <c r="O3" s="24">
        <f aca="true" t="shared" si="8" ref="O3:O66">EXP(N3)</f>
        <v>3.5692655664972466E-185</v>
      </c>
      <c r="P3" s="24">
        <f aca="true" t="shared" si="9" ref="P3:P66">I3*O3</f>
        <v>8.652668731027198E-179</v>
      </c>
      <c r="Q3" s="24">
        <f aca="true" t="shared" si="10" ref="Q3:Q66">P3/28.3168</f>
        <v>3.055666152611594E-180</v>
      </c>
      <c r="R3" s="24">
        <f aca="true" t="shared" si="11" ref="R3:R66">($B$12-$B$6*G3)^2</f>
        <v>64</v>
      </c>
      <c r="S3" s="24">
        <f aca="true" t="shared" si="12" ref="S3:S66">R3/K3</f>
        <v>-1.176470588235294</v>
      </c>
      <c r="T3" s="24">
        <f t="shared" si="0"/>
        <v>0</v>
      </c>
      <c r="U3" s="24">
        <f aca="true" t="shared" si="13" ref="U3:U66">S3+T3</f>
        <v>-1.176470588235294</v>
      </c>
      <c r="V3" s="24">
        <f aca="true" t="shared" si="14" ref="V3:V66">EXP(U3)</f>
        <v>0.3083651678965815</v>
      </c>
      <c r="W3" s="24">
        <f aca="true" t="shared" si="15" ref="W3:W66">I3*V3</f>
        <v>747543.604219723</v>
      </c>
      <c r="X3" s="24">
        <f aca="true" t="shared" si="16" ref="X3:X66">W3/28.3168</f>
        <v>26399.29667969979</v>
      </c>
      <c r="Y3" s="24">
        <f aca="true" t="shared" si="17" ref="Y3:Y66">($B$14-$B$6*G3)^2</f>
        <v>984064</v>
      </c>
      <c r="Z3" s="24">
        <f aca="true" t="shared" si="18" ref="Z3:Z66">Y3/K3</f>
        <v>-18089.41176470588</v>
      </c>
      <c r="AA3" s="24">
        <f aca="true" t="shared" si="19" ref="AA3:AA66">($B$15)^2/(-4*$B$3*$B$6*G3)</f>
        <v>0</v>
      </c>
      <c r="AB3" s="24">
        <f aca="true" t="shared" si="20" ref="AB3:AB66">Z3+AA3</f>
        <v>-18089.41176470588</v>
      </c>
      <c r="AC3" s="24">
        <f aca="true" t="shared" si="21" ref="AC3:AC66">EXP(AB3)</f>
        <v>0</v>
      </c>
      <c r="AD3" s="24">
        <f aca="true" t="shared" si="22" ref="AD3:AD66">I3*AC3</f>
        <v>0</v>
      </c>
      <c r="AE3" s="24">
        <f aca="true" t="shared" si="23" ref="AE3:AE66">AD3/28.3168</f>
        <v>0</v>
      </c>
      <c r="AL3" s="1">
        <f aca="true" t="shared" si="24" ref="AL3:AL66">IF(AE3&gt;5,G3,"")</f>
      </c>
      <c r="AM3" s="1">
        <f aca="true" t="shared" si="25" ref="AM3:AM66">IF(AE3=$AN$2,G3,"")</f>
      </c>
    </row>
    <row r="4" spans="1:39" ht="12.75">
      <c r="A4" s="8" t="s">
        <v>4</v>
      </c>
      <c r="B4" s="5">
        <f>$C$22</f>
        <v>160</v>
      </c>
      <c r="C4" s="3" t="s">
        <v>6</v>
      </c>
      <c r="D4" s="34"/>
      <c r="E4" s="28" t="s">
        <v>46</v>
      </c>
      <c r="F4" s="29" t="s">
        <v>47</v>
      </c>
      <c r="G4" s="24">
        <v>60</v>
      </c>
      <c r="H4" s="24">
        <f t="shared" si="1"/>
        <v>147.26413859695373</v>
      </c>
      <c r="I4" s="24">
        <f t="shared" si="2"/>
        <v>1616143.6332533113</v>
      </c>
      <c r="J4" s="24">
        <f t="shared" si="3"/>
        <v>21904</v>
      </c>
      <c r="K4" s="24">
        <f t="shared" si="4"/>
        <v>-81.60000000000001</v>
      </c>
      <c r="L4" s="24">
        <f t="shared" si="5"/>
        <v>-268.43137254901956</v>
      </c>
      <c r="M4" s="24">
        <f t="shared" si="6"/>
        <v>0</v>
      </c>
      <c r="N4" s="24">
        <f t="shared" si="7"/>
        <v>-268.43137254901956</v>
      </c>
      <c r="O4" s="24">
        <f t="shared" si="8"/>
        <v>2.6408037756256083E-117</v>
      </c>
      <c r="P4" s="24">
        <f t="shared" si="9"/>
        <v>4.2679182086486326E-111</v>
      </c>
      <c r="Q4" s="24">
        <f t="shared" si="10"/>
        <v>1.5072035712540373E-112</v>
      </c>
      <c r="R4" s="24">
        <f t="shared" si="11"/>
        <v>144</v>
      </c>
      <c r="S4" s="24">
        <f t="shared" si="12"/>
        <v>-1.764705882352941</v>
      </c>
      <c r="T4" s="24">
        <f t="shared" si="0"/>
        <v>0</v>
      </c>
      <c r="U4" s="24">
        <f t="shared" si="13"/>
        <v>-1.764705882352941</v>
      </c>
      <c r="V4" s="24">
        <f t="shared" si="14"/>
        <v>0.17123714294478823</v>
      </c>
      <c r="W4" s="24">
        <f t="shared" si="15"/>
        <v>276743.8183467067</v>
      </c>
      <c r="X4" s="24">
        <f t="shared" si="16"/>
        <v>9773.131792671018</v>
      </c>
      <c r="Y4" s="24">
        <f t="shared" si="17"/>
        <v>976144</v>
      </c>
      <c r="Z4" s="24">
        <f t="shared" si="18"/>
        <v>-11962.549019607843</v>
      </c>
      <c r="AA4" s="24">
        <f t="shared" si="19"/>
        <v>0</v>
      </c>
      <c r="AB4" s="24">
        <f t="shared" si="20"/>
        <v>-11962.549019607843</v>
      </c>
      <c r="AC4" s="24">
        <f t="shared" si="21"/>
        <v>0</v>
      </c>
      <c r="AD4" s="24">
        <f t="shared" si="22"/>
        <v>0</v>
      </c>
      <c r="AE4" s="24">
        <f t="shared" si="23"/>
        <v>0</v>
      </c>
      <c r="AL4" s="1">
        <f t="shared" si="24"/>
      </c>
      <c r="AM4" s="1">
        <f t="shared" si="25"/>
      </c>
    </row>
    <row r="5" spans="1:39" ht="12.75">
      <c r="A5" s="8" t="s">
        <v>5</v>
      </c>
      <c r="B5" s="5">
        <f>$D$22</f>
        <v>0</v>
      </c>
      <c r="C5" s="3" t="s">
        <v>6</v>
      </c>
      <c r="D5" s="34"/>
      <c r="E5" s="28" t="s">
        <v>48</v>
      </c>
      <c r="F5" s="29" t="s">
        <v>49</v>
      </c>
      <c r="G5" s="24">
        <v>80</v>
      </c>
      <c r="H5" s="24">
        <f t="shared" si="1"/>
        <v>196.3521847959383</v>
      </c>
      <c r="I5" s="24">
        <f t="shared" si="2"/>
        <v>1212107.7249399836</v>
      </c>
      <c r="J5" s="24">
        <f t="shared" si="3"/>
        <v>20736</v>
      </c>
      <c r="K5" s="24">
        <f t="shared" si="4"/>
        <v>-108.80000000000001</v>
      </c>
      <c r="L5" s="24">
        <f t="shared" si="5"/>
        <v>-190.58823529411762</v>
      </c>
      <c r="M5" s="24">
        <f t="shared" si="6"/>
        <v>0</v>
      </c>
      <c r="N5" s="24">
        <f t="shared" si="7"/>
        <v>-190.58823529411762</v>
      </c>
      <c r="O5" s="24">
        <f t="shared" si="8"/>
        <v>1.692704294682E-83</v>
      </c>
      <c r="P5" s="24">
        <f t="shared" si="9"/>
        <v>2.0517399516231388E-77</v>
      </c>
      <c r="Q5" s="24">
        <f t="shared" si="10"/>
        <v>7.245663180949608E-79</v>
      </c>
      <c r="R5" s="24">
        <f t="shared" si="11"/>
        <v>256</v>
      </c>
      <c r="S5" s="24">
        <f t="shared" si="12"/>
        <v>-2.352941176470588</v>
      </c>
      <c r="T5" s="24">
        <f t="shared" si="0"/>
        <v>0</v>
      </c>
      <c r="U5" s="24">
        <f t="shared" si="13"/>
        <v>-2.352941176470588</v>
      </c>
      <c r="V5" s="24">
        <f t="shared" si="14"/>
        <v>0.09508907677188691</v>
      </c>
      <c r="W5" s="24">
        <f t="shared" si="15"/>
        <v>115258.20451261528</v>
      </c>
      <c r="X5" s="24">
        <f t="shared" si="16"/>
        <v>4070.311776493646</v>
      </c>
      <c r="Y5" s="24">
        <f t="shared" si="17"/>
        <v>968256</v>
      </c>
      <c r="Z5" s="24">
        <f t="shared" si="18"/>
        <v>-8899.411764705881</v>
      </c>
      <c r="AA5" s="24">
        <f t="shared" si="19"/>
        <v>0</v>
      </c>
      <c r="AB5" s="24">
        <f t="shared" si="20"/>
        <v>-8899.411764705881</v>
      </c>
      <c r="AC5" s="24">
        <f t="shared" si="21"/>
        <v>0</v>
      </c>
      <c r="AD5" s="24">
        <f t="shared" si="22"/>
        <v>0</v>
      </c>
      <c r="AE5" s="24">
        <f t="shared" si="23"/>
        <v>0</v>
      </c>
      <c r="AL5" s="1">
        <f t="shared" si="24"/>
      </c>
      <c r="AM5" s="1">
        <f t="shared" si="25"/>
      </c>
    </row>
    <row r="6" spans="1:39" ht="12.75">
      <c r="A6" s="8" t="s">
        <v>2</v>
      </c>
      <c r="B6" s="6">
        <v>0.2</v>
      </c>
      <c r="C6" s="3" t="s">
        <v>7</v>
      </c>
      <c r="D6" s="34" t="s">
        <v>92</v>
      </c>
      <c r="E6" s="28" t="s">
        <v>41</v>
      </c>
      <c r="F6" s="29" t="s">
        <v>50</v>
      </c>
      <c r="G6" s="24">
        <v>100</v>
      </c>
      <c r="H6" s="24">
        <f t="shared" si="1"/>
        <v>245.44023099492287</v>
      </c>
      <c r="I6" s="24">
        <f t="shared" si="2"/>
        <v>969686.1799519869</v>
      </c>
      <c r="J6" s="24">
        <f t="shared" si="3"/>
        <v>19600</v>
      </c>
      <c r="K6" s="24">
        <f t="shared" si="4"/>
        <v>-136</v>
      </c>
      <c r="L6" s="24">
        <f t="shared" si="5"/>
        <v>-144.11764705882354</v>
      </c>
      <c r="M6" s="24">
        <f t="shared" si="6"/>
        <v>0</v>
      </c>
      <c r="N6" s="24">
        <f t="shared" si="7"/>
        <v>-144.11764705882354</v>
      </c>
      <c r="O6" s="24">
        <f t="shared" si="8"/>
        <v>2.5733635043838555E-63</v>
      </c>
      <c r="P6" s="24">
        <f t="shared" si="9"/>
        <v>2.4953550261938388E-57</v>
      </c>
      <c r="Q6" s="24">
        <f t="shared" si="10"/>
        <v>8.812277609736407E-59</v>
      </c>
      <c r="R6" s="24">
        <f t="shared" si="11"/>
        <v>400</v>
      </c>
      <c r="S6" s="24">
        <f t="shared" si="12"/>
        <v>-2.9411764705882355</v>
      </c>
      <c r="T6" s="24">
        <f t="shared" si="0"/>
        <v>0</v>
      </c>
      <c r="U6" s="24">
        <f t="shared" si="13"/>
        <v>-2.9411764705882355</v>
      </c>
      <c r="V6" s="24">
        <f t="shared" si="14"/>
        <v>0.05280357033430051</v>
      </c>
      <c r="W6" s="24">
        <f t="shared" si="15"/>
        <v>51202.892405293926</v>
      </c>
      <c r="X6" s="24">
        <f t="shared" si="16"/>
        <v>1808.216055673449</v>
      </c>
      <c r="Y6" s="24">
        <f t="shared" si="17"/>
        <v>960400</v>
      </c>
      <c r="Z6" s="24">
        <f t="shared" si="18"/>
        <v>-7061.764705882353</v>
      </c>
      <c r="AA6" s="24">
        <f t="shared" si="19"/>
        <v>0</v>
      </c>
      <c r="AB6" s="24">
        <f t="shared" si="20"/>
        <v>-7061.764705882353</v>
      </c>
      <c r="AC6" s="24">
        <f t="shared" si="21"/>
        <v>0</v>
      </c>
      <c r="AD6" s="24">
        <f t="shared" si="22"/>
        <v>0</v>
      </c>
      <c r="AE6" s="24">
        <f t="shared" si="23"/>
        <v>0</v>
      </c>
      <c r="AL6" s="1">
        <f t="shared" si="24"/>
      </c>
      <c r="AM6" s="1">
        <f t="shared" si="25"/>
      </c>
    </row>
    <row r="7" spans="1:39" ht="12.75">
      <c r="A7" s="8" t="s">
        <v>3</v>
      </c>
      <c r="B7" s="13">
        <f>B10/B9/B8/28.3168</f>
        <v>4034354.1643123515</v>
      </c>
      <c r="C7" s="3" t="s">
        <v>76</v>
      </c>
      <c r="D7" s="35">
        <f>B7/1000</f>
        <v>4034.3541643123517</v>
      </c>
      <c r="E7" s="28" t="s">
        <v>51</v>
      </c>
      <c r="F7" s="29" t="s">
        <v>52</v>
      </c>
      <c r="G7" s="24">
        <v>120</v>
      </c>
      <c r="H7" s="24">
        <f t="shared" si="1"/>
        <v>294.52827719390746</v>
      </c>
      <c r="I7" s="24">
        <f t="shared" si="2"/>
        <v>808071.8166266556</v>
      </c>
      <c r="J7" s="24">
        <f t="shared" si="3"/>
        <v>18496</v>
      </c>
      <c r="K7" s="24">
        <f t="shared" si="4"/>
        <v>-163.20000000000002</v>
      </c>
      <c r="L7" s="24">
        <f t="shared" si="5"/>
        <v>-113.33333333333331</v>
      </c>
      <c r="M7" s="24">
        <f t="shared" si="6"/>
        <v>0</v>
      </c>
      <c r="N7" s="24">
        <f t="shared" si="7"/>
        <v>-113.33333333333331</v>
      </c>
      <c r="O7" s="24">
        <f t="shared" si="8"/>
        <v>6.025023117922665E-50</v>
      </c>
      <c r="P7" s="24">
        <f t="shared" si="9"/>
        <v>4.868651376117365E-44</v>
      </c>
      <c r="Q7" s="24">
        <f t="shared" si="10"/>
        <v>1.719350836294131E-45</v>
      </c>
      <c r="R7" s="24">
        <f t="shared" si="11"/>
        <v>576</v>
      </c>
      <c r="S7" s="24">
        <f t="shared" si="12"/>
        <v>-3.529411764705882</v>
      </c>
      <c r="T7" s="24">
        <f t="shared" si="0"/>
        <v>0</v>
      </c>
      <c r="U7" s="24">
        <f t="shared" si="13"/>
        <v>-3.529411764705882</v>
      </c>
      <c r="V7" s="24">
        <f t="shared" si="14"/>
        <v>0.029322159123893833</v>
      </c>
      <c r="W7" s="24">
        <f t="shared" si="15"/>
        <v>23694.410390660756</v>
      </c>
      <c r="X7" s="24">
        <f t="shared" si="16"/>
        <v>836.7615828999307</v>
      </c>
      <c r="Y7" s="24">
        <f t="shared" si="17"/>
        <v>952576</v>
      </c>
      <c r="Z7" s="24">
        <f t="shared" si="18"/>
        <v>-5836.862745098038</v>
      </c>
      <c r="AA7" s="24">
        <f t="shared" si="19"/>
        <v>0</v>
      </c>
      <c r="AB7" s="24">
        <f t="shared" si="20"/>
        <v>-5836.862745098038</v>
      </c>
      <c r="AC7" s="24">
        <f t="shared" si="21"/>
        <v>0</v>
      </c>
      <c r="AD7" s="24">
        <f t="shared" si="22"/>
        <v>0</v>
      </c>
      <c r="AE7" s="24">
        <f t="shared" si="23"/>
        <v>0</v>
      </c>
      <c r="AL7" s="1">
        <f t="shared" si="24"/>
      </c>
      <c r="AM7" s="1">
        <f t="shared" si="25"/>
      </c>
    </row>
    <row r="8" spans="1:39" ht="16.5" thickBot="1">
      <c r="A8" s="8" t="s">
        <v>116</v>
      </c>
      <c r="B8" s="5">
        <v>25</v>
      </c>
      <c r="C8" s="3" t="s">
        <v>74</v>
      </c>
      <c r="D8" s="36" t="s">
        <v>77</v>
      </c>
      <c r="E8" s="30" t="s">
        <v>53</v>
      </c>
      <c r="F8" s="31" t="s">
        <v>54</v>
      </c>
      <c r="G8" s="24">
        <v>140</v>
      </c>
      <c r="H8" s="24">
        <f t="shared" si="1"/>
        <v>343.616323392892</v>
      </c>
      <c r="I8" s="24">
        <f t="shared" si="2"/>
        <v>692632.9856799906</v>
      </c>
      <c r="J8" s="24">
        <f t="shared" si="3"/>
        <v>17424</v>
      </c>
      <c r="K8" s="24">
        <f t="shared" si="4"/>
        <v>-190.4</v>
      </c>
      <c r="L8" s="24">
        <f t="shared" si="5"/>
        <v>-91.5126050420168</v>
      </c>
      <c r="M8" s="24">
        <f t="shared" si="6"/>
        <v>0</v>
      </c>
      <c r="N8" s="24">
        <f t="shared" si="7"/>
        <v>-91.5126050420168</v>
      </c>
      <c r="O8" s="24">
        <f t="shared" si="8"/>
        <v>1.8054297963203326E-40</v>
      </c>
      <c r="P8" s="24">
        <f t="shared" si="9"/>
        <v>1.2505002302609693E-34</v>
      </c>
      <c r="Q8" s="24">
        <f t="shared" si="10"/>
        <v>4.416107152859678E-36</v>
      </c>
      <c r="R8" s="24">
        <f t="shared" si="11"/>
        <v>784</v>
      </c>
      <c r="S8" s="24">
        <f t="shared" si="12"/>
        <v>-4.117647058823529</v>
      </c>
      <c r="T8" s="24">
        <f t="shared" si="0"/>
        <v>0</v>
      </c>
      <c r="U8" s="24">
        <f t="shared" si="13"/>
        <v>-4.117647058823529</v>
      </c>
      <c r="V8" s="24">
        <f t="shared" si="14"/>
        <v>0.016282781831675534</v>
      </c>
      <c r="W8" s="24">
        <f t="shared" si="15"/>
        <v>11277.99179524933</v>
      </c>
      <c r="X8" s="24">
        <f t="shared" si="16"/>
        <v>398.279176857884</v>
      </c>
      <c r="Y8" s="24">
        <f t="shared" si="17"/>
        <v>944784</v>
      </c>
      <c r="Z8" s="24">
        <f t="shared" si="18"/>
        <v>-4962.100840336135</v>
      </c>
      <c r="AA8" s="24">
        <f t="shared" si="19"/>
        <v>0</v>
      </c>
      <c r="AB8" s="24">
        <f t="shared" si="20"/>
        <v>-4962.100840336135</v>
      </c>
      <c r="AC8" s="24">
        <f t="shared" si="21"/>
        <v>0</v>
      </c>
      <c r="AD8" s="24">
        <f t="shared" si="22"/>
        <v>0</v>
      </c>
      <c r="AE8" s="24">
        <f t="shared" si="23"/>
        <v>0</v>
      </c>
      <c r="AL8" s="1">
        <f t="shared" si="24"/>
      </c>
      <c r="AM8" s="1">
        <f t="shared" si="25"/>
      </c>
    </row>
    <row r="9" spans="1:39" ht="13.5" thickTop="1">
      <c r="A9" s="8" t="s">
        <v>118</v>
      </c>
      <c r="B9" s="13">
        <f>1/12</f>
        <v>0.08333333333333333</v>
      </c>
      <c r="C9" s="3" t="s">
        <v>73</v>
      </c>
      <c r="D9" s="34"/>
      <c r="E9" s="32" t="s">
        <v>39</v>
      </c>
      <c r="F9" s="33" t="s">
        <v>104</v>
      </c>
      <c r="G9" s="24">
        <v>160</v>
      </c>
      <c r="H9" s="24">
        <f t="shared" si="1"/>
        <v>392.7043695918766</v>
      </c>
      <c r="I9" s="24">
        <f t="shared" si="2"/>
        <v>606053.8624699918</v>
      </c>
      <c r="J9" s="24">
        <f t="shared" si="3"/>
        <v>16384</v>
      </c>
      <c r="K9" s="24">
        <f t="shared" si="4"/>
        <v>-217.60000000000002</v>
      </c>
      <c r="L9" s="24">
        <f t="shared" si="5"/>
        <v>-75.29411764705881</v>
      </c>
      <c r="M9" s="24">
        <f t="shared" si="6"/>
        <v>0</v>
      </c>
      <c r="N9" s="24">
        <f t="shared" si="7"/>
        <v>-75.29411764705881</v>
      </c>
      <c r="O9" s="24">
        <f t="shared" si="8"/>
        <v>1.9960903087783687E-33</v>
      </c>
      <c r="P9" s="24">
        <f t="shared" si="9"/>
        <v>1.209738241474049E-27</v>
      </c>
      <c r="Q9" s="24">
        <f t="shared" si="10"/>
        <v>4.2721573111158353E-29</v>
      </c>
      <c r="R9" s="24">
        <f t="shared" si="11"/>
        <v>1024</v>
      </c>
      <c r="S9" s="24">
        <f t="shared" si="12"/>
        <v>-4.705882352941176</v>
      </c>
      <c r="T9" s="24">
        <f t="shared" si="0"/>
        <v>0</v>
      </c>
      <c r="U9" s="24">
        <f t="shared" si="13"/>
        <v>-4.705882352941176</v>
      </c>
      <c r="V9" s="24">
        <f t="shared" si="14"/>
        <v>0.009041932521329801</v>
      </c>
      <c r="W9" s="24">
        <f t="shared" si="15"/>
        <v>5479.898128744958</v>
      </c>
      <c r="X9" s="24">
        <f t="shared" si="16"/>
        <v>193.52109450025984</v>
      </c>
      <c r="Y9" s="24">
        <f t="shared" si="17"/>
        <v>937024</v>
      </c>
      <c r="Z9" s="24">
        <f t="shared" si="18"/>
        <v>-4306.176470588235</v>
      </c>
      <c r="AA9" s="24">
        <f t="shared" si="19"/>
        <v>0</v>
      </c>
      <c r="AB9" s="24">
        <f t="shared" si="20"/>
        <v>-4306.176470588235</v>
      </c>
      <c r="AC9" s="24">
        <f t="shared" si="21"/>
        <v>0</v>
      </c>
      <c r="AD9" s="24">
        <f t="shared" si="22"/>
        <v>0</v>
      </c>
      <c r="AE9" s="24">
        <f t="shared" si="23"/>
        <v>0</v>
      </c>
      <c r="AL9" s="1">
        <f t="shared" si="24"/>
      </c>
      <c r="AM9" s="1">
        <f t="shared" si="25"/>
      </c>
    </row>
    <row r="10" spans="1:39" ht="14.25">
      <c r="A10" s="8" t="s">
        <v>117</v>
      </c>
      <c r="B10" s="13">
        <f>B11*1000000</f>
        <v>238000000</v>
      </c>
      <c r="C10" s="3" t="s">
        <v>71</v>
      </c>
      <c r="D10" s="34"/>
      <c r="E10" s="60" t="s">
        <v>109</v>
      </c>
      <c r="F10" s="63">
        <v>31533</v>
      </c>
      <c r="G10" s="24">
        <v>180</v>
      </c>
      <c r="H10" s="24">
        <f t="shared" si="1"/>
        <v>441.7924157908612</v>
      </c>
      <c r="I10" s="24">
        <f t="shared" si="2"/>
        <v>538714.5444177705</v>
      </c>
      <c r="J10" s="24">
        <f t="shared" si="3"/>
        <v>15376</v>
      </c>
      <c r="K10" s="24">
        <f t="shared" si="4"/>
        <v>-244.8</v>
      </c>
      <c r="L10" s="24">
        <f t="shared" si="5"/>
        <v>-62.810457516339866</v>
      </c>
      <c r="M10" s="24">
        <f t="shared" si="6"/>
        <v>0</v>
      </c>
      <c r="N10" s="24">
        <f t="shared" si="7"/>
        <v>-62.810457516339866</v>
      </c>
      <c r="O10" s="24">
        <f t="shared" si="8"/>
        <v>5.269445229636802E-28</v>
      </c>
      <c r="P10" s="24">
        <f t="shared" si="9"/>
        <v>2.8387267862181834E-22</v>
      </c>
      <c r="Q10" s="24">
        <f t="shared" si="10"/>
        <v>1.0024885531621451E-23</v>
      </c>
      <c r="R10" s="24">
        <f t="shared" si="11"/>
        <v>1296</v>
      </c>
      <c r="S10" s="24">
        <f t="shared" si="12"/>
        <v>-5.294117647058823</v>
      </c>
      <c r="T10" s="24">
        <f t="shared" si="0"/>
        <v>0</v>
      </c>
      <c r="U10" s="24">
        <f t="shared" si="13"/>
        <v>-5.294117647058823</v>
      </c>
      <c r="V10" s="24">
        <f t="shared" si="14"/>
        <v>0.005021042753348031</v>
      </c>
      <c r="W10" s="24">
        <f t="shared" si="15"/>
        <v>2704.9087593720324</v>
      </c>
      <c r="X10" s="24">
        <f t="shared" si="16"/>
        <v>95.52310852116172</v>
      </c>
      <c r="Y10" s="24">
        <f t="shared" si="17"/>
        <v>929296</v>
      </c>
      <c r="Z10" s="24">
        <f t="shared" si="18"/>
        <v>-3796.143790849673</v>
      </c>
      <c r="AA10" s="24">
        <f t="shared" si="19"/>
        <v>0</v>
      </c>
      <c r="AB10" s="24">
        <f t="shared" si="20"/>
        <v>-3796.143790849673</v>
      </c>
      <c r="AC10" s="24">
        <f t="shared" si="21"/>
        <v>0</v>
      </c>
      <c r="AD10" s="24">
        <f t="shared" si="22"/>
        <v>0</v>
      </c>
      <c r="AE10" s="24">
        <f t="shared" si="23"/>
        <v>0</v>
      </c>
      <c r="AL10" s="1">
        <f t="shared" si="24"/>
      </c>
      <c r="AM10" s="1">
        <f t="shared" si="25"/>
      </c>
    </row>
    <row r="11" spans="1:39" ht="12.75">
      <c r="A11" s="8"/>
      <c r="B11" s="7">
        <v>238</v>
      </c>
      <c r="C11" s="3" t="s">
        <v>72</v>
      </c>
      <c r="D11" s="34"/>
      <c r="E11" s="61"/>
      <c r="F11" s="64" t="s">
        <v>102</v>
      </c>
      <c r="G11" s="24">
        <v>200</v>
      </c>
      <c r="H11" s="24">
        <f t="shared" si="1"/>
        <v>490.88046198984574</v>
      </c>
      <c r="I11" s="24">
        <f t="shared" si="2"/>
        <v>484843.08997599344</v>
      </c>
      <c r="J11" s="24">
        <f t="shared" si="3"/>
        <v>14400</v>
      </c>
      <c r="K11" s="24">
        <f t="shared" si="4"/>
        <v>-272</v>
      </c>
      <c r="L11" s="24">
        <f t="shared" si="5"/>
        <v>-52.94117647058823</v>
      </c>
      <c r="M11" s="24">
        <f t="shared" si="6"/>
        <v>0</v>
      </c>
      <c r="N11" s="24">
        <f t="shared" si="7"/>
        <v>-52.94117647058823</v>
      </c>
      <c r="O11" s="24">
        <f t="shared" si="8"/>
        <v>1.0184487825423451E-23</v>
      </c>
      <c r="P11" s="24">
        <f t="shared" si="9"/>
        <v>4.937878547101192E-18</v>
      </c>
      <c r="Q11" s="24">
        <f t="shared" si="10"/>
        <v>1.7437982212330462E-19</v>
      </c>
      <c r="R11" s="24">
        <f t="shared" si="11"/>
        <v>1600</v>
      </c>
      <c r="S11" s="24">
        <f t="shared" si="12"/>
        <v>-5.882352941176471</v>
      </c>
      <c r="T11" s="24">
        <f t="shared" si="0"/>
        <v>0</v>
      </c>
      <c r="U11" s="24">
        <f t="shared" si="13"/>
        <v>-5.882352941176471</v>
      </c>
      <c r="V11" s="24">
        <f t="shared" si="14"/>
        <v>0.002788217040049421</v>
      </c>
      <c r="W11" s="24">
        <f t="shared" si="15"/>
        <v>1351.8477652212796</v>
      </c>
      <c r="X11" s="24">
        <f t="shared" si="16"/>
        <v>47.740131837682206</v>
      </c>
      <c r="Y11" s="24">
        <f t="shared" si="17"/>
        <v>921600</v>
      </c>
      <c r="Z11" s="24">
        <f t="shared" si="18"/>
        <v>-3388.235294117647</v>
      </c>
      <c r="AA11" s="24">
        <f t="shared" si="19"/>
        <v>0</v>
      </c>
      <c r="AB11" s="24">
        <f t="shared" si="20"/>
        <v>-3388.235294117647</v>
      </c>
      <c r="AC11" s="24">
        <f t="shared" si="21"/>
        <v>0</v>
      </c>
      <c r="AD11" s="24">
        <f t="shared" si="22"/>
        <v>0</v>
      </c>
      <c r="AE11" s="24">
        <f t="shared" si="23"/>
        <v>0</v>
      </c>
      <c r="AL11" s="1">
        <f t="shared" si="24"/>
      </c>
      <c r="AM11" s="1">
        <f t="shared" si="25"/>
      </c>
    </row>
    <row r="12" spans="1:39" ht="15" thickBot="1">
      <c r="A12" s="8" t="s">
        <v>80</v>
      </c>
      <c r="B12" s="5">
        <f>$C$38</f>
        <v>0</v>
      </c>
      <c r="C12" s="3" t="s">
        <v>6</v>
      </c>
      <c r="D12" s="34"/>
      <c r="E12" s="62"/>
      <c r="F12" s="20">
        <v>33157</v>
      </c>
      <c r="G12" s="24">
        <v>220</v>
      </c>
      <c r="H12" s="24">
        <f t="shared" si="1"/>
        <v>539.9685081888302</v>
      </c>
      <c r="I12" s="24">
        <f t="shared" si="2"/>
        <v>440766.44543272135</v>
      </c>
      <c r="J12" s="24">
        <f t="shared" si="3"/>
        <v>13456</v>
      </c>
      <c r="K12" s="24">
        <f t="shared" si="4"/>
        <v>-299.20000000000005</v>
      </c>
      <c r="L12" s="24">
        <f t="shared" si="5"/>
        <v>-44.97326203208556</v>
      </c>
      <c r="M12" s="24">
        <f t="shared" si="6"/>
        <v>0</v>
      </c>
      <c r="N12" s="24">
        <f t="shared" si="7"/>
        <v>-44.97326203208556</v>
      </c>
      <c r="O12" s="24">
        <f t="shared" si="8"/>
        <v>2.9400889258924517E-20</v>
      </c>
      <c r="P12" s="24">
        <f t="shared" si="9"/>
        <v>1.2958925451217236E-14</v>
      </c>
      <c r="Q12" s="24">
        <f t="shared" si="10"/>
        <v>4.576408863719501E-16</v>
      </c>
      <c r="R12" s="24">
        <f t="shared" si="11"/>
        <v>1936</v>
      </c>
      <c r="S12" s="24">
        <f t="shared" si="12"/>
        <v>-6.470588235294117</v>
      </c>
      <c r="T12" s="24">
        <f t="shared" si="0"/>
        <v>0</v>
      </c>
      <c r="U12" s="24">
        <f t="shared" si="13"/>
        <v>-6.470588235294117</v>
      </c>
      <c r="V12" s="24">
        <f t="shared" si="14"/>
        <v>0.0015483146916520803</v>
      </c>
      <c r="W12" s="24">
        <f t="shared" si="15"/>
        <v>682.4451630507474</v>
      </c>
      <c r="X12" s="24">
        <f t="shared" si="16"/>
        <v>24.100363143107533</v>
      </c>
      <c r="Y12" s="24">
        <f t="shared" si="17"/>
        <v>913936</v>
      </c>
      <c r="Z12" s="24">
        <f t="shared" si="18"/>
        <v>-3054.598930481283</v>
      </c>
      <c r="AA12" s="24">
        <f t="shared" si="19"/>
        <v>0</v>
      </c>
      <c r="AB12" s="24">
        <f t="shared" si="20"/>
        <v>-3054.598930481283</v>
      </c>
      <c r="AC12" s="24">
        <f t="shared" si="21"/>
        <v>0</v>
      </c>
      <c r="AD12" s="24">
        <f t="shared" si="22"/>
        <v>0</v>
      </c>
      <c r="AE12" s="24">
        <f t="shared" si="23"/>
        <v>0</v>
      </c>
      <c r="AL12" s="1">
        <f t="shared" si="24"/>
      </c>
      <c r="AM12" s="1">
        <f t="shared" si="25"/>
      </c>
    </row>
    <row r="13" spans="1:39" ht="15" thickTop="1">
      <c r="A13" s="16" t="s">
        <v>81</v>
      </c>
      <c r="B13" s="5">
        <f>$D$38</f>
        <v>0</v>
      </c>
      <c r="C13" s="3" t="s">
        <v>6</v>
      </c>
      <c r="D13" s="34"/>
      <c r="E13" s="24" t="s">
        <v>108</v>
      </c>
      <c r="F13" s="24" t="s">
        <v>107</v>
      </c>
      <c r="G13" s="24">
        <v>240</v>
      </c>
      <c r="H13" s="24">
        <f t="shared" si="1"/>
        <v>589.0565543878149</v>
      </c>
      <c r="I13" s="24">
        <f t="shared" si="2"/>
        <v>404035.9083133278</v>
      </c>
      <c r="J13" s="24">
        <f t="shared" si="3"/>
        <v>12544</v>
      </c>
      <c r="K13" s="24">
        <f t="shared" si="4"/>
        <v>-326.40000000000003</v>
      </c>
      <c r="L13" s="24">
        <f t="shared" si="5"/>
        <v>-38.431372549019606</v>
      </c>
      <c r="M13" s="24">
        <f t="shared" si="6"/>
        <v>0</v>
      </c>
      <c r="N13" s="24">
        <f t="shared" si="7"/>
        <v>-38.431372549019606</v>
      </c>
      <c r="O13" s="24">
        <f t="shared" si="8"/>
        <v>2.0392335610207094E-17</v>
      </c>
      <c r="P13" s="24">
        <f t="shared" si="9"/>
        <v>8.239235840900243E-12</v>
      </c>
      <c r="Q13" s="24">
        <f t="shared" si="10"/>
        <v>2.9096634651162005E-13</v>
      </c>
      <c r="R13" s="24">
        <f t="shared" si="11"/>
        <v>2304</v>
      </c>
      <c r="S13" s="24">
        <f t="shared" si="12"/>
        <v>-7.058823529411764</v>
      </c>
      <c r="T13" s="24">
        <f t="shared" si="0"/>
        <v>0</v>
      </c>
      <c r="U13" s="24">
        <f t="shared" si="13"/>
        <v>-7.058823529411764</v>
      </c>
      <c r="V13" s="24">
        <f t="shared" si="14"/>
        <v>0.0008597890156869505</v>
      </c>
      <c r="W13" s="24">
        <f t="shared" si="15"/>
        <v>347.3856359108991</v>
      </c>
      <c r="X13" s="24">
        <f t="shared" si="16"/>
        <v>12.267828141276524</v>
      </c>
      <c r="Y13" s="24">
        <f t="shared" si="17"/>
        <v>906304</v>
      </c>
      <c r="Z13" s="24">
        <f t="shared" si="18"/>
        <v>-2776.6666666666665</v>
      </c>
      <c r="AA13" s="24">
        <f t="shared" si="19"/>
        <v>0</v>
      </c>
      <c r="AB13" s="24">
        <f t="shared" si="20"/>
        <v>-2776.6666666666665</v>
      </c>
      <c r="AC13" s="24">
        <f t="shared" si="21"/>
        <v>0</v>
      </c>
      <c r="AD13" s="24">
        <f t="shared" si="22"/>
        <v>0</v>
      </c>
      <c r="AE13" s="24">
        <f t="shared" si="23"/>
        <v>0</v>
      </c>
      <c r="AL13" s="1">
        <f t="shared" si="24"/>
      </c>
      <c r="AM13" s="1">
        <f t="shared" si="25"/>
      </c>
    </row>
    <row r="14" spans="1:39" ht="14.25">
      <c r="A14" s="10" t="s">
        <v>78</v>
      </c>
      <c r="B14" s="6">
        <v>1000</v>
      </c>
      <c r="C14" s="3" t="s">
        <v>6</v>
      </c>
      <c r="D14" s="22"/>
      <c r="E14" s="24" t="s">
        <v>113</v>
      </c>
      <c r="F14" s="24"/>
      <c r="G14" s="24">
        <v>260</v>
      </c>
      <c r="H14" s="24">
        <f t="shared" si="1"/>
        <v>638.1446005867996</v>
      </c>
      <c r="I14" s="24">
        <f t="shared" si="2"/>
        <v>372956.22305845644</v>
      </c>
      <c r="J14" s="24">
        <f t="shared" si="3"/>
        <v>11664</v>
      </c>
      <c r="K14" s="24">
        <f t="shared" si="4"/>
        <v>-353.6</v>
      </c>
      <c r="L14" s="24">
        <f t="shared" si="5"/>
        <v>-32.98642533936651</v>
      </c>
      <c r="M14" s="24">
        <f t="shared" si="6"/>
        <v>0</v>
      </c>
      <c r="N14" s="24">
        <f t="shared" si="7"/>
        <v>-32.98642533936651</v>
      </c>
      <c r="O14" s="24">
        <f t="shared" si="8"/>
        <v>4.7225601421318815E-15</v>
      </c>
      <c r="P14" s="24">
        <f t="shared" si="9"/>
        <v>1.7613081937759138E-09</v>
      </c>
      <c r="Q14" s="24">
        <f t="shared" si="10"/>
        <v>6.220011419990655E-11</v>
      </c>
      <c r="R14" s="24">
        <f t="shared" si="11"/>
        <v>2704</v>
      </c>
      <c r="S14" s="24">
        <f t="shared" si="12"/>
        <v>-7.647058823529411</v>
      </c>
      <c r="T14" s="24">
        <f t="shared" si="0"/>
        <v>0</v>
      </c>
      <c r="U14" s="24">
        <f t="shared" si="13"/>
        <v>-7.647058823529411</v>
      </c>
      <c r="V14" s="24">
        <f t="shared" si="14"/>
        <v>0.00047744631984803735</v>
      </c>
      <c r="W14" s="24">
        <f t="shared" si="15"/>
        <v>178.06657616368375</v>
      </c>
      <c r="X14" s="24">
        <f t="shared" si="16"/>
        <v>6.288372138224791</v>
      </c>
      <c r="Y14" s="24">
        <f t="shared" si="17"/>
        <v>898704</v>
      </c>
      <c r="Z14" s="24">
        <f t="shared" si="18"/>
        <v>-2541.58371040724</v>
      </c>
      <c r="AA14" s="24">
        <f t="shared" si="19"/>
        <v>0</v>
      </c>
      <c r="AB14" s="24">
        <f t="shared" si="20"/>
        <v>-2541.58371040724</v>
      </c>
      <c r="AC14" s="24">
        <f t="shared" si="21"/>
        <v>0</v>
      </c>
      <c r="AD14" s="24">
        <f t="shared" si="22"/>
        <v>0</v>
      </c>
      <c r="AE14" s="24">
        <f t="shared" si="23"/>
        <v>0</v>
      </c>
      <c r="AL14" s="1">
        <f t="shared" si="24"/>
      </c>
      <c r="AM14" s="1">
        <f t="shared" si="25"/>
      </c>
    </row>
    <row r="15" spans="1:39" ht="15" thickBot="1">
      <c r="A15" s="17" t="s">
        <v>79</v>
      </c>
      <c r="B15" s="18">
        <v>0</v>
      </c>
      <c r="C15" s="19" t="s">
        <v>6</v>
      </c>
      <c r="D15" s="37"/>
      <c r="E15" s="24" t="s">
        <v>114</v>
      </c>
      <c r="F15" s="24"/>
      <c r="G15" s="24">
        <v>280</v>
      </c>
      <c r="H15" s="24">
        <f t="shared" si="1"/>
        <v>687.232646785784</v>
      </c>
      <c r="I15" s="24">
        <f t="shared" si="2"/>
        <v>346316.4928399953</v>
      </c>
      <c r="J15" s="24">
        <f t="shared" si="3"/>
        <v>10816</v>
      </c>
      <c r="K15" s="24">
        <f t="shared" si="4"/>
        <v>-380.8</v>
      </c>
      <c r="L15" s="24">
        <f t="shared" si="5"/>
        <v>-28.403361344537814</v>
      </c>
      <c r="M15" s="24">
        <f t="shared" si="6"/>
        <v>0</v>
      </c>
      <c r="N15" s="24">
        <f t="shared" si="7"/>
        <v>-28.403361344537814</v>
      </c>
      <c r="O15" s="24">
        <f t="shared" si="8"/>
        <v>4.619307787787113E-13</v>
      </c>
      <c r="P15" s="24">
        <f t="shared" si="9"/>
        <v>1.5997424724149102E-07</v>
      </c>
      <c r="Q15" s="24">
        <f t="shared" si="10"/>
        <v>5.649446520845965E-09</v>
      </c>
      <c r="R15" s="24">
        <f t="shared" si="11"/>
        <v>3136</v>
      </c>
      <c r="S15" s="24">
        <f t="shared" si="12"/>
        <v>-8.235294117647058</v>
      </c>
      <c r="T15" s="24">
        <f t="shared" si="0"/>
        <v>0</v>
      </c>
      <c r="U15" s="24">
        <f t="shared" si="13"/>
        <v>-8.235294117647058</v>
      </c>
      <c r="V15" s="24">
        <f t="shared" si="14"/>
        <v>0.0002651289841779429</v>
      </c>
      <c r="W15" s="24">
        <f t="shared" si="15"/>
        <v>91.8185399507358</v>
      </c>
      <c r="X15" s="24">
        <f t="shared" si="16"/>
        <v>3.2425464724381214</v>
      </c>
      <c r="Y15" s="24">
        <f t="shared" si="17"/>
        <v>891136</v>
      </c>
      <c r="Z15" s="24">
        <f t="shared" si="18"/>
        <v>-2340.168067226891</v>
      </c>
      <c r="AA15" s="24">
        <f t="shared" si="19"/>
        <v>0</v>
      </c>
      <c r="AB15" s="24">
        <f t="shared" si="20"/>
        <v>-2340.168067226891</v>
      </c>
      <c r="AC15" s="24">
        <f t="shared" si="21"/>
        <v>0</v>
      </c>
      <c r="AD15" s="24">
        <f t="shared" si="22"/>
        <v>0</v>
      </c>
      <c r="AE15" s="24">
        <f t="shared" si="23"/>
        <v>0</v>
      </c>
      <c r="AL15" s="1">
        <f t="shared" si="24"/>
      </c>
      <c r="AM15" s="1">
        <f t="shared" si="25"/>
      </c>
    </row>
    <row r="16" spans="1:39" ht="13.5" thickTop="1">
      <c r="A16" s="47" t="s">
        <v>94</v>
      </c>
      <c r="B16" s="54">
        <f>$AN$2</f>
        <v>684.8840122838646</v>
      </c>
      <c r="C16" s="48" t="s">
        <v>76</v>
      </c>
      <c r="E16" s="24" t="s">
        <v>106</v>
      </c>
      <c r="F16" s="24"/>
      <c r="G16" s="24">
        <v>300</v>
      </c>
      <c r="H16" s="24">
        <f t="shared" si="1"/>
        <v>736.3206929847686</v>
      </c>
      <c r="I16" s="24">
        <f t="shared" si="2"/>
        <v>323228.7266506623</v>
      </c>
      <c r="J16" s="24">
        <f t="shared" si="3"/>
        <v>10000</v>
      </c>
      <c r="K16" s="24">
        <f t="shared" si="4"/>
        <v>-408.00000000000006</v>
      </c>
      <c r="L16" s="24">
        <f t="shared" si="5"/>
        <v>-24.509803921568626</v>
      </c>
      <c r="M16" s="24">
        <f t="shared" si="6"/>
        <v>0</v>
      </c>
      <c r="N16" s="24">
        <f t="shared" si="7"/>
        <v>-24.509803921568626</v>
      </c>
      <c r="O16" s="24">
        <f t="shared" si="8"/>
        <v>2.2673961471567363E-11</v>
      </c>
      <c r="P16" s="24">
        <f t="shared" si="9"/>
        <v>7.3288756945808964E-06</v>
      </c>
      <c r="Q16" s="24">
        <f t="shared" si="10"/>
        <v>2.5881722845028027E-07</v>
      </c>
      <c r="R16" s="24">
        <f t="shared" si="11"/>
        <v>3600</v>
      </c>
      <c r="S16" s="24">
        <f t="shared" si="12"/>
        <v>-8.823529411764705</v>
      </c>
      <c r="T16" s="24">
        <f t="shared" si="0"/>
        <v>0</v>
      </c>
      <c r="U16" s="24">
        <f t="shared" si="13"/>
        <v>-8.823529411764705</v>
      </c>
      <c r="V16" s="24">
        <f t="shared" si="14"/>
        <v>0.00014722781458154506</v>
      </c>
      <c r="W16" s="24">
        <f t="shared" si="15"/>
        <v>47.588259034752625</v>
      </c>
      <c r="X16" s="24">
        <f t="shared" si="16"/>
        <v>1.680566272839891</v>
      </c>
      <c r="Y16" s="24">
        <f t="shared" si="17"/>
        <v>883600</v>
      </c>
      <c r="Z16" s="24">
        <f t="shared" si="18"/>
        <v>-2165.6862745098038</v>
      </c>
      <c r="AA16" s="24">
        <f t="shared" si="19"/>
        <v>0</v>
      </c>
      <c r="AB16" s="24">
        <f t="shared" si="20"/>
        <v>-2165.6862745098038</v>
      </c>
      <c r="AC16" s="24">
        <f t="shared" si="21"/>
        <v>0</v>
      </c>
      <c r="AD16" s="24">
        <f t="shared" si="22"/>
        <v>0</v>
      </c>
      <c r="AE16" s="24">
        <f t="shared" si="23"/>
        <v>0</v>
      </c>
      <c r="AL16" s="1">
        <f t="shared" si="24"/>
      </c>
      <c r="AM16" s="1">
        <f t="shared" si="25"/>
      </c>
    </row>
    <row r="17" spans="1:39" ht="12.75">
      <c r="A17" s="49" t="s">
        <v>95</v>
      </c>
      <c r="B17" s="50">
        <f>MAX(AM2:AM336)</f>
        <v>5000</v>
      </c>
      <c r="C17" s="51" t="s">
        <v>93</v>
      </c>
      <c r="E17" s="24"/>
      <c r="F17" s="9"/>
      <c r="G17" s="24">
        <v>320</v>
      </c>
      <c r="H17" s="24">
        <f t="shared" si="1"/>
        <v>785.4087391837533</v>
      </c>
      <c r="I17" s="24">
        <f t="shared" si="2"/>
        <v>303026.9312349959</v>
      </c>
      <c r="J17" s="24">
        <f t="shared" si="3"/>
        <v>9216</v>
      </c>
      <c r="K17" s="24">
        <f t="shared" si="4"/>
        <v>-435.20000000000005</v>
      </c>
      <c r="L17" s="24">
        <f t="shared" si="5"/>
        <v>-21.176470588235293</v>
      </c>
      <c r="M17" s="24">
        <f t="shared" si="6"/>
        <v>0</v>
      </c>
      <c r="N17" s="24">
        <f t="shared" si="7"/>
        <v>-21.176470588235293</v>
      </c>
      <c r="O17" s="24">
        <f t="shared" si="8"/>
        <v>6.355879828439133E-10</v>
      </c>
      <c r="P17" s="24">
        <f t="shared" si="9"/>
        <v>0.00019260027597103226</v>
      </c>
      <c r="Q17" s="24">
        <f t="shared" si="10"/>
        <v>6.8016257476491785E-06</v>
      </c>
      <c r="R17" s="24">
        <f t="shared" si="11"/>
        <v>4096</v>
      </c>
      <c r="S17" s="24">
        <f t="shared" si="12"/>
        <v>-9.411764705882351</v>
      </c>
      <c r="T17" s="24">
        <f t="shared" si="0"/>
        <v>0</v>
      </c>
      <c r="U17" s="24">
        <f t="shared" si="13"/>
        <v>-9.411764705882351</v>
      </c>
      <c r="V17" s="24">
        <f t="shared" si="14"/>
        <v>8.17565437202815E-05</v>
      </c>
      <c r="W17" s="24">
        <f t="shared" si="15"/>
        <v>24.774434551936675</v>
      </c>
      <c r="X17" s="24">
        <f t="shared" si="16"/>
        <v>0.8749023389626185</v>
      </c>
      <c r="Y17" s="24">
        <f t="shared" si="17"/>
        <v>876096</v>
      </c>
      <c r="Z17" s="24">
        <f t="shared" si="18"/>
        <v>-2013.0882352941173</v>
      </c>
      <c r="AA17" s="24">
        <f t="shared" si="19"/>
        <v>0</v>
      </c>
      <c r="AB17" s="24">
        <f t="shared" si="20"/>
        <v>-2013.0882352941173</v>
      </c>
      <c r="AC17" s="24">
        <f t="shared" si="21"/>
        <v>0</v>
      </c>
      <c r="AD17" s="24">
        <f t="shared" si="22"/>
        <v>0</v>
      </c>
      <c r="AE17" s="24">
        <f t="shared" si="23"/>
        <v>0</v>
      </c>
      <c r="AL17" s="1">
        <f t="shared" si="24"/>
      </c>
      <c r="AM17" s="1">
        <f t="shared" si="25"/>
      </c>
    </row>
    <row r="18" spans="1:39" ht="12.75">
      <c r="A18" s="49" t="s">
        <v>98</v>
      </c>
      <c r="B18" s="50">
        <f>MIN(AL2:AL336)</f>
        <v>4200</v>
      </c>
      <c r="C18" s="51" t="s">
        <v>93</v>
      </c>
      <c r="E18" s="24"/>
      <c r="F18" s="9"/>
      <c r="G18" s="24">
        <v>340</v>
      </c>
      <c r="H18" s="24">
        <f t="shared" si="1"/>
        <v>834.4967853827378</v>
      </c>
      <c r="I18" s="24">
        <f t="shared" si="2"/>
        <v>285201.8176329373</v>
      </c>
      <c r="J18" s="24">
        <f t="shared" si="3"/>
        <v>8464</v>
      </c>
      <c r="K18" s="24">
        <f t="shared" si="4"/>
        <v>-462.40000000000003</v>
      </c>
      <c r="L18" s="24">
        <f t="shared" si="5"/>
        <v>-18.304498269896193</v>
      </c>
      <c r="M18" s="24">
        <f t="shared" si="6"/>
        <v>0</v>
      </c>
      <c r="N18" s="24">
        <f t="shared" si="7"/>
        <v>-18.304498269896193</v>
      </c>
      <c r="O18" s="24">
        <f t="shared" si="8"/>
        <v>1.1232008084423188E-08</v>
      </c>
      <c r="P18" s="24">
        <f t="shared" si="9"/>
        <v>0.0032033891213453392</v>
      </c>
      <c r="Q18" s="24">
        <f t="shared" si="10"/>
        <v>0.00011312680533624347</v>
      </c>
      <c r="R18" s="24">
        <f t="shared" si="11"/>
        <v>4624</v>
      </c>
      <c r="S18" s="24">
        <f t="shared" si="12"/>
        <v>-10</v>
      </c>
      <c r="T18" s="24">
        <f t="shared" si="0"/>
        <v>0</v>
      </c>
      <c r="U18" s="24">
        <f t="shared" si="13"/>
        <v>-10</v>
      </c>
      <c r="V18" s="24">
        <f t="shared" si="14"/>
        <v>4.5399929762484854E-05</v>
      </c>
      <c r="W18" s="24">
        <f t="shared" si="15"/>
        <v>12.948142488668367</v>
      </c>
      <c r="X18" s="24">
        <f t="shared" si="16"/>
        <v>0.4572600890167097</v>
      </c>
      <c r="Y18" s="24">
        <f t="shared" si="17"/>
        <v>868624</v>
      </c>
      <c r="Z18" s="24">
        <f t="shared" si="18"/>
        <v>-1878.5121107266434</v>
      </c>
      <c r="AA18" s="24">
        <f t="shared" si="19"/>
        <v>0</v>
      </c>
      <c r="AB18" s="24">
        <f t="shared" si="20"/>
        <v>-1878.5121107266434</v>
      </c>
      <c r="AC18" s="24">
        <f t="shared" si="21"/>
        <v>0</v>
      </c>
      <c r="AD18" s="24">
        <f t="shared" si="22"/>
        <v>0</v>
      </c>
      <c r="AE18" s="24">
        <f t="shared" si="23"/>
        <v>0</v>
      </c>
      <c r="AL18" s="1">
        <f t="shared" si="24"/>
      </c>
      <c r="AM18" s="1">
        <f t="shared" si="25"/>
      </c>
    </row>
    <row r="19" spans="1:39" ht="13.5" thickBot="1">
      <c r="A19" s="52" t="s">
        <v>110</v>
      </c>
      <c r="B19" s="71">
        <f>($B$18-$B$55)/365</f>
        <v>7.8054794520547945</v>
      </c>
      <c r="C19" s="53" t="s">
        <v>111</v>
      </c>
      <c r="D19" s="66"/>
      <c r="E19" s="24"/>
      <c r="F19" s="9"/>
      <c r="G19" s="24">
        <v>360</v>
      </c>
      <c r="H19" s="24">
        <f t="shared" si="1"/>
        <v>883.5848315817224</v>
      </c>
      <c r="I19" s="24">
        <f t="shared" si="2"/>
        <v>269357.27220888523</v>
      </c>
      <c r="J19" s="24">
        <f t="shared" si="3"/>
        <v>7744</v>
      </c>
      <c r="K19" s="24">
        <f t="shared" si="4"/>
        <v>-489.6</v>
      </c>
      <c r="L19" s="24">
        <f t="shared" si="5"/>
        <v>-15.816993464052286</v>
      </c>
      <c r="M19" s="24">
        <f t="shared" si="6"/>
        <v>0</v>
      </c>
      <c r="N19" s="24">
        <f t="shared" si="7"/>
        <v>-15.816993464052286</v>
      </c>
      <c r="O19" s="24">
        <f t="shared" si="8"/>
        <v>1.3513474244950457E-07</v>
      </c>
      <c r="P19" s="24">
        <f t="shared" si="9"/>
        <v>0.0363995256068488</v>
      </c>
      <c r="Q19" s="24">
        <f t="shared" si="10"/>
        <v>0.00128543923066338</v>
      </c>
      <c r="R19" s="24">
        <f t="shared" si="11"/>
        <v>5184</v>
      </c>
      <c r="S19" s="24">
        <f t="shared" si="12"/>
        <v>-10.588235294117647</v>
      </c>
      <c r="T19" s="24">
        <f t="shared" si="0"/>
        <v>0</v>
      </c>
      <c r="U19" s="24">
        <f t="shared" si="13"/>
        <v>-10.588235294117647</v>
      </c>
      <c r="V19" s="24">
        <f t="shared" si="14"/>
        <v>2.5210870330948777E-05</v>
      </c>
      <c r="W19" s="24">
        <f t="shared" si="15"/>
        <v>6.790731262356278</v>
      </c>
      <c r="X19" s="24">
        <f t="shared" si="16"/>
        <v>0.2398128059087283</v>
      </c>
      <c r="Y19" s="24">
        <f t="shared" si="17"/>
        <v>861184</v>
      </c>
      <c r="Z19" s="24">
        <f t="shared" si="18"/>
        <v>-1758.954248366013</v>
      </c>
      <c r="AA19" s="24">
        <f t="shared" si="19"/>
        <v>0</v>
      </c>
      <c r="AB19" s="24">
        <f t="shared" si="20"/>
        <v>-1758.954248366013</v>
      </c>
      <c r="AC19" s="24">
        <f t="shared" si="21"/>
        <v>0</v>
      </c>
      <c r="AD19" s="24">
        <f t="shared" si="22"/>
        <v>0</v>
      </c>
      <c r="AE19" s="24">
        <f t="shared" si="23"/>
        <v>0</v>
      </c>
      <c r="AL19" s="1">
        <f t="shared" si="24"/>
      </c>
      <c r="AM19" s="1">
        <f t="shared" si="25"/>
      </c>
    </row>
    <row r="20" spans="1:39" ht="13.5" thickTop="1">
      <c r="A20" s="43" t="s">
        <v>16</v>
      </c>
      <c r="B20" s="41" t="s">
        <v>17</v>
      </c>
      <c r="C20" s="41" t="s">
        <v>19</v>
      </c>
      <c r="D20" s="41" t="s">
        <v>20</v>
      </c>
      <c r="E20" s="41" t="s">
        <v>75</v>
      </c>
      <c r="F20" s="42" t="s">
        <v>18</v>
      </c>
      <c r="G20" s="24">
        <v>380</v>
      </c>
      <c r="H20" s="24">
        <f t="shared" si="1"/>
        <v>932.6728777807069</v>
      </c>
      <c r="I20" s="24">
        <f t="shared" si="2"/>
        <v>255180.5736715755</v>
      </c>
      <c r="J20" s="24">
        <f t="shared" si="3"/>
        <v>7056</v>
      </c>
      <c r="K20" s="24">
        <f t="shared" si="4"/>
        <v>-516.8000000000001</v>
      </c>
      <c r="L20" s="24">
        <f t="shared" si="5"/>
        <v>-13.653250773993806</v>
      </c>
      <c r="M20" s="24">
        <f t="shared" si="6"/>
        <v>0</v>
      </c>
      <c r="N20" s="24">
        <f t="shared" si="7"/>
        <v>-13.653250773993806</v>
      </c>
      <c r="O20" s="24">
        <f t="shared" si="8"/>
        <v>1.1761657506447002E-06</v>
      </c>
      <c r="P20" s="24">
        <f t="shared" si="9"/>
        <v>0.3001346509823738</v>
      </c>
      <c r="Q20" s="24">
        <f t="shared" si="10"/>
        <v>0.010599172610689548</v>
      </c>
      <c r="R20" s="24">
        <f t="shared" si="11"/>
        <v>5776</v>
      </c>
      <c r="S20" s="24">
        <f t="shared" si="12"/>
        <v>-11.176470588235293</v>
      </c>
      <c r="T20" s="24">
        <f t="shared" si="0"/>
        <v>0</v>
      </c>
      <c r="U20" s="24">
        <f t="shared" si="13"/>
        <v>-11.176470588235293</v>
      </c>
      <c r="V20" s="24">
        <f t="shared" si="14"/>
        <v>1.3999756963701655E-05</v>
      </c>
      <c r="W20" s="24">
        <f t="shared" si="15"/>
        <v>3.5724660132600223</v>
      </c>
      <c r="X20" s="24">
        <f t="shared" si="16"/>
        <v>0.12616065421446004</v>
      </c>
      <c r="Y20" s="24">
        <f t="shared" si="17"/>
        <v>853776</v>
      </c>
      <c r="Z20" s="24">
        <f t="shared" si="18"/>
        <v>-1652.0433436532505</v>
      </c>
      <c r="AA20" s="24">
        <f t="shared" si="19"/>
        <v>0</v>
      </c>
      <c r="AB20" s="24">
        <f t="shared" si="20"/>
        <v>-1652.0433436532505</v>
      </c>
      <c r="AC20" s="24">
        <f t="shared" si="21"/>
        <v>0</v>
      </c>
      <c r="AD20" s="24">
        <f t="shared" si="22"/>
        <v>0</v>
      </c>
      <c r="AE20" s="24">
        <f t="shared" si="23"/>
        <v>0</v>
      </c>
      <c r="AL20" s="1">
        <f t="shared" si="24"/>
      </c>
      <c r="AM20" s="1">
        <f t="shared" si="25"/>
      </c>
    </row>
    <row r="21" spans="1:39" ht="12.75">
      <c r="A21" s="11"/>
      <c r="B21" s="21"/>
      <c r="C21" s="21"/>
      <c r="D21" s="21"/>
      <c r="E21" s="12"/>
      <c r="F21" s="44"/>
      <c r="G21" s="24">
        <v>400</v>
      </c>
      <c r="H21" s="24">
        <f t="shared" si="1"/>
        <v>981.7609239796915</v>
      </c>
      <c r="I21" s="24">
        <f t="shared" si="2"/>
        <v>242421.54498799672</v>
      </c>
      <c r="J21" s="24">
        <f t="shared" si="3"/>
        <v>6400</v>
      </c>
      <c r="K21" s="24">
        <f t="shared" si="4"/>
        <v>-544</v>
      </c>
      <c r="L21" s="24">
        <f t="shared" si="5"/>
        <v>-11.764705882352942</v>
      </c>
      <c r="M21" s="24">
        <f t="shared" si="6"/>
        <v>0</v>
      </c>
      <c r="N21" s="24">
        <f t="shared" si="7"/>
        <v>-11.764705882352942</v>
      </c>
      <c r="O21" s="24">
        <f t="shared" si="8"/>
        <v>7.774154262421956E-06</v>
      </c>
      <c r="P21" s="24">
        <f t="shared" si="9"/>
        <v>1.8846224872713506</v>
      </c>
      <c r="Q21" s="24">
        <f t="shared" si="10"/>
        <v>0.06655492454201571</v>
      </c>
      <c r="R21" s="24">
        <f t="shared" si="11"/>
        <v>6400</v>
      </c>
      <c r="S21" s="24">
        <f t="shared" si="12"/>
        <v>-11.764705882352942</v>
      </c>
      <c r="T21" s="24">
        <f t="shared" si="0"/>
        <v>0</v>
      </c>
      <c r="U21" s="24">
        <f t="shared" si="13"/>
        <v>-11.764705882352942</v>
      </c>
      <c r="V21" s="24">
        <f t="shared" si="14"/>
        <v>7.774154262421956E-06</v>
      </c>
      <c r="W21" s="24">
        <f t="shared" si="15"/>
        <v>1.8846224872713506</v>
      </c>
      <c r="X21" s="24">
        <f t="shared" si="16"/>
        <v>0.06655492454201571</v>
      </c>
      <c r="Y21" s="24">
        <f t="shared" si="17"/>
        <v>846400</v>
      </c>
      <c r="Z21" s="24">
        <f t="shared" si="18"/>
        <v>-1555.8823529411766</v>
      </c>
      <c r="AA21" s="24">
        <f t="shared" si="19"/>
        <v>0</v>
      </c>
      <c r="AB21" s="24">
        <f t="shared" si="20"/>
        <v>-1555.8823529411766</v>
      </c>
      <c r="AC21" s="24">
        <f t="shared" si="21"/>
        <v>0</v>
      </c>
      <c r="AD21" s="24">
        <f t="shared" si="22"/>
        <v>0</v>
      </c>
      <c r="AE21" s="24">
        <f t="shared" si="23"/>
        <v>0</v>
      </c>
      <c r="AL21" s="1">
        <f t="shared" si="24"/>
      </c>
      <c r="AM21" s="1">
        <f t="shared" si="25"/>
      </c>
    </row>
    <row r="22" spans="1:39" ht="14.25">
      <c r="A22" s="11" t="s">
        <v>28</v>
      </c>
      <c r="B22" s="14" t="s">
        <v>105</v>
      </c>
      <c r="C22" s="14">
        <v>160</v>
      </c>
      <c r="D22" s="14">
        <v>0</v>
      </c>
      <c r="E22" s="14">
        <v>380</v>
      </c>
      <c r="F22" s="45">
        <v>565</v>
      </c>
      <c r="G22" s="24">
        <v>420</v>
      </c>
      <c r="H22" s="24">
        <f t="shared" si="1"/>
        <v>1030.8489701786762</v>
      </c>
      <c r="I22" s="24">
        <f t="shared" si="2"/>
        <v>230877.6618933302</v>
      </c>
      <c r="J22" s="24">
        <f t="shared" si="3"/>
        <v>5776</v>
      </c>
      <c r="K22" s="24">
        <f t="shared" si="4"/>
        <v>-571.2</v>
      </c>
      <c r="L22" s="24">
        <f t="shared" si="5"/>
        <v>-10.11204481792717</v>
      </c>
      <c r="M22" s="24">
        <f t="shared" si="6"/>
        <v>0</v>
      </c>
      <c r="N22" s="24">
        <f t="shared" si="7"/>
        <v>-10.11204481792717</v>
      </c>
      <c r="O22" s="24">
        <f t="shared" si="8"/>
        <v>4.058772739649486E-05</v>
      </c>
      <c r="P22" s="24">
        <f t="shared" si="9"/>
        <v>9.370799602866596</v>
      </c>
      <c r="Q22" s="24">
        <f t="shared" si="10"/>
        <v>0.33092720939041825</v>
      </c>
      <c r="R22" s="24">
        <f t="shared" si="11"/>
        <v>7056</v>
      </c>
      <c r="S22" s="24">
        <f t="shared" si="12"/>
        <v>-12.352941176470587</v>
      </c>
      <c r="T22" s="24">
        <f t="shared" si="0"/>
        <v>0</v>
      </c>
      <c r="U22" s="24">
        <f t="shared" si="13"/>
        <v>-12.352941176470587</v>
      </c>
      <c r="V22" s="24">
        <f t="shared" si="14"/>
        <v>4.317037406623199E-06</v>
      </c>
      <c r="W22" s="24">
        <f t="shared" si="15"/>
        <v>0.99670750274721</v>
      </c>
      <c r="X22" s="24">
        <f t="shared" si="16"/>
        <v>0.03519845119318602</v>
      </c>
      <c r="Y22" s="24">
        <f t="shared" si="17"/>
        <v>839056</v>
      </c>
      <c r="Z22" s="24">
        <f t="shared" si="18"/>
        <v>-1468.9355742296918</v>
      </c>
      <c r="AA22" s="24">
        <f t="shared" si="19"/>
        <v>0</v>
      </c>
      <c r="AB22" s="24">
        <f t="shared" si="20"/>
        <v>-1468.9355742296918</v>
      </c>
      <c r="AC22" s="24">
        <f t="shared" si="21"/>
        <v>0</v>
      </c>
      <c r="AD22" s="24">
        <f t="shared" si="22"/>
        <v>0</v>
      </c>
      <c r="AE22" s="24">
        <f t="shared" si="23"/>
        <v>0</v>
      </c>
      <c r="AL22" s="1">
        <f t="shared" si="24"/>
      </c>
      <c r="AM22" s="1">
        <f t="shared" si="25"/>
      </c>
    </row>
    <row r="23" spans="1:39" ht="14.25">
      <c r="A23" s="11" t="s">
        <v>29</v>
      </c>
      <c r="B23" s="3"/>
      <c r="C23" s="23"/>
      <c r="D23" s="23"/>
      <c r="E23" s="14">
        <v>2200</v>
      </c>
      <c r="F23" s="15">
        <f>F22+90</f>
        <v>655</v>
      </c>
      <c r="G23" s="24">
        <v>440</v>
      </c>
      <c r="H23" s="24">
        <f t="shared" si="1"/>
        <v>1079.9370163776605</v>
      </c>
      <c r="I23" s="24">
        <f t="shared" si="2"/>
        <v>220383.22271636067</v>
      </c>
      <c r="J23" s="24">
        <f t="shared" si="3"/>
        <v>5184</v>
      </c>
      <c r="K23" s="24">
        <f t="shared" si="4"/>
        <v>-598.4000000000001</v>
      </c>
      <c r="L23" s="24">
        <f t="shared" si="5"/>
        <v>-8.663101604278074</v>
      </c>
      <c r="M23" s="24">
        <f t="shared" si="6"/>
        <v>0</v>
      </c>
      <c r="N23" s="24">
        <f t="shared" si="7"/>
        <v>-8.663101604278074</v>
      </c>
      <c r="O23" s="24">
        <f t="shared" si="8"/>
        <v>0.0001728473705080151</v>
      </c>
      <c r="P23" s="24">
        <f t="shared" si="9"/>
        <v>38.0926605506052</v>
      </c>
      <c r="Q23" s="24">
        <f t="shared" si="10"/>
        <v>1.34523182529824</v>
      </c>
      <c r="R23" s="24">
        <f t="shared" si="11"/>
        <v>7744</v>
      </c>
      <c r="S23" s="24">
        <f t="shared" si="12"/>
        <v>-12.941176470588234</v>
      </c>
      <c r="T23" s="24">
        <f t="shared" si="0"/>
        <v>0</v>
      </c>
      <c r="U23" s="24">
        <f t="shared" si="13"/>
        <v>-12.941176470588234</v>
      </c>
      <c r="V23" s="24">
        <f t="shared" si="14"/>
        <v>2.3972783843856764E-06</v>
      </c>
      <c r="W23" s="24">
        <f t="shared" si="15"/>
        <v>0.5283199360991858</v>
      </c>
      <c r="X23" s="24">
        <f t="shared" si="16"/>
        <v>0.01865747316431185</v>
      </c>
      <c r="Y23" s="24">
        <f t="shared" si="17"/>
        <v>831744</v>
      </c>
      <c r="Z23" s="24">
        <f t="shared" si="18"/>
        <v>-1389.946524064171</v>
      </c>
      <c r="AA23" s="24">
        <f t="shared" si="19"/>
        <v>0</v>
      </c>
      <c r="AB23" s="24">
        <f t="shared" si="20"/>
        <v>-1389.946524064171</v>
      </c>
      <c r="AC23" s="24">
        <f t="shared" si="21"/>
        <v>0</v>
      </c>
      <c r="AD23" s="24">
        <f t="shared" si="22"/>
        <v>0</v>
      </c>
      <c r="AE23" s="24">
        <f t="shared" si="23"/>
        <v>0</v>
      </c>
      <c r="AL23" s="1">
        <f t="shared" si="24"/>
      </c>
      <c r="AM23" s="1">
        <f t="shared" si="25"/>
      </c>
    </row>
    <row r="24" spans="1:39" ht="14.25">
      <c r="A24" s="11" t="s">
        <v>30</v>
      </c>
      <c r="B24" s="3"/>
      <c r="C24" s="23"/>
      <c r="D24" s="23"/>
      <c r="E24" s="14">
        <v>3800</v>
      </c>
      <c r="F24" s="15">
        <f>F23+90</f>
        <v>745</v>
      </c>
      <c r="G24" s="24">
        <v>460</v>
      </c>
      <c r="H24" s="24">
        <f t="shared" si="1"/>
        <v>1129.0250625766453</v>
      </c>
      <c r="I24" s="24">
        <f t="shared" si="2"/>
        <v>210801.34346782323</v>
      </c>
      <c r="J24" s="24">
        <f t="shared" si="3"/>
        <v>4624</v>
      </c>
      <c r="K24" s="24">
        <f t="shared" si="4"/>
        <v>-625.6</v>
      </c>
      <c r="L24" s="24">
        <f t="shared" si="5"/>
        <v>-7.391304347826087</v>
      </c>
      <c r="M24" s="24">
        <f t="shared" si="6"/>
        <v>0</v>
      </c>
      <c r="N24" s="24">
        <f t="shared" si="7"/>
        <v>-7.391304347826087</v>
      </c>
      <c r="O24" s="24">
        <f t="shared" si="8"/>
        <v>0.0006165911794065631</v>
      </c>
      <c r="P24" s="24">
        <f t="shared" si="9"/>
        <v>129.9782489893131</v>
      </c>
      <c r="Q24" s="24">
        <f t="shared" si="10"/>
        <v>4.590146096639207</v>
      </c>
      <c r="R24" s="24">
        <f t="shared" si="11"/>
        <v>8464</v>
      </c>
      <c r="S24" s="24">
        <f t="shared" si="12"/>
        <v>-13.529411764705882</v>
      </c>
      <c r="T24" s="24">
        <f t="shared" si="0"/>
        <v>0</v>
      </c>
      <c r="U24" s="24">
        <f t="shared" si="13"/>
        <v>-13.529411764705882</v>
      </c>
      <c r="V24" s="24">
        <f t="shared" si="14"/>
        <v>1.3312239647091838E-06</v>
      </c>
      <c r="W24" s="24">
        <f t="shared" si="15"/>
        <v>0.280623800217258</v>
      </c>
      <c r="X24" s="24">
        <f t="shared" si="16"/>
        <v>0.009910152284765864</v>
      </c>
      <c r="Y24" s="24">
        <f t="shared" si="17"/>
        <v>824464</v>
      </c>
      <c r="Z24" s="24">
        <f t="shared" si="18"/>
        <v>-1317.8772378516624</v>
      </c>
      <c r="AA24" s="24">
        <f t="shared" si="19"/>
        <v>0</v>
      </c>
      <c r="AB24" s="24">
        <f t="shared" si="20"/>
        <v>-1317.8772378516624</v>
      </c>
      <c r="AC24" s="24">
        <f t="shared" si="21"/>
        <v>0</v>
      </c>
      <c r="AD24" s="24">
        <f t="shared" si="22"/>
        <v>0</v>
      </c>
      <c r="AE24" s="24">
        <f t="shared" si="23"/>
        <v>0</v>
      </c>
      <c r="AL24" s="1">
        <f t="shared" si="24"/>
      </c>
      <c r="AM24" s="1">
        <f t="shared" si="25"/>
      </c>
    </row>
    <row r="25" spans="1:39" ht="14.25">
      <c r="A25" s="11" t="s">
        <v>31</v>
      </c>
      <c r="B25" s="3"/>
      <c r="C25" s="23"/>
      <c r="D25" s="23"/>
      <c r="E25" s="14">
        <v>4270</v>
      </c>
      <c r="F25" s="15">
        <f>F24+90</f>
        <v>835</v>
      </c>
      <c r="G25" s="24">
        <v>480</v>
      </c>
      <c r="H25" s="24">
        <f t="shared" si="1"/>
        <v>1178.1131087756298</v>
      </c>
      <c r="I25" s="24">
        <f t="shared" si="2"/>
        <v>202017.9541566639</v>
      </c>
      <c r="J25" s="24">
        <f t="shared" si="3"/>
        <v>4096</v>
      </c>
      <c r="K25" s="24">
        <f t="shared" si="4"/>
        <v>-652.8000000000001</v>
      </c>
      <c r="L25" s="24">
        <f t="shared" si="5"/>
        <v>-6.274509803921568</v>
      </c>
      <c r="M25" s="24">
        <f t="shared" si="6"/>
        <v>0</v>
      </c>
      <c r="N25" s="24">
        <f t="shared" si="7"/>
        <v>-6.274509803921568</v>
      </c>
      <c r="O25" s="24">
        <f t="shared" si="8"/>
        <v>0.0018837142168170128</v>
      </c>
      <c r="P25" s="24">
        <f t="shared" si="9"/>
        <v>380.54409229719533</v>
      </c>
      <c r="Q25" s="24">
        <f t="shared" si="10"/>
        <v>13.438809904268679</v>
      </c>
      <c r="R25" s="24">
        <f t="shared" si="11"/>
        <v>9216</v>
      </c>
      <c r="S25" s="24">
        <f t="shared" si="12"/>
        <v>-14.117647058823527</v>
      </c>
      <c r="T25" s="24">
        <f t="shared" si="0"/>
        <v>0</v>
      </c>
      <c r="U25" s="24">
        <f t="shared" si="13"/>
        <v>-14.117647058823527</v>
      </c>
      <c r="V25" s="24">
        <f t="shared" si="14"/>
        <v>7.392371514959351E-07</v>
      </c>
      <c r="W25" s="24">
        <f t="shared" si="15"/>
        <v>0.14933917698180862</v>
      </c>
      <c r="X25" s="24">
        <f t="shared" si="16"/>
        <v>0.005273871941102406</v>
      </c>
      <c r="Y25" s="24">
        <f t="shared" si="17"/>
        <v>817216</v>
      </c>
      <c r="Z25" s="24">
        <f t="shared" si="18"/>
        <v>-1251.862745098039</v>
      </c>
      <c r="AA25" s="24">
        <f t="shared" si="19"/>
        <v>0</v>
      </c>
      <c r="AB25" s="24">
        <f t="shared" si="20"/>
        <v>-1251.862745098039</v>
      </c>
      <c r="AC25" s="24">
        <f t="shared" si="21"/>
        <v>0</v>
      </c>
      <c r="AD25" s="24">
        <f t="shared" si="22"/>
        <v>0</v>
      </c>
      <c r="AE25" s="24">
        <f t="shared" si="23"/>
        <v>0</v>
      </c>
      <c r="AL25" s="1">
        <f t="shared" si="24"/>
      </c>
      <c r="AM25" s="1">
        <f t="shared" si="25"/>
      </c>
    </row>
    <row r="26" spans="1:39" ht="14.25">
      <c r="A26" s="11" t="s">
        <v>32</v>
      </c>
      <c r="B26" s="3"/>
      <c r="C26" s="23"/>
      <c r="D26" s="23"/>
      <c r="E26" s="14">
        <v>3100</v>
      </c>
      <c r="F26" s="15">
        <f>F25+60</f>
        <v>895</v>
      </c>
      <c r="G26" s="24">
        <v>500</v>
      </c>
      <c r="H26" s="24">
        <f t="shared" si="1"/>
        <v>1227.2011549746144</v>
      </c>
      <c r="I26" s="24">
        <f t="shared" si="2"/>
        <v>193937.23599039737</v>
      </c>
      <c r="J26" s="24">
        <f t="shared" si="3"/>
        <v>3600</v>
      </c>
      <c r="K26" s="24">
        <f t="shared" si="4"/>
        <v>-680</v>
      </c>
      <c r="L26" s="24">
        <f t="shared" si="5"/>
        <v>-5.294117647058823</v>
      </c>
      <c r="M26" s="24">
        <f t="shared" si="6"/>
        <v>0</v>
      </c>
      <c r="N26" s="24">
        <f t="shared" si="7"/>
        <v>-5.294117647058823</v>
      </c>
      <c r="O26" s="24">
        <f t="shared" si="8"/>
        <v>0.005021042753348031</v>
      </c>
      <c r="P26" s="24">
        <f t="shared" si="9"/>
        <v>973.7671533739317</v>
      </c>
      <c r="Q26" s="24">
        <f t="shared" si="10"/>
        <v>34.38831906761822</v>
      </c>
      <c r="R26" s="24">
        <f t="shared" si="11"/>
        <v>10000</v>
      </c>
      <c r="S26" s="24">
        <f t="shared" si="12"/>
        <v>-14.705882352941176</v>
      </c>
      <c r="T26" s="24">
        <f t="shared" si="0"/>
        <v>0</v>
      </c>
      <c r="U26" s="24">
        <f t="shared" si="13"/>
        <v>-14.705882352941176</v>
      </c>
      <c r="V26" s="24">
        <f t="shared" si="14"/>
        <v>4.105031013855005E-07</v>
      </c>
      <c r="W26" s="24">
        <f t="shared" si="15"/>
        <v>0.07961183684818983</v>
      </c>
      <c r="X26" s="24">
        <f t="shared" si="16"/>
        <v>0.0028114701113187163</v>
      </c>
      <c r="Y26" s="24">
        <f t="shared" si="17"/>
        <v>810000</v>
      </c>
      <c r="Z26" s="24">
        <f t="shared" si="18"/>
        <v>-1191.1764705882354</v>
      </c>
      <c r="AA26" s="24">
        <f t="shared" si="19"/>
        <v>0</v>
      </c>
      <c r="AB26" s="24">
        <f t="shared" si="20"/>
        <v>-1191.1764705882354</v>
      </c>
      <c r="AC26" s="24">
        <f t="shared" si="21"/>
        <v>0</v>
      </c>
      <c r="AD26" s="24">
        <f t="shared" si="22"/>
        <v>0</v>
      </c>
      <c r="AE26" s="24">
        <f t="shared" si="23"/>
        <v>0</v>
      </c>
      <c r="AL26" s="1">
        <f t="shared" si="24"/>
      </c>
      <c r="AM26" s="1">
        <f t="shared" si="25"/>
      </c>
    </row>
    <row r="27" spans="1:39" ht="14.25">
      <c r="A27" s="11" t="s">
        <v>33</v>
      </c>
      <c r="B27" s="3"/>
      <c r="C27" s="23"/>
      <c r="D27" s="23"/>
      <c r="E27" s="14">
        <v>540</v>
      </c>
      <c r="F27" s="15">
        <f>F26+120</f>
        <v>1015</v>
      </c>
      <c r="G27" s="24">
        <v>520</v>
      </c>
      <c r="H27" s="24">
        <f t="shared" si="1"/>
        <v>1276.2892011735992</v>
      </c>
      <c r="I27" s="24">
        <f t="shared" si="2"/>
        <v>186478.11152922822</v>
      </c>
      <c r="J27" s="24">
        <f t="shared" si="3"/>
        <v>3136</v>
      </c>
      <c r="K27" s="24">
        <f t="shared" si="4"/>
        <v>-707.2</v>
      </c>
      <c r="L27" s="24">
        <f t="shared" si="5"/>
        <v>-4.434389140271493</v>
      </c>
      <c r="M27" s="24">
        <f t="shared" si="6"/>
        <v>0</v>
      </c>
      <c r="N27" s="24">
        <f t="shared" si="7"/>
        <v>-4.434389140271493</v>
      </c>
      <c r="O27" s="24">
        <f t="shared" si="8"/>
        <v>0.011862309902286854</v>
      </c>
      <c r="P27" s="24">
        <f t="shared" si="9"/>
        <v>2212.0611489529165</v>
      </c>
      <c r="Q27" s="24">
        <f t="shared" si="10"/>
        <v>78.11833077723882</v>
      </c>
      <c r="R27" s="24">
        <f t="shared" si="11"/>
        <v>10816</v>
      </c>
      <c r="S27" s="24">
        <f t="shared" si="12"/>
        <v>-15.294117647058822</v>
      </c>
      <c r="T27" s="24">
        <f t="shared" si="0"/>
        <v>0</v>
      </c>
      <c r="U27" s="24">
        <f t="shared" si="13"/>
        <v>-15.294117647058822</v>
      </c>
      <c r="V27" s="24">
        <f t="shared" si="14"/>
        <v>2.2795498833643438E-07</v>
      </c>
      <c r="W27" s="24">
        <f t="shared" si="15"/>
        <v>0.042508615738645526</v>
      </c>
      <c r="X27" s="24">
        <f t="shared" si="16"/>
        <v>0.00150118006761518</v>
      </c>
      <c r="Y27" s="24">
        <f t="shared" si="17"/>
        <v>802816</v>
      </c>
      <c r="Z27" s="24">
        <f t="shared" si="18"/>
        <v>-1135.203619909502</v>
      </c>
      <c r="AA27" s="24">
        <f t="shared" si="19"/>
        <v>0</v>
      </c>
      <c r="AB27" s="24">
        <f t="shared" si="20"/>
        <v>-1135.203619909502</v>
      </c>
      <c r="AC27" s="24">
        <f t="shared" si="21"/>
        <v>0</v>
      </c>
      <c r="AD27" s="24">
        <f t="shared" si="22"/>
        <v>0</v>
      </c>
      <c r="AE27" s="24">
        <f t="shared" si="23"/>
        <v>0</v>
      </c>
      <c r="AL27" s="1">
        <f t="shared" si="24"/>
      </c>
      <c r="AM27" s="1">
        <f t="shared" si="25"/>
      </c>
    </row>
    <row r="28" spans="1:39" ht="14.25">
      <c r="A28" s="11" t="s">
        <v>34</v>
      </c>
      <c r="B28" s="3"/>
      <c r="C28" s="23"/>
      <c r="D28" s="23"/>
      <c r="E28" s="14">
        <v>210</v>
      </c>
      <c r="F28" s="15">
        <f>F27+83</f>
        <v>1098</v>
      </c>
      <c r="G28" s="24">
        <v>540</v>
      </c>
      <c r="H28" s="24">
        <f t="shared" si="1"/>
        <v>1325.3772473725835</v>
      </c>
      <c r="I28" s="24">
        <f t="shared" si="2"/>
        <v>179571.51480592348</v>
      </c>
      <c r="J28" s="24">
        <f t="shared" si="3"/>
        <v>2704</v>
      </c>
      <c r="K28" s="24">
        <f t="shared" si="4"/>
        <v>-734.4000000000001</v>
      </c>
      <c r="L28" s="24">
        <f t="shared" si="5"/>
        <v>-3.6819172113289755</v>
      </c>
      <c r="M28" s="24">
        <f t="shared" si="6"/>
        <v>0</v>
      </c>
      <c r="N28" s="24">
        <f t="shared" si="7"/>
        <v>-3.6819172113289755</v>
      </c>
      <c r="O28" s="24">
        <f t="shared" si="8"/>
        <v>0.025174663388547295</v>
      </c>
      <c r="P28" s="24">
        <f t="shared" si="9"/>
        <v>4520.65243941066</v>
      </c>
      <c r="Q28" s="24">
        <f t="shared" si="10"/>
        <v>159.6455969392961</v>
      </c>
      <c r="R28" s="24">
        <f t="shared" si="11"/>
        <v>11664</v>
      </c>
      <c r="S28" s="24">
        <f t="shared" si="12"/>
        <v>-15.88235294117647</v>
      </c>
      <c r="T28" s="24">
        <f t="shared" si="0"/>
        <v>0</v>
      </c>
      <c r="U28" s="24">
        <f t="shared" si="13"/>
        <v>-15.88235294117647</v>
      </c>
      <c r="V28" s="24">
        <f t="shared" si="14"/>
        <v>1.2658485778080736E-07</v>
      </c>
      <c r="W28" s="24">
        <f t="shared" si="15"/>
        <v>0.022731034663191967</v>
      </c>
      <c r="X28" s="24">
        <f t="shared" si="16"/>
        <v>0.0008027402341787196</v>
      </c>
      <c r="Y28" s="24">
        <f t="shared" si="17"/>
        <v>795664</v>
      </c>
      <c r="Z28" s="24">
        <f t="shared" si="18"/>
        <v>-1083.420479302832</v>
      </c>
      <c r="AA28" s="24">
        <f t="shared" si="19"/>
        <v>0</v>
      </c>
      <c r="AB28" s="24">
        <f t="shared" si="20"/>
        <v>-1083.420479302832</v>
      </c>
      <c r="AC28" s="24">
        <f t="shared" si="21"/>
        <v>0</v>
      </c>
      <c r="AD28" s="24">
        <f t="shared" si="22"/>
        <v>0</v>
      </c>
      <c r="AE28" s="24">
        <f t="shared" si="23"/>
        <v>0</v>
      </c>
      <c r="AL28" s="1">
        <f t="shared" si="24"/>
      </c>
      <c r="AM28" s="1">
        <f t="shared" si="25"/>
      </c>
    </row>
    <row r="29" spans="1:39" ht="14.25">
      <c r="A29" s="11" t="s">
        <v>35</v>
      </c>
      <c r="B29" s="12"/>
      <c r="C29" s="46"/>
      <c r="D29" s="46"/>
      <c r="E29" s="14">
        <v>81</v>
      </c>
      <c r="F29" s="15">
        <f>F28+103</f>
        <v>1201</v>
      </c>
      <c r="G29" s="24">
        <v>560</v>
      </c>
      <c r="H29" s="24">
        <f t="shared" si="1"/>
        <v>1374.465293571568</v>
      </c>
      <c r="I29" s="24">
        <f t="shared" si="2"/>
        <v>173158.24641999765</v>
      </c>
      <c r="J29" s="24">
        <f t="shared" si="3"/>
        <v>2304</v>
      </c>
      <c r="K29" s="24">
        <f t="shared" si="4"/>
        <v>-761.6</v>
      </c>
      <c r="L29" s="24">
        <f t="shared" si="5"/>
        <v>-3.0252100840336134</v>
      </c>
      <c r="M29" s="24">
        <f t="shared" si="6"/>
        <v>0</v>
      </c>
      <c r="N29" s="24">
        <f t="shared" si="7"/>
        <v>-3.0252100840336134</v>
      </c>
      <c r="O29" s="24">
        <f t="shared" si="8"/>
        <v>0.04854762111853608</v>
      </c>
      <c r="P29" s="24">
        <f t="shared" si="9"/>
        <v>8406.420940748154</v>
      </c>
      <c r="Q29" s="24">
        <f t="shared" si="10"/>
        <v>296.87044230803457</v>
      </c>
      <c r="R29" s="24">
        <f t="shared" si="11"/>
        <v>12544</v>
      </c>
      <c r="S29" s="24">
        <f t="shared" si="12"/>
        <v>-16.470588235294116</v>
      </c>
      <c r="T29" s="24">
        <f t="shared" si="0"/>
        <v>0</v>
      </c>
      <c r="U29" s="24">
        <f t="shared" si="13"/>
        <v>-16.470588235294116</v>
      </c>
      <c r="V29" s="24">
        <f t="shared" si="14"/>
        <v>7.02933782512279E-08</v>
      </c>
      <c r="W29" s="24">
        <f t="shared" si="15"/>
        <v>0.012171878112920224</v>
      </c>
      <c r="X29" s="24">
        <f t="shared" si="16"/>
        <v>0.0004298465261936456</v>
      </c>
      <c r="Y29" s="24">
        <f t="shared" si="17"/>
        <v>788544</v>
      </c>
      <c r="Z29" s="24">
        <f t="shared" si="18"/>
        <v>-1035.3781512605042</v>
      </c>
      <c r="AA29" s="24">
        <f t="shared" si="19"/>
        <v>0</v>
      </c>
      <c r="AB29" s="24">
        <f t="shared" si="20"/>
        <v>-1035.3781512605042</v>
      </c>
      <c r="AC29" s="24">
        <f t="shared" si="21"/>
        <v>0</v>
      </c>
      <c r="AD29" s="24">
        <f t="shared" si="22"/>
        <v>0</v>
      </c>
      <c r="AE29" s="24">
        <f t="shared" si="23"/>
        <v>0</v>
      </c>
      <c r="AL29" s="1">
        <f t="shared" si="24"/>
      </c>
      <c r="AM29" s="1">
        <f t="shared" si="25"/>
      </c>
    </row>
    <row r="30" spans="1:39" ht="14.25">
      <c r="A30" s="11" t="s">
        <v>36</v>
      </c>
      <c r="B30" s="12"/>
      <c r="C30" s="46"/>
      <c r="D30" s="46"/>
      <c r="E30" s="14">
        <v>57</v>
      </c>
      <c r="F30" s="15">
        <f>F29+60</f>
        <v>1261</v>
      </c>
      <c r="G30" s="24">
        <v>580</v>
      </c>
      <c r="H30" s="24">
        <f t="shared" si="1"/>
        <v>1423.5533397705528</v>
      </c>
      <c r="I30" s="24">
        <f t="shared" si="2"/>
        <v>167187.27240551496</v>
      </c>
      <c r="J30" s="24">
        <f t="shared" si="3"/>
        <v>1936</v>
      </c>
      <c r="K30" s="24">
        <f t="shared" si="4"/>
        <v>-788.8000000000001</v>
      </c>
      <c r="L30" s="24">
        <f t="shared" si="5"/>
        <v>-2.4543610547667343</v>
      </c>
      <c r="M30" s="24">
        <f t="shared" si="6"/>
        <v>0</v>
      </c>
      <c r="N30" s="24">
        <f t="shared" si="7"/>
        <v>-2.4543610547667343</v>
      </c>
      <c r="O30" s="24">
        <f t="shared" si="8"/>
        <v>0.0859180748512086</v>
      </c>
      <c r="P30" s="24">
        <f t="shared" si="9"/>
        <v>14364.408584706436</v>
      </c>
      <c r="Q30" s="24">
        <f t="shared" si="10"/>
        <v>507.27513648104434</v>
      </c>
      <c r="R30" s="24">
        <f t="shared" si="11"/>
        <v>13456</v>
      </c>
      <c r="S30" s="24">
        <f t="shared" si="12"/>
        <v>-17.058823529411764</v>
      </c>
      <c r="T30" s="24">
        <f t="shared" si="0"/>
        <v>0</v>
      </c>
      <c r="U30" s="24">
        <f t="shared" si="13"/>
        <v>-17.058823529411764</v>
      </c>
      <c r="V30" s="24">
        <f t="shared" si="14"/>
        <v>3.90343609227435E-08</v>
      </c>
      <c r="W30" s="24">
        <f t="shared" si="15"/>
        <v>0.0065260483327659055</v>
      </c>
      <c r="X30" s="24">
        <f t="shared" si="16"/>
        <v>0.0002304656010836643</v>
      </c>
      <c r="Y30" s="24">
        <f t="shared" si="17"/>
        <v>781456</v>
      </c>
      <c r="Z30" s="24">
        <f t="shared" si="18"/>
        <v>-990.6896551724137</v>
      </c>
      <c r="AA30" s="24">
        <f t="shared" si="19"/>
        <v>0</v>
      </c>
      <c r="AB30" s="24">
        <f t="shared" si="20"/>
        <v>-990.6896551724137</v>
      </c>
      <c r="AC30" s="24">
        <f t="shared" si="21"/>
        <v>0</v>
      </c>
      <c r="AD30" s="24">
        <f t="shared" si="22"/>
        <v>0</v>
      </c>
      <c r="AE30" s="24">
        <f t="shared" si="23"/>
        <v>0</v>
      </c>
      <c r="AL30" s="1">
        <f t="shared" si="24"/>
      </c>
      <c r="AM30" s="1">
        <f t="shared" si="25"/>
      </c>
    </row>
    <row r="31" spans="1:39" ht="14.25">
      <c r="A31" s="11" t="s">
        <v>37</v>
      </c>
      <c r="B31" s="12"/>
      <c r="C31" s="46"/>
      <c r="D31" s="46"/>
      <c r="E31" s="14">
        <v>0.5</v>
      </c>
      <c r="F31" s="15">
        <f>F30+90</f>
        <v>1351</v>
      </c>
      <c r="G31" s="24">
        <v>600</v>
      </c>
      <c r="H31" s="24">
        <f t="shared" si="1"/>
        <v>1472.6413859695372</v>
      </c>
      <c r="I31" s="24">
        <f t="shared" si="2"/>
        <v>161614.36332533116</v>
      </c>
      <c r="J31" s="24">
        <f t="shared" si="3"/>
        <v>1600</v>
      </c>
      <c r="K31" s="24">
        <f t="shared" si="4"/>
        <v>-816.0000000000001</v>
      </c>
      <c r="L31" s="24">
        <f t="shared" si="5"/>
        <v>-1.96078431372549</v>
      </c>
      <c r="M31" s="24">
        <f t="shared" si="6"/>
        <v>0</v>
      </c>
      <c r="N31" s="24">
        <f t="shared" si="7"/>
        <v>-1.96078431372549</v>
      </c>
      <c r="O31" s="24">
        <f t="shared" si="8"/>
        <v>0.14074798704123073</v>
      </c>
      <c r="P31" s="24">
        <f t="shared" si="9"/>
        <v>22746.896314990467</v>
      </c>
      <c r="Q31" s="24">
        <f t="shared" si="10"/>
        <v>803.3003840472958</v>
      </c>
      <c r="R31" s="24">
        <f t="shared" si="11"/>
        <v>14400</v>
      </c>
      <c r="S31" s="24">
        <f t="shared" si="12"/>
        <v>-17.64705882352941</v>
      </c>
      <c r="T31" s="24">
        <f t="shared" si="0"/>
        <v>0</v>
      </c>
      <c r="U31" s="24">
        <f t="shared" si="13"/>
        <v>-17.64705882352941</v>
      </c>
      <c r="V31" s="24">
        <f t="shared" si="14"/>
        <v>2.167602938645781E-08</v>
      </c>
      <c r="W31" s="24">
        <f t="shared" si="15"/>
        <v>0.0035031576887135474</v>
      </c>
      <c r="X31" s="24">
        <f t="shared" si="16"/>
        <v>0.00012371304980483483</v>
      </c>
      <c r="Y31" s="24">
        <f t="shared" si="17"/>
        <v>774400</v>
      </c>
      <c r="Z31" s="24">
        <f t="shared" si="18"/>
        <v>-949.0196078431371</v>
      </c>
      <c r="AA31" s="24">
        <f t="shared" si="19"/>
        <v>0</v>
      </c>
      <c r="AB31" s="24">
        <f t="shared" si="20"/>
        <v>-949.0196078431371</v>
      </c>
      <c r="AC31" s="24">
        <f t="shared" si="21"/>
        <v>0</v>
      </c>
      <c r="AD31" s="24">
        <f t="shared" si="22"/>
        <v>0</v>
      </c>
      <c r="AE31" s="24">
        <f t="shared" si="23"/>
        <v>0</v>
      </c>
      <c r="AL31" s="1">
        <f t="shared" si="24"/>
      </c>
      <c r="AM31" s="1">
        <f t="shared" si="25"/>
      </c>
    </row>
    <row r="32" spans="1:39" ht="14.25">
      <c r="A32" s="11" t="s">
        <v>57</v>
      </c>
      <c r="B32" s="12"/>
      <c r="C32" s="46"/>
      <c r="D32" s="46"/>
      <c r="E32" s="14"/>
      <c r="F32" s="15"/>
      <c r="G32" s="24">
        <v>620</v>
      </c>
      <c r="H32" s="24">
        <f t="shared" si="1"/>
        <v>1521.7294321685217</v>
      </c>
      <c r="I32" s="24">
        <f t="shared" si="2"/>
        <v>156400.9967664495</v>
      </c>
      <c r="J32" s="24">
        <f t="shared" si="3"/>
        <v>1296</v>
      </c>
      <c r="K32" s="24">
        <f t="shared" si="4"/>
        <v>-843.2</v>
      </c>
      <c r="L32" s="24">
        <f t="shared" si="5"/>
        <v>-1.5370018975332067</v>
      </c>
      <c r="M32" s="24">
        <f t="shared" si="6"/>
        <v>0</v>
      </c>
      <c r="N32" s="24">
        <f t="shared" si="7"/>
        <v>-1.5370018975332067</v>
      </c>
      <c r="O32" s="24">
        <f t="shared" si="8"/>
        <v>0.2150248023945643</v>
      </c>
      <c r="P32" s="24">
        <f t="shared" si="9"/>
        <v>33630.0934240187</v>
      </c>
      <c r="Q32" s="24">
        <f t="shared" si="10"/>
        <v>1187.6374951978578</v>
      </c>
      <c r="R32" s="24">
        <f t="shared" si="11"/>
        <v>15376</v>
      </c>
      <c r="S32" s="24">
        <f t="shared" si="12"/>
        <v>-18.235294117647058</v>
      </c>
      <c r="T32" s="24">
        <f t="shared" si="0"/>
        <v>0</v>
      </c>
      <c r="U32" s="24">
        <f t="shared" si="13"/>
        <v>-18.235294117647058</v>
      </c>
      <c r="V32" s="24">
        <f t="shared" si="14"/>
        <v>1.2036837259677566E-08</v>
      </c>
      <c r="W32" s="24">
        <f t="shared" si="15"/>
        <v>0.00188257334532911</v>
      </c>
      <c r="X32" s="24">
        <f t="shared" si="16"/>
        <v>6.648255965819266E-05</v>
      </c>
      <c r="Y32" s="24">
        <f t="shared" si="17"/>
        <v>767376</v>
      </c>
      <c r="Z32" s="24">
        <f t="shared" si="18"/>
        <v>-910.0759013282732</v>
      </c>
      <c r="AA32" s="24">
        <f t="shared" si="19"/>
        <v>0</v>
      </c>
      <c r="AB32" s="24">
        <f t="shared" si="20"/>
        <v>-910.0759013282732</v>
      </c>
      <c r="AC32" s="24">
        <f t="shared" si="21"/>
        <v>0</v>
      </c>
      <c r="AD32" s="24">
        <f t="shared" si="22"/>
        <v>0</v>
      </c>
      <c r="AE32" s="24">
        <f t="shared" si="23"/>
        <v>0</v>
      </c>
      <c r="AL32" s="1">
        <f t="shared" si="24"/>
      </c>
      <c r="AM32" s="1">
        <f t="shared" si="25"/>
      </c>
    </row>
    <row r="33" spans="1:39" ht="14.25">
      <c r="A33" s="10" t="s">
        <v>58</v>
      </c>
      <c r="B33" s="12"/>
      <c r="C33" s="46"/>
      <c r="D33" s="46"/>
      <c r="E33" s="14"/>
      <c r="F33" s="15"/>
      <c r="G33" s="24">
        <v>640</v>
      </c>
      <c r="H33" s="24">
        <f t="shared" si="1"/>
        <v>1570.8174783675065</v>
      </c>
      <c r="I33" s="24">
        <f t="shared" si="2"/>
        <v>151513.46561749795</v>
      </c>
      <c r="J33" s="24">
        <f t="shared" si="3"/>
        <v>1024</v>
      </c>
      <c r="K33" s="24">
        <f t="shared" si="4"/>
        <v>-870.4000000000001</v>
      </c>
      <c r="L33" s="24">
        <f t="shared" si="5"/>
        <v>-1.176470588235294</v>
      </c>
      <c r="M33" s="24">
        <f t="shared" si="6"/>
        <v>0</v>
      </c>
      <c r="N33" s="24">
        <f t="shared" si="7"/>
        <v>-1.176470588235294</v>
      </c>
      <c r="O33" s="24">
        <f t="shared" si="8"/>
        <v>0.3083651678965815</v>
      </c>
      <c r="P33" s="24">
        <f t="shared" si="9"/>
        <v>46721.47526373269</v>
      </c>
      <c r="Q33" s="24">
        <f t="shared" si="10"/>
        <v>1649.9560424812369</v>
      </c>
      <c r="R33" s="24">
        <f t="shared" si="11"/>
        <v>16384</v>
      </c>
      <c r="S33" s="24">
        <f t="shared" si="12"/>
        <v>-18.823529411764703</v>
      </c>
      <c r="T33" s="24">
        <f t="shared" si="0"/>
        <v>0</v>
      </c>
      <c r="U33" s="24">
        <f t="shared" si="13"/>
        <v>-18.823529411764703</v>
      </c>
      <c r="V33" s="24">
        <f t="shared" si="14"/>
        <v>6.684132441086301E-09</v>
      </c>
      <c r="W33" s="24">
        <f t="shared" si="15"/>
        <v>0.0010127360707953318</v>
      </c>
      <c r="X33" s="24">
        <f t="shared" si="16"/>
        <v>3.576449566318693E-05</v>
      </c>
      <c r="Y33" s="24">
        <f t="shared" si="17"/>
        <v>760384</v>
      </c>
      <c r="Z33" s="24">
        <f t="shared" si="18"/>
        <v>-873.6029411764705</v>
      </c>
      <c r="AA33" s="24">
        <f t="shared" si="19"/>
        <v>0</v>
      </c>
      <c r="AB33" s="24">
        <f t="shared" si="20"/>
        <v>-873.6029411764705</v>
      </c>
      <c r="AC33" s="24">
        <f t="shared" si="21"/>
        <v>0</v>
      </c>
      <c r="AD33" s="24">
        <f t="shared" si="22"/>
        <v>0</v>
      </c>
      <c r="AE33" s="24">
        <f t="shared" si="23"/>
        <v>0</v>
      </c>
      <c r="AL33" s="1">
        <f t="shared" si="24"/>
      </c>
      <c r="AM33" s="1">
        <f t="shared" si="25"/>
      </c>
    </row>
    <row r="34" spans="1:39" ht="14.25">
      <c r="A34" s="10" t="s">
        <v>59</v>
      </c>
      <c r="B34" s="12"/>
      <c r="C34" s="46"/>
      <c r="D34" s="46"/>
      <c r="E34" s="14"/>
      <c r="F34" s="15"/>
      <c r="G34" s="24">
        <v>660</v>
      </c>
      <c r="H34" s="24">
        <f t="shared" si="1"/>
        <v>1619.905524566491</v>
      </c>
      <c r="I34" s="24">
        <f t="shared" si="2"/>
        <v>146922.14847757376</v>
      </c>
      <c r="J34" s="24">
        <f t="shared" si="3"/>
        <v>784</v>
      </c>
      <c r="K34" s="24">
        <f t="shared" si="4"/>
        <v>-897.6</v>
      </c>
      <c r="L34" s="24">
        <f t="shared" si="5"/>
        <v>-0.8734402852049911</v>
      </c>
      <c r="M34" s="24">
        <f t="shared" si="6"/>
        <v>0</v>
      </c>
      <c r="N34" s="24">
        <f t="shared" si="7"/>
        <v>-0.8734402852049911</v>
      </c>
      <c r="O34" s="24">
        <f t="shared" si="8"/>
        <v>0.4175127128540524</v>
      </c>
      <c r="P34" s="24">
        <f t="shared" si="9"/>
        <v>61341.8647892177</v>
      </c>
      <c r="Q34" s="24">
        <f t="shared" si="10"/>
        <v>2166.271075447003</v>
      </c>
      <c r="R34" s="24">
        <f t="shared" si="11"/>
        <v>17424</v>
      </c>
      <c r="S34" s="24">
        <f t="shared" si="12"/>
        <v>-19.41176470588235</v>
      </c>
      <c r="T34" s="24">
        <f t="shared" si="0"/>
        <v>0</v>
      </c>
      <c r="U34" s="24">
        <f t="shared" si="13"/>
        <v>-19.41176470588235</v>
      </c>
      <c r="V34" s="24">
        <f t="shared" si="14"/>
        <v>3.711741342524302E-09</v>
      </c>
      <c r="W34" s="24">
        <f t="shared" si="15"/>
        <v>0.0005453370126367045</v>
      </c>
      <c r="X34" s="24">
        <f t="shared" si="16"/>
        <v>1.9258426539605622E-05</v>
      </c>
      <c r="Y34" s="24">
        <f t="shared" si="17"/>
        <v>753424</v>
      </c>
      <c r="Z34" s="24">
        <f t="shared" si="18"/>
        <v>-839.3761140819964</v>
      </c>
      <c r="AA34" s="24">
        <f t="shared" si="19"/>
        <v>0</v>
      </c>
      <c r="AB34" s="24">
        <f t="shared" si="20"/>
        <v>-839.3761140819964</v>
      </c>
      <c r="AC34" s="24">
        <f t="shared" si="21"/>
        <v>0</v>
      </c>
      <c r="AD34" s="24">
        <f t="shared" si="22"/>
        <v>0</v>
      </c>
      <c r="AE34" s="24">
        <f t="shared" si="23"/>
        <v>0</v>
      </c>
      <c r="AL34" s="1">
        <f t="shared" si="24"/>
      </c>
      <c r="AM34" s="1">
        <f t="shared" si="25"/>
      </c>
    </row>
    <row r="35" spans="1:39" ht="14.25">
      <c r="A35" s="10" t="s">
        <v>60</v>
      </c>
      <c r="B35" s="12"/>
      <c r="C35" s="46"/>
      <c r="D35" s="46"/>
      <c r="E35" s="14"/>
      <c r="F35" s="15"/>
      <c r="G35" s="24">
        <v>680</v>
      </c>
      <c r="H35" s="24">
        <f t="shared" si="1"/>
        <v>1668.9935707654756</v>
      </c>
      <c r="I35" s="24">
        <f t="shared" si="2"/>
        <v>142600.90881646864</v>
      </c>
      <c r="J35" s="24">
        <f t="shared" si="3"/>
        <v>576</v>
      </c>
      <c r="K35" s="24">
        <f t="shared" si="4"/>
        <v>-924.8000000000001</v>
      </c>
      <c r="L35" s="24">
        <f t="shared" si="5"/>
        <v>-0.6228373702422145</v>
      </c>
      <c r="M35" s="24">
        <f t="shared" si="6"/>
        <v>0</v>
      </c>
      <c r="N35" s="24">
        <f t="shared" si="7"/>
        <v>-0.6228373702422145</v>
      </c>
      <c r="O35" s="24">
        <f t="shared" si="8"/>
        <v>0.536420253415454</v>
      </c>
      <c r="P35" s="24">
        <f t="shared" si="9"/>
        <v>76494.01564460415</v>
      </c>
      <c r="Q35" s="24">
        <f t="shared" si="10"/>
        <v>2701.3651134522315</v>
      </c>
      <c r="R35" s="24">
        <f t="shared" si="11"/>
        <v>18496</v>
      </c>
      <c r="S35" s="24">
        <f t="shared" si="12"/>
        <v>-20</v>
      </c>
      <c r="T35" s="24">
        <f t="shared" si="0"/>
        <v>0</v>
      </c>
      <c r="U35" s="24">
        <f t="shared" si="13"/>
        <v>-20</v>
      </c>
      <c r="V35" s="24">
        <f t="shared" si="14"/>
        <v>2.061153622438558E-09</v>
      </c>
      <c r="W35" s="24">
        <f t="shared" si="15"/>
        <v>0.00029392237977009483</v>
      </c>
      <c r="X35" s="24">
        <f t="shared" si="16"/>
        <v>1.0379787962273097E-05</v>
      </c>
      <c r="Y35" s="24">
        <f t="shared" si="17"/>
        <v>746496</v>
      </c>
      <c r="Z35" s="24">
        <f t="shared" si="18"/>
        <v>-807.19723183391</v>
      </c>
      <c r="AA35" s="24">
        <f t="shared" si="19"/>
        <v>0</v>
      </c>
      <c r="AB35" s="24">
        <f t="shared" si="20"/>
        <v>-807.19723183391</v>
      </c>
      <c r="AC35" s="24">
        <f t="shared" si="21"/>
        <v>0</v>
      </c>
      <c r="AD35" s="24">
        <f t="shared" si="22"/>
        <v>0</v>
      </c>
      <c r="AE35" s="24">
        <f t="shared" si="23"/>
        <v>0</v>
      </c>
      <c r="AL35" s="1">
        <f t="shared" si="24"/>
      </c>
      <c r="AM35" s="1">
        <f t="shared" si="25"/>
      </c>
    </row>
    <row r="36" spans="1:39" ht="14.25">
      <c r="A36" s="10" t="s">
        <v>61</v>
      </c>
      <c r="B36" s="12"/>
      <c r="C36" s="46"/>
      <c r="D36" s="46"/>
      <c r="E36" s="14"/>
      <c r="F36" s="15"/>
      <c r="G36" s="24">
        <v>700</v>
      </c>
      <c r="H36" s="24">
        <f t="shared" si="1"/>
        <v>1718.0816169644602</v>
      </c>
      <c r="I36" s="24">
        <f t="shared" si="2"/>
        <v>138526.5971359981</v>
      </c>
      <c r="J36" s="24">
        <f t="shared" si="3"/>
        <v>400</v>
      </c>
      <c r="K36" s="24">
        <f t="shared" si="4"/>
        <v>-952.0000000000001</v>
      </c>
      <c r="L36" s="24">
        <f t="shared" si="5"/>
        <v>-0.4201680672268907</v>
      </c>
      <c r="M36" s="24">
        <f t="shared" si="6"/>
        <v>0</v>
      </c>
      <c r="N36" s="24">
        <f t="shared" si="7"/>
        <v>-0.4201680672268907</v>
      </c>
      <c r="O36" s="24">
        <f t="shared" si="8"/>
        <v>0.6569364010572603</v>
      </c>
      <c r="P36" s="24">
        <f t="shared" si="9"/>
        <v>91003.16417323158</v>
      </c>
      <c r="Q36" s="24">
        <f t="shared" si="10"/>
        <v>3213.751701224417</v>
      </c>
      <c r="R36" s="24">
        <f t="shared" si="11"/>
        <v>19600</v>
      </c>
      <c r="S36" s="24">
        <f t="shared" si="12"/>
        <v>-20.588235294117645</v>
      </c>
      <c r="T36" s="24">
        <f t="shared" si="0"/>
        <v>0</v>
      </c>
      <c r="U36" s="24">
        <f t="shared" si="13"/>
        <v>-20.588235294117645</v>
      </c>
      <c r="V36" s="24">
        <f t="shared" si="14"/>
        <v>1.1445717422761897E-09</v>
      </c>
      <c r="W36" s="24">
        <f t="shared" si="15"/>
        <v>0.0001585536286355412</v>
      </c>
      <c r="X36" s="24">
        <f t="shared" si="16"/>
        <v>5.599277765691787E-06</v>
      </c>
      <c r="Y36" s="24">
        <f t="shared" si="17"/>
        <v>739600</v>
      </c>
      <c r="Z36" s="24">
        <f t="shared" si="18"/>
        <v>-776.8907563025209</v>
      </c>
      <c r="AA36" s="24">
        <f t="shared" si="19"/>
        <v>0</v>
      </c>
      <c r="AB36" s="24">
        <f t="shared" si="20"/>
        <v>-776.8907563025209</v>
      </c>
      <c r="AC36" s="24">
        <f t="shared" si="21"/>
        <v>0</v>
      </c>
      <c r="AD36" s="24">
        <f t="shared" si="22"/>
        <v>0</v>
      </c>
      <c r="AE36" s="24">
        <f t="shared" si="23"/>
        <v>0</v>
      </c>
      <c r="AL36" s="1">
        <f t="shared" si="24"/>
      </c>
      <c r="AM36" s="1">
        <f t="shared" si="25"/>
      </c>
    </row>
    <row r="37" spans="1:39" ht="12.75">
      <c r="A37" s="65" t="s">
        <v>100</v>
      </c>
      <c r="B37" s="55">
        <v>36676</v>
      </c>
      <c r="C37" s="3"/>
      <c r="D37" s="3"/>
      <c r="E37" s="57" t="s">
        <v>101</v>
      </c>
      <c r="F37" s="56">
        <v>35881</v>
      </c>
      <c r="G37" s="24">
        <v>720</v>
      </c>
      <c r="H37" s="24">
        <f t="shared" si="1"/>
        <v>1767.1696631634447</v>
      </c>
      <c r="I37" s="24">
        <f t="shared" si="2"/>
        <v>134678.63610444262</v>
      </c>
      <c r="J37" s="24">
        <f t="shared" si="3"/>
        <v>256</v>
      </c>
      <c r="K37" s="24">
        <f t="shared" si="4"/>
        <v>-979.2</v>
      </c>
      <c r="L37" s="24">
        <f t="shared" si="5"/>
        <v>-0.26143790849673204</v>
      </c>
      <c r="M37" s="24">
        <f t="shared" si="6"/>
        <v>0</v>
      </c>
      <c r="N37" s="24">
        <f t="shared" si="7"/>
        <v>-0.26143790849673204</v>
      </c>
      <c r="O37" s="24">
        <f t="shared" si="8"/>
        <v>0.7699436809007475</v>
      </c>
      <c r="P37" s="24">
        <f t="shared" si="9"/>
        <v>103694.96482094686</v>
      </c>
      <c r="Q37" s="24">
        <f t="shared" si="10"/>
        <v>3661.959148666052</v>
      </c>
      <c r="R37" s="24">
        <f t="shared" si="11"/>
        <v>20736</v>
      </c>
      <c r="S37" s="24">
        <f t="shared" si="12"/>
        <v>-21.176470588235293</v>
      </c>
      <c r="T37" s="24">
        <f t="shared" si="0"/>
        <v>0</v>
      </c>
      <c r="U37" s="24">
        <f t="shared" si="13"/>
        <v>-21.176470588235293</v>
      </c>
      <c r="V37" s="24">
        <f t="shared" si="14"/>
        <v>6.355879828439133E-10</v>
      </c>
      <c r="W37" s="24">
        <f t="shared" si="15"/>
        <v>8.560012265379212E-05</v>
      </c>
      <c r="X37" s="24">
        <f t="shared" si="16"/>
        <v>3.022944776732968E-06</v>
      </c>
      <c r="Y37" s="24">
        <f t="shared" si="17"/>
        <v>732736</v>
      </c>
      <c r="Z37" s="24">
        <f t="shared" si="18"/>
        <v>-748.3006535947712</v>
      </c>
      <c r="AA37" s="24">
        <f t="shared" si="19"/>
        <v>0</v>
      </c>
      <c r="AB37" s="24">
        <f t="shared" si="20"/>
        <v>-748.3006535947712</v>
      </c>
      <c r="AC37" s="24">
        <f t="shared" si="21"/>
        <v>0</v>
      </c>
      <c r="AD37" s="24">
        <f t="shared" si="22"/>
        <v>0</v>
      </c>
      <c r="AE37" s="24">
        <f t="shared" si="23"/>
        <v>0</v>
      </c>
      <c r="AL37" s="1">
        <f t="shared" si="24"/>
      </c>
      <c r="AM37" s="1">
        <f t="shared" si="25"/>
      </c>
    </row>
    <row r="38" spans="1:39" ht="14.25">
      <c r="A38" s="11" t="s">
        <v>38</v>
      </c>
      <c r="B38" s="14"/>
      <c r="C38" s="14"/>
      <c r="D38" s="14"/>
      <c r="E38" s="14"/>
      <c r="F38" s="45"/>
      <c r="G38" s="24">
        <v>740</v>
      </c>
      <c r="H38" s="24">
        <f t="shared" si="1"/>
        <v>1816.2577093624293</v>
      </c>
      <c r="I38" s="24">
        <f t="shared" si="2"/>
        <v>131038.67296648471</v>
      </c>
      <c r="J38" s="24">
        <f t="shared" si="3"/>
        <v>144</v>
      </c>
      <c r="K38" s="24">
        <f t="shared" si="4"/>
        <v>-1006.4000000000001</v>
      </c>
      <c r="L38" s="24">
        <f t="shared" si="5"/>
        <v>-0.14308426073131955</v>
      </c>
      <c r="M38" s="24">
        <f t="shared" si="6"/>
        <v>0</v>
      </c>
      <c r="N38" s="24">
        <f t="shared" si="7"/>
        <v>-0.14308426073131955</v>
      </c>
      <c r="O38" s="24">
        <f t="shared" si="8"/>
        <v>0.8666810386406042</v>
      </c>
      <c r="P38" s="24">
        <f t="shared" si="9"/>
        <v>113568.73318867943</v>
      </c>
      <c r="Q38" s="24">
        <f t="shared" si="10"/>
        <v>4010.648561584622</v>
      </c>
      <c r="R38" s="24">
        <f t="shared" si="11"/>
        <v>21904</v>
      </c>
      <c r="S38" s="24">
        <f t="shared" si="12"/>
        <v>-21.76470588235294</v>
      </c>
      <c r="T38" s="24">
        <f t="shared" si="0"/>
        <v>0</v>
      </c>
      <c r="U38" s="24">
        <f t="shared" si="13"/>
        <v>-21.76470588235294</v>
      </c>
      <c r="V38" s="24">
        <f t="shared" si="14"/>
        <v>3.5294605747668025E-10</v>
      </c>
      <c r="W38" s="24">
        <f t="shared" si="15"/>
        <v>4.624958300049682E-05</v>
      </c>
      <c r="X38" s="24">
        <f t="shared" si="16"/>
        <v>1.6332912970567586E-06</v>
      </c>
      <c r="Y38" s="24">
        <f t="shared" si="17"/>
        <v>725904</v>
      </c>
      <c r="Z38" s="24">
        <f t="shared" si="18"/>
        <v>-721.2877583465818</v>
      </c>
      <c r="AA38" s="24">
        <f t="shared" si="19"/>
        <v>0</v>
      </c>
      <c r="AB38" s="24">
        <f t="shared" si="20"/>
        <v>-721.2877583465818</v>
      </c>
      <c r="AC38" s="24">
        <f t="shared" si="21"/>
        <v>5.6066918276E-314</v>
      </c>
      <c r="AD38" s="24">
        <f t="shared" si="22"/>
        <v>0</v>
      </c>
      <c r="AE38" s="24">
        <f t="shared" si="23"/>
        <v>0</v>
      </c>
      <c r="AL38" s="1">
        <f t="shared" si="24"/>
      </c>
      <c r="AM38" s="1">
        <f t="shared" si="25"/>
      </c>
    </row>
    <row r="39" spans="1:39" ht="14.25">
      <c r="A39" s="10" t="s">
        <v>62</v>
      </c>
      <c r="B39" s="3"/>
      <c r="C39" s="23"/>
      <c r="D39" s="23"/>
      <c r="E39" s="14"/>
      <c r="F39" s="15"/>
      <c r="G39" s="24">
        <v>760</v>
      </c>
      <c r="H39" s="24">
        <f t="shared" si="1"/>
        <v>1865.3457555614139</v>
      </c>
      <c r="I39" s="24">
        <f t="shared" si="2"/>
        <v>127590.28683578775</v>
      </c>
      <c r="J39" s="24">
        <f t="shared" si="3"/>
        <v>64</v>
      </c>
      <c r="K39" s="24">
        <f t="shared" si="4"/>
        <v>-1033.6000000000001</v>
      </c>
      <c r="L39" s="24">
        <f t="shared" si="5"/>
        <v>-0.06191950464396284</v>
      </c>
      <c r="M39" s="24">
        <f t="shared" si="6"/>
        <v>0</v>
      </c>
      <c r="N39" s="24">
        <f t="shared" si="7"/>
        <v>-0.06191950464396284</v>
      </c>
      <c r="O39" s="24">
        <f t="shared" si="8"/>
        <v>0.9399585460437628</v>
      </c>
      <c r="P39" s="24">
        <f t="shared" si="9"/>
        <v>119929.5805034737</v>
      </c>
      <c r="Q39" s="24">
        <f t="shared" si="10"/>
        <v>4235.280134177368</v>
      </c>
      <c r="R39" s="24">
        <f t="shared" si="11"/>
        <v>23104</v>
      </c>
      <c r="S39" s="24">
        <f t="shared" si="12"/>
        <v>-22.352941176470587</v>
      </c>
      <c r="T39" s="24">
        <f t="shared" si="0"/>
        <v>0</v>
      </c>
      <c r="U39" s="24">
        <f t="shared" si="13"/>
        <v>-22.352941176470587</v>
      </c>
      <c r="V39" s="24">
        <f t="shared" si="14"/>
        <v>1.95993195042713E-10</v>
      </c>
      <c r="W39" s="24">
        <f t="shared" si="15"/>
        <v>2.5006827973362243E-05</v>
      </c>
      <c r="X39" s="24">
        <f t="shared" si="16"/>
        <v>8.831092486920217E-07</v>
      </c>
      <c r="Y39" s="24">
        <f t="shared" si="17"/>
        <v>719104</v>
      </c>
      <c r="Z39" s="24">
        <f t="shared" si="18"/>
        <v>-695.7275541795665</v>
      </c>
      <c r="AA39" s="24">
        <f t="shared" si="19"/>
        <v>0</v>
      </c>
      <c r="AB39" s="24">
        <f t="shared" si="20"/>
        <v>-695.7275541795665</v>
      </c>
      <c r="AC39" s="24">
        <f t="shared" si="21"/>
        <v>7.069070481395563E-303</v>
      </c>
      <c r="AD39" s="24">
        <f t="shared" si="22"/>
        <v>9.0194473038366E-298</v>
      </c>
      <c r="AE39" s="24">
        <f t="shared" si="23"/>
        <v>3.185192996326068E-299</v>
      </c>
      <c r="AL39" s="1">
        <f t="shared" si="24"/>
      </c>
      <c r="AM39" s="1">
        <f t="shared" si="25"/>
      </c>
    </row>
    <row r="40" spans="1:39" ht="14.25">
      <c r="A40" s="10" t="s">
        <v>63</v>
      </c>
      <c r="B40" s="3"/>
      <c r="C40" s="23"/>
      <c r="D40" s="23"/>
      <c r="E40" s="14"/>
      <c r="F40" s="15"/>
      <c r="G40" s="24">
        <v>780</v>
      </c>
      <c r="H40" s="24">
        <f t="shared" si="1"/>
        <v>1914.4338017603984</v>
      </c>
      <c r="I40" s="24">
        <f t="shared" si="2"/>
        <v>124318.74101948549</v>
      </c>
      <c r="J40" s="24">
        <f t="shared" si="3"/>
        <v>16</v>
      </c>
      <c r="K40" s="24">
        <f t="shared" si="4"/>
        <v>-1060.8000000000002</v>
      </c>
      <c r="L40" s="24">
        <f t="shared" si="5"/>
        <v>-0.015082956259426844</v>
      </c>
      <c r="M40" s="24">
        <f t="shared" si="6"/>
        <v>0</v>
      </c>
      <c r="N40" s="24">
        <f t="shared" si="7"/>
        <v>-0.015082956259426844</v>
      </c>
      <c r="O40" s="24">
        <f t="shared" si="8"/>
        <v>0.9850302217909853</v>
      </c>
      <c r="P40" s="24">
        <f t="shared" si="9"/>
        <v>122457.71703919985</v>
      </c>
      <c r="Q40" s="24">
        <f t="shared" si="10"/>
        <v>4324.560580263301</v>
      </c>
      <c r="R40" s="24">
        <f t="shared" si="11"/>
        <v>24336</v>
      </c>
      <c r="S40" s="24">
        <f t="shared" si="12"/>
        <v>-22.941176470588232</v>
      </c>
      <c r="T40" s="24">
        <f t="shared" si="0"/>
        <v>0</v>
      </c>
      <c r="U40" s="24">
        <f t="shared" si="13"/>
        <v>-22.941176470588232</v>
      </c>
      <c r="V40" s="24">
        <f t="shared" si="14"/>
        <v>1.0883627027223305E-10</v>
      </c>
      <c r="W40" s="24">
        <f t="shared" si="15"/>
        <v>1.3530388097500467E-05</v>
      </c>
      <c r="X40" s="24">
        <f t="shared" si="16"/>
        <v>4.778219324747311E-07</v>
      </c>
      <c r="Y40" s="24">
        <f t="shared" si="17"/>
        <v>712336</v>
      </c>
      <c r="Z40" s="24">
        <f t="shared" si="18"/>
        <v>-671.5082956259425</v>
      </c>
      <c r="AA40" s="24">
        <f t="shared" si="19"/>
        <v>0</v>
      </c>
      <c r="AB40" s="24">
        <f t="shared" si="20"/>
        <v>-671.5082956259425</v>
      </c>
      <c r="AC40" s="24">
        <f t="shared" si="21"/>
        <v>2.331592541525576E-292</v>
      </c>
      <c r="AD40" s="24">
        <f t="shared" si="22"/>
        <v>2.8986064933288206E-287</v>
      </c>
      <c r="AE40" s="24">
        <f t="shared" si="23"/>
        <v>1.023634906955878E-288</v>
      </c>
      <c r="AL40" s="1">
        <f t="shared" si="24"/>
      </c>
      <c r="AM40" s="1">
        <f t="shared" si="25"/>
      </c>
    </row>
    <row r="41" spans="1:39" ht="14.25">
      <c r="A41" s="10" t="s">
        <v>64</v>
      </c>
      <c r="B41" s="3"/>
      <c r="C41" s="23"/>
      <c r="D41" s="23"/>
      <c r="E41" s="14"/>
      <c r="F41" s="15"/>
      <c r="G41" s="24">
        <v>800</v>
      </c>
      <c r="H41" s="24">
        <f t="shared" si="1"/>
        <v>1963.521847959383</v>
      </c>
      <c r="I41" s="24">
        <f t="shared" si="2"/>
        <v>121210.77249399836</v>
      </c>
      <c r="J41" s="24">
        <f t="shared" si="3"/>
        <v>0</v>
      </c>
      <c r="K41" s="24">
        <f t="shared" si="4"/>
        <v>-1088</v>
      </c>
      <c r="L41" s="24">
        <f t="shared" si="5"/>
        <v>0</v>
      </c>
      <c r="M41" s="24">
        <f t="shared" si="6"/>
        <v>0</v>
      </c>
      <c r="N41" s="24">
        <f t="shared" si="7"/>
        <v>0</v>
      </c>
      <c r="O41" s="24">
        <f t="shared" si="8"/>
        <v>1</v>
      </c>
      <c r="P41" s="24">
        <f t="shared" si="9"/>
        <v>121210.77249399836</v>
      </c>
      <c r="Q41" s="24">
        <f t="shared" si="10"/>
        <v>4280.525076774154</v>
      </c>
      <c r="R41" s="24">
        <f t="shared" si="11"/>
        <v>25600</v>
      </c>
      <c r="S41" s="24">
        <f t="shared" si="12"/>
        <v>-23.529411764705884</v>
      </c>
      <c r="T41" s="24">
        <f t="shared" si="0"/>
        <v>0</v>
      </c>
      <c r="U41" s="24">
        <f t="shared" si="13"/>
        <v>-23.529411764705884</v>
      </c>
      <c r="V41" s="24">
        <f t="shared" si="14"/>
        <v>6.043747449593345E-11</v>
      </c>
      <c r="W41" s="24">
        <f t="shared" si="15"/>
        <v>7.325672971238418E-06</v>
      </c>
      <c r="X41" s="24">
        <f t="shared" si="16"/>
        <v>2.5870412515674153E-07</v>
      </c>
      <c r="Y41" s="24">
        <f t="shared" si="17"/>
        <v>705600</v>
      </c>
      <c r="Z41" s="24">
        <f t="shared" si="18"/>
        <v>-648.5294117647059</v>
      </c>
      <c r="AA41" s="24">
        <f t="shared" si="19"/>
        <v>0</v>
      </c>
      <c r="AB41" s="24">
        <f t="shared" si="20"/>
        <v>-648.5294117647059</v>
      </c>
      <c r="AC41" s="24">
        <f t="shared" si="21"/>
        <v>2.2246163184779748E-282</v>
      </c>
      <c r="AD41" s="24">
        <f t="shared" si="22"/>
        <v>2.6964746246547E-277</v>
      </c>
      <c r="AE41" s="24">
        <f t="shared" si="23"/>
        <v>9.522525937445968E-279</v>
      </c>
      <c r="AL41" s="1">
        <f t="shared" si="24"/>
      </c>
      <c r="AM41" s="1">
        <f t="shared" si="25"/>
      </c>
    </row>
    <row r="42" spans="1:39" ht="14.25">
      <c r="A42" s="10" t="s">
        <v>65</v>
      </c>
      <c r="B42" s="3"/>
      <c r="C42" s="23"/>
      <c r="D42" s="23"/>
      <c r="E42" s="14"/>
      <c r="F42" s="15"/>
      <c r="G42" s="24">
        <v>820</v>
      </c>
      <c r="H42" s="24">
        <f t="shared" si="1"/>
        <v>2012.6098941583675</v>
      </c>
      <c r="I42" s="24">
        <f t="shared" si="2"/>
        <v>118254.41218926669</v>
      </c>
      <c r="J42" s="24">
        <f t="shared" si="3"/>
        <v>16</v>
      </c>
      <c r="K42" s="24">
        <f t="shared" si="4"/>
        <v>-1115.2</v>
      </c>
      <c r="L42" s="24">
        <f t="shared" si="5"/>
        <v>-0.014347202295552367</v>
      </c>
      <c r="M42" s="24">
        <f t="shared" si="6"/>
        <v>0</v>
      </c>
      <c r="N42" s="24">
        <f t="shared" si="7"/>
        <v>-0.014347202295552367</v>
      </c>
      <c r="O42" s="24">
        <f t="shared" si="8"/>
        <v>0.9857552283617275</v>
      </c>
      <c r="P42" s="24">
        <f t="shared" si="9"/>
        <v>116569.90509241243</v>
      </c>
      <c r="Q42" s="24">
        <f t="shared" si="10"/>
        <v>4116.63412152547</v>
      </c>
      <c r="R42" s="24">
        <f t="shared" si="11"/>
        <v>26896</v>
      </c>
      <c r="S42" s="24">
        <f t="shared" si="12"/>
        <v>-24.11764705882353</v>
      </c>
      <c r="T42" s="24">
        <f t="shared" si="0"/>
        <v>0</v>
      </c>
      <c r="U42" s="24">
        <f t="shared" si="13"/>
        <v>-24.11764705882353</v>
      </c>
      <c r="V42" s="24">
        <f t="shared" si="14"/>
        <v>3.356131475573476E-11</v>
      </c>
      <c r="W42" s="24">
        <f t="shared" si="15"/>
        <v>3.968773548738377E-06</v>
      </c>
      <c r="X42" s="24">
        <f t="shared" si="16"/>
        <v>1.4015614577700788E-07</v>
      </c>
      <c r="Y42" s="24">
        <f t="shared" si="17"/>
        <v>698896</v>
      </c>
      <c r="Z42" s="24">
        <f t="shared" si="18"/>
        <v>-626.7001434720229</v>
      </c>
      <c r="AA42" s="24">
        <f t="shared" si="19"/>
        <v>0</v>
      </c>
      <c r="AB42" s="24">
        <f t="shared" si="20"/>
        <v>-626.7001434720229</v>
      </c>
      <c r="AC42" s="24">
        <f t="shared" si="21"/>
        <v>6.723352508667539E-273</v>
      </c>
      <c r="AD42" s="24">
        <f t="shared" si="22"/>
        <v>7.950660988537114E-268</v>
      </c>
      <c r="AE42" s="24">
        <f t="shared" si="23"/>
        <v>2.8077540500823237E-269</v>
      </c>
      <c r="AL42" s="1">
        <f t="shared" si="24"/>
      </c>
      <c r="AM42" s="1">
        <f t="shared" si="25"/>
      </c>
    </row>
    <row r="43" spans="1:39" ht="14.25">
      <c r="A43" s="10" t="s">
        <v>66</v>
      </c>
      <c r="B43" s="3"/>
      <c r="C43" s="23"/>
      <c r="D43" s="23"/>
      <c r="E43" s="14"/>
      <c r="F43" s="15"/>
      <c r="G43" s="24">
        <v>840</v>
      </c>
      <c r="H43" s="24">
        <f t="shared" si="1"/>
        <v>2061.6979403573523</v>
      </c>
      <c r="I43" s="24">
        <f t="shared" si="2"/>
        <v>115438.8309466651</v>
      </c>
      <c r="J43" s="24">
        <f t="shared" si="3"/>
        <v>64</v>
      </c>
      <c r="K43" s="24">
        <f t="shared" si="4"/>
        <v>-1142.4</v>
      </c>
      <c r="L43" s="24">
        <f t="shared" si="5"/>
        <v>-0.05602240896358543</v>
      </c>
      <c r="M43" s="24">
        <f t="shared" si="6"/>
        <v>0</v>
      </c>
      <c r="N43" s="24">
        <f t="shared" si="7"/>
        <v>-0.05602240896358543</v>
      </c>
      <c r="O43" s="24">
        <f t="shared" si="8"/>
        <v>0.9455179475757365</v>
      </c>
      <c r="P43" s="24">
        <f t="shared" si="9"/>
        <v>109149.48650723319</v>
      </c>
      <c r="Q43" s="24">
        <f t="shared" si="10"/>
        <v>3854.5840810837803</v>
      </c>
      <c r="R43" s="24">
        <f t="shared" si="11"/>
        <v>28224</v>
      </c>
      <c r="S43" s="24">
        <f t="shared" si="12"/>
        <v>-24.705882352941174</v>
      </c>
      <c r="T43" s="24">
        <f t="shared" si="0"/>
        <v>0</v>
      </c>
      <c r="U43" s="24">
        <f t="shared" si="13"/>
        <v>-24.705882352941174</v>
      </c>
      <c r="V43" s="24">
        <f t="shared" si="14"/>
        <v>1.8636811970183956E-11</v>
      </c>
      <c r="W43" s="24">
        <f t="shared" si="15"/>
        <v>2.15141178641085E-06</v>
      </c>
      <c r="X43" s="24">
        <f t="shared" si="16"/>
        <v>7.59765152280925E-08</v>
      </c>
      <c r="Y43" s="24">
        <f t="shared" si="17"/>
        <v>692224</v>
      </c>
      <c r="Z43" s="24">
        <f t="shared" si="18"/>
        <v>-605.9383753501401</v>
      </c>
      <c r="AA43" s="24">
        <f t="shared" si="19"/>
        <v>0</v>
      </c>
      <c r="AB43" s="24">
        <f t="shared" si="20"/>
        <v>-605.9383753501401</v>
      </c>
      <c r="AC43" s="24">
        <f t="shared" si="21"/>
        <v>6.987264957078105E-264</v>
      </c>
      <c r="AD43" s="24">
        <f t="shared" si="22"/>
        <v>8.066016981596965E-259</v>
      </c>
      <c r="AE43" s="24">
        <f t="shared" si="23"/>
        <v>2.8484917016036293E-260</v>
      </c>
      <c r="AL43" s="1">
        <f t="shared" si="24"/>
      </c>
      <c r="AM43" s="1">
        <f t="shared" si="25"/>
      </c>
    </row>
    <row r="44" spans="1:39" ht="14.25">
      <c r="A44" s="10" t="s">
        <v>67</v>
      </c>
      <c r="B44" s="3"/>
      <c r="C44" s="23"/>
      <c r="D44" s="23"/>
      <c r="E44" s="14"/>
      <c r="F44" s="15"/>
      <c r="G44" s="24">
        <v>860</v>
      </c>
      <c r="H44" s="24">
        <f t="shared" si="1"/>
        <v>2110.785986556337</v>
      </c>
      <c r="I44" s="24">
        <f t="shared" si="2"/>
        <v>112754.20697116126</v>
      </c>
      <c r="J44" s="24">
        <f t="shared" si="3"/>
        <v>144</v>
      </c>
      <c r="K44" s="24">
        <f t="shared" si="4"/>
        <v>-1169.6000000000001</v>
      </c>
      <c r="L44" s="24">
        <f t="shared" si="5"/>
        <v>-0.1231190150478796</v>
      </c>
      <c r="M44" s="24">
        <f t="shared" si="6"/>
        <v>0</v>
      </c>
      <c r="N44" s="24">
        <f t="shared" si="7"/>
        <v>-0.1231190150478796</v>
      </c>
      <c r="O44" s="24">
        <f t="shared" si="8"/>
        <v>0.884158428141047</v>
      </c>
      <c r="P44" s="24">
        <f t="shared" si="9"/>
        <v>99692.58240191221</v>
      </c>
      <c r="Q44" s="24">
        <f t="shared" si="10"/>
        <v>3520.6161148827623</v>
      </c>
      <c r="R44" s="24">
        <f t="shared" si="11"/>
        <v>29584</v>
      </c>
      <c r="S44" s="24">
        <f t="shared" si="12"/>
        <v>-25.29411764705882</v>
      </c>
      <c r="T44" s="24">
        <f t="shared" si="0"/>
        <v>0</v>
      </c>
      <c r="U44" s="24">
        <f t="shared" si="13"/>
        <v>-25.29411764705882</v>
      </c>
      <c r="V44" s="24">
        <f t="shared" si="14"/>
        <v>1.034914045948221E-11</v>
      </c>
      <c r="W44" s="24">
        <f t="shared" si="15"/>
        <v>1.1669091253420761E-06</v>
      </c>
      <c r="X44" s="24">
        <f t="shared" si="16"/>
        <v>4.120907466034567E-08</v>
      </c>
      <c r="Y44" s="24">
        <f t="shared" si="17"/>
        <v>685584</v>
      </c>
      <c r="Z44" s="24">
        <f t="shared" si="18"/>
        <v>-586.1696306429548</v>
      </c>
      <c r="AA44" s="24">
        <f t="shared" si="19"/>
        <v>0</v>
      </c>
      <c r="AB44" s="24">
        <f t="shared" si="20"/>
        <v>-586.1696306429548</v>
      </c>
      <c r="AC44" s="24">
        <f t="shared" si="21"/>
        <v>2.6900722998679517E-255</v>
      </c>
      <c r="AD44" s="24">
        <f t="shared" si="22"/>
        <v>3.033169688666988E-250</v>
      </c>
      <c r="AE44" s="24">
        <f t="shared" si="23"/>
        <v>1.071155529108864E-251</v>
      </c>
      <c r="AL44" s="1">
        <f t="shared" si="24"/>
      </c>
      <c r="AM44" s="1">
        <f t="shared" si="25"/>
      </c>
    </row>
    <row r="45" spans="1:39" ht="14.25">
      <c r="A45" s="11" t="s">
        <v>68</v>
      </c>
      <c r="B45" s="12"/>
      <c r="C45" s="46"/>
      <c r="D45" s="46"/>
      <c r="E45" s="14"/>
      <c r="F45" s="15"/>
      <c r="G45" s="24">
        <v>880</v>
      </c>
      <c r="H45" s="24">
        <f t="shared" si="1"/>
        <v>2159.874032755321</v>
      </c>
      <c r="I45" s="24">
        <f t="shared" si="2"/>
        <v>110191.61135818034</v>
      </c>
      <c r="J45" s="24">
        <f t="shared" si="3"/>
        <v>256</v>
      </c>
      <c r="K45" s="24">
        <f t="shared" si="4"/>
        <v>-1196.8000000000002</v>
      </c>
      <c r="L45" s="24">
        <f t="shared" si="5"/>
        <v>-0.213903743315508</v>
      </c>
      <c r="M45" s="24">
        <f t="shared" si="6"/>
        <v>0</v>
      </c>
      <c r="N45" s="24">
        <f t="shared" si="7"/>
        <v>-0.213903743315508</v>
      </c>
      <c r="O45" s="24">
        <f t="shared" si="8"/>
        <v>0.8074261014417562</v>
      </c>
      <c r="P45" s="24">
        <f t="shared" si="9"/>
        <v>88971.5831705207</v>
      </c>
      <c r="Q45" s="24">
        <f t="shared" si="10"/>
        <v>3142.0069771485723</v>
      </c>
      <c r="R45" s="24">
        <f t="shared" si="11"/>
        <v>30976</v>
      </c>
      <c r="S45" s="24">
        <f t="shared" si="12"/>
        <v>-25.882352941176467</v>
      </c>
      <c r="T45" s="24">
        <f t="shared" si="0"/>
        <v>0</v>
      </c>
      <c r="U45" s="24">
        <f t="shared" si="13"/>
        <v>-25.882352941176467</v>
      </c>
      <c r="V45" s="24">
        <f t="shared" si="14"/>
        <v>5.746943652242798E-12</v>
      </c>
      <c r="W45" s="24">
        <f t="shared" si="15"/>
        <v>6.332649814252999E-07</v>
      </c>
      <c r="X45" s="24">
        <f t="shared" si="16"/>
        <v>2.2363578562030308E-08</v>
      </c>
      <c r="Y45" s="24">
        <f t="shared" si="17"/>
        <v>678976</v>
      </c>
      <c r="Z45" s="24">
        <f t="shared" si="18"/>
        <v>-567.3262032085561</v>
      </c>
      <c r="AA45" s="24">
        <f t="shared" si="19"/>
        <v>0</v>
      </c>
      <c r="AB45" s="24">
        <f t="shared" si="20"/>
        <v>-567.3262032085561</v>
      </c>
      <c r="AC45" s="24">
        <f t="shared" si="21"/>
        <v>4.105447543567198E-247</v>
      </c>
      <c r="AD45" s="24">
        <f t="shared" si="22"/>
        <v>4.523858801721528E-242</v>
      </c>
      <c r="AE45" s="24">
        <f t="shared" si="23"/>
        <v>1.597588287420022E-243</v>
      </c>
      <c r="AL45" s="1">
        <f t="shared" si="24"/>
      </c>
      <c r="AM45" s="1">
        <f t="shared" si="25"/>
      </c>
    </row>
    <row r="46" spans="1:39" ht="14.25">
      <c r="A46" s="11" t="s">
        <v>69</v>
      </c>
      <c r="B46" s="12"/>
      <c r="C46" s="46"/>
      <c r="D46" s="46"/>
      <c r="E46" s="14"/>
      <c r="F46" s="15"/>
      <c r="G46" s="24">
        <v>900</v>
      </c>
      <c r="H46" s="24">
        <f t="shared" si="1"/>
        <v>2208.962078954306</v>
      </c>
      <c r="I46" s="24">
        <f t="shared" si="2"/>
        <v>107742.90888355409</v>
      </c>
      <c r="J46" s="24">
        <f t="shared" si="3"/>
        <v>400</v>
      </c>
      <c r="K46" s="24">
        <f t="shared" si="4"/>
        <v>-1224</v>
      </c>
      <c r="L46" s="24">
        <f t="shared" si="5"/>
        <v>-0.32679738562091504</v>
      </c>
      <c r="M46" s="24">
        <f t="shared" si="6"/>
        <v>0</v>
      </c>
      <c r="N46" s="24">
        <f t="shared" si="7"/>
        <v>-0.32679738562091504</v>
      </c>
      <c r="O46" s="24">
        <f t="shared" si="8"/>
        <v>0.7212298597636447</v>
      </c>
      <c r="P46" s="24">
        <f t="shared" si="9"/>
        <v>77707.40306461287</v>
      </c>
      <c r="Q46" s="24">
        <f t="shared" si="10"/>
        <v>2744.215556299189</v>
      </c>
      <c r="R46" s="24">
        <f t="shared" si="11"/>
        <v>32400</v>
      </c>
      <c r="S46" s="24">
        <f t="shared" si="12"/>
        <v>-26.470588235294116</v>
      </c>
      <c r="T46" s="24">
        <f t="shared" si="0"/>
        <v>0</v>
      </c>
      <c r="U46" s="24">
        <f t="shared" si="13"/>
        <v>-26.470588235294116</v>
      </c>
      <c r="V46" s="24">
        <f t="shared" si="14"/>
        <v>3.191314435373527E-12</v>
      </c>
      <c r="W46" s="24">
        <f t="shared" si="15"/>
        <v>3.438415004292208E-07</v>
      </c>
      <c r="X46" s="24">
        <f t="shared" si="16"/>
        <v>1.2142667971989094E-08</v>
      </c>
      <c r="Y46" s="24">
        <f t="shared" si="17"/>
        <v>672400</v>
      </c>
      <c r="Z46" s="24">
        <f t="shared" si="18"/>
        <v>-549.3464052287582</v>
      </c>
      <c r="AA46" s="24">
        <f t="shared" si="19"/>
        <v>0</v>
      </c>
      <c r="AB46" s="24">
        <f t="shared" si="20"/>
        <v>-549.3464052287582</v>
      </c>
      <c r="AC46" s="24">
        <f t="shared" si="21"/>
        <v>2.6417246934236115E-239</v>
      </c>
      <c r="AD46" s="24">
        <f t="shared" si="22"/>
        <v>2.8462710293897505E-234</v>
      </c>
      <c r="AE46" s="24">
        <f t="shared" si="23"/>
        <v>1.0051527818785139E-235</v>
      </c>
      <c r="AL46" s="1">
        <f t="shared" si="24"/>
      </c>
      <c r="AM46" s="1">
        <f t="shared" si="25"/>
      </c>
    </row>
    <row r="47" spans="1:39" ht="14.25">
      <c r="A47" s="11" t="s">
        <v>70</v>
      </c>
      <c r="B47" s="12"/>
      <c r="C47" s="46"/>
      <c r="D47" s="46"/>
      <c r="E47" s="14"/>
      <c r="F47" s="15"/>
      <c r="G47" s="24">
        <v>920</v>
      </c>
      <c r="H47" s="24">
        <f t="shared" si="1"/>
        <v>2258.0501251532905</v>
      </c>
      <c r="I47" s="24">
        <f t="shared" si="2"/>
        <v>105400.67173391161</v>
      </c>
      <c r="J47" s="24">
        <f t="shared" si="3"/>
        <v>576</v>
      </c>
      <c r="K47" s="24">
        <f t="shared" si="4"/>
        <v>-1251.2</v>
      </c>
      <c r="L47" s="24">
        <f t="shared" si="5"/>
        <v>-0.46035805626598464</v>
      </c>
      <c r="M47" s="24">
        <f t="shared" si="6"/>
        <v>0</v>
      </c>
      <c r="N47" s="24">
        <f t="shared" si="7"/>
        <v>-0.46035805626598464</v>
      </c>
      <c r="O47" s="24">
        <f t="shared" si="8"/>
        <v>0.6310576509038449</v>
      </c>
      <c r="P47" s="24">
        <f t="shared" si="9"/>
        <v>66513.90030808955</v>
      </c>
      <c r="Q47" s="24">
        <f t="shared" si="10"/>
        <v>2348.920086594868</v>
      </c>
      <c r="R47" s="24">
        <f t="shared" si="11"/>
        <v>33856</v>
      </c>
      <c r="S47" s="24">
        <f t="shared" si="12"/>
        <v>-27.058823529411764</v>
      </c>
      <c r="T47" s="24">
        <f t="shared" si="0"/>
        <v>0</v>
      </c>
      <c r="U47" s="24">
        <f t="shared" si="13"/>
        <v>-27.058823529411764</v>
      </c>
      <c r="V47" s="24">
        <f t="shared" si="14"/>
        <v>1.7721572442160383E-12</v>
      </c>
      <c r="W47" s="24">
        <f t="shared" si="15"/>
        <v>1.867865639584881E-07</v>
      </c>
      <c r="X47" s="24">
        <f t="shared" si="16"/>
        <v>6.596316107698896E-09</v>
      </c>
      <c r="Y47" s="24">
        <f t="shared" si="17"/>
        <v>665856</v>
      </c>
      <c r="Z47" s="24">
        <f t="shared" si="18"/>
        <v>-532.1739130434783</v>
      </c>
      <c r="AA47" s="24">
        <f t="shared" si="19"/>
        <v>0</v>
      </c>
      <c r="AB47" s="24">
        <f t="shared" si="20"/>
        <v>-532.1739130434783</v>
      </c>
      <c r="AC47" s="24">
        <f t="shared" si="21"/>
        <v>7.582390589558661E-232</v>
      </c>
      <c r="AD47" s="24">
        <f t="shared" si="22"/>
        <v>7.991890614883731E-227</v>
      </c>
      <c r="AE47" s="24">
        <f t="shared" si="23"/>
        <v>2.8223141791741055E-228</v>
      </c>
      <c r="AL47" s="1">
        <f t="shared" si="24"/>
      </c>
      <c r="AM47" s="1">
        <f t="shared" si="25"/>
      </c>
    </row>
    <row r="48" spans="1:39" ht="14.25">
      <c r="A48" s="11" t="s">
        <v>57</v>
      </c>
      <c r="B48" s="12"/>
      <c r="C48" s="46"/>
      <c r="D48" s="46"/>
      <c r="E48" s="14"/>
      <c r="F48" s="15"/>
      <c r="G48" s="24">
        <v>940</v>
      </c>
      <c r="H48" s="24">
        <f t="shared" si="1"/>
        <v>2307.138171352275</v>
      </c>
      <c r="I48" s="24">
        <f t="shared" si="2"/>
        <v>103158.10425021136</v>
      </c>
      <c r="J48" s="24">
        <f t="shared" si="3"/>
        <v>784</v>
      </c>
      <c r="K48" s="24">
        <f t="shared" si="4"/>
        <v>-1278.4</v>
      </c>
      <c r="L48" s="24">
        <f t="shared" si="5"/>
        <v>-0.6132665832290363</v>
      </c>
      <c r="M48" s="24">
        <f t="shared" si="6"/>
        <v>0</v>
      </c>
      <c r="N48" s="24">
        <f t="shared" si="7"/>
        <v>-0.6132665832290363</v>
      </c>
      <c r="O48" s="24">
        <f t="shared" si="8"/>
        <v>0.5415788640147948</v>
      </c>
      <c r="P48" s="24">
        <f t="shared" si="9"/>
        <v>55868.248913749245</v>
      </c>
      <c r="Q48" s="24">
        <f t="shared" si="10"/>
        <v>1972.9718369925006</v>
      </c>
      <c r="R48" s="24">
        <f t="shared" si="11"/>
        <v>35344</v>
      </c>
      <c r="S48" s="24">
        <f t="shared" si="12"/>
        <v>-27.64705882352941</v>
      </c>
      <c r="T48" s="24">
        <f t="shared" si="0"/>
        <v>0</v>
      </c>
      <c r="U48" s="24">
        <f t="shared" si="13"/>
        <v>-27.64705882352941</v>
      </c>
      <c r="V48" s="24">
        <f t="shared" si="14"/>
        <v>9.840902116747422E-13</v>
      </c>
      <c r="W48" s="24">
        <f t="shared" si="15"/>
        <v>1.0151688064755561E-07</v>
      </c>
      <c r="X48" s="24">
        <f t="shared" si="16"/>
        <v>3.5850407054312498E-09</v>
      </c>
      <c r="Y48" s="24">
        <f t="shared" si="17"/>
        <v>659344</v>
      </c>
      <c r="Z48" s="24">
        <f t="shared" si="18"/>
        <v>-515.7571964956195</v>
      </c>
      <c r="AA48" s="24">
        <f t="shared" si="19"/>
        <v>0</v>
      </c>
      <c r="AB48" s="24">
        <f t="shared" si="20"/>
        <v>-515.7571964956195</v>
      </c>
      <c r="AC48" s="24">
        <f t="shared" si="21"/>
        <v>1.0221051112219573E-224</v>
      </c>
      <c r="AD48" s="24">
        <f t="shared" si="22"/>
        <v>1.0543842561810854E-219</v>
      </c>
      <c r="AE48" s="24">
        <f t="shared" si="23"/>
        <v>3.7235289869656365E-221</v>
      </c>
      <c r="AL48" s="1">
        <f t="shared" si="24"/>
      </c>
      <c r="AM48" s="1">
        <f t="shared" si="25"/>
      </c>
    </row>
    <row r="49" spans="1:39" ht="14.25">
      <c r="A49" s="11" t="s">
        <v>58</v>
      </c>
      <c r="B49" s="12"/>
      <c r="C49" s="46"/>
      <c r="D49" s="46"/>
      <c r="E49" s="14"/>
      <c r="F49" s="15"/>
      <c r="G49" s="24">
        <v>960</v>
      </c>
      <c r="H49" s="24">
        <f t="shared" si="1"/>
        <v>2356.2262175512597</v>
      </c>
      <c r="I49" s="24">
        <f t="shared" si="2"/>
        <v>101008.97707833195</v>
      </c>
      <c r="J49" s="24">
        <f t="shared" si="3"/>
        <v>1024</v>
      </c>
      <c r="K49" s="24">
        <f t="shared" si="4"/>
        <v>-1305.6000000000001</v>
      </c>
      <c r="L49" s="24">
        <f t="shared" si="5"/>
        <v>-0.784313725490196</v>
      </c>
      <c r="M49" s="24">
        <f t="shared" si="6"/>
        <v>0</v>
      </c>
      <c r="N49" s="24">
        <f t="shared" si="7"/>
        <v>-0.784313725490196</v>
      </c>
      <c r="O49" s="24">
        <f t="shared" si="8"/>
        <v>0.45643283254493366</v>
      </c>
      <c r="P49" s="24">
        <f t="shared" si="9"/>
        <v>46103.813520329335</v>
      </c>
      <c r="Q49" s="24">
        <f t="shared" si="10"/>
        <v>1628.1434879763722</v>
      </c>
      <c r="R49" s="24">
        <f t="shared" si="11"/>
        <v>36864</v>
      </c>
      <c r="S49" s="24">
        <f t="shared" si="12"/>
        <v>-28.235294117647054</v>
      </c>
      <c r="T49" s="24">
        <f t="shared" si="0"/>
        <v>0</v>
      </c>
      <c r="U49" s="24">
        <f t="shared" si="13"/>
        <v>-28.235294117647054</v>
      </c>
      <c r="V49" s="24">
        <f t="shared" si="14"/>
        <v>5.464715661518241E-13</v>
      </c>
      <c r="W49" s="24">
        <f t="shared" si="15"/>
        <v>5.5198533899389765E-08</v>
      </c>
      <c r="X49" s="24">
        <f t="shared" si="16"/>
        <v>1.9493210355474403E-09</v>
      </c>
      <c r="Y49" s="24">
        <f t="shared" si="17"/>
        <v>652864</v>
      </c>
      <c r="Z49" s="24">
        <f t="shared" si="18"/>
        <v>-500.0490196078431</v>
      </c>
      <c r="AA49" s="24">
        <f t="shared" si="19"/>
        <v>0</v>
      </c>
      <c r="AB49" s="24">
        <f t="shared" si="20"/>
        <v>-500.0490196078431</v>
      </c>
      <c r="AC49" s="24">
        <f t="shared" si="21"/>
        <v>6.783754195502312E-218</v>
      </c>
      <c r="AD49" s="24">
        <f t="shared" si="22"/>
        <v>6.852200720385312E-213</v>
      </c>
      <c r="AE49" s="24">
        <f t="shared" si="23"/>
        <v>2.419835829043293E-214</v>
      </c>
      <c r="AL49" s="1">
        <f t="shared" si="24"/>
      </c>
      <c r="AM49" s="1">
        <f t="shared" si="25"/>
      </c>
    </row>
    <row r="50" spans="1:39" ht="14.25">
      <c r="A50" s="11" t="s">
        <v>59</v>
      </c>
      <c r="B50" s="12"/>
      <c r="C50" s="46"/>
      <c r="D50" s="46"/>
      <c r="E50" s="14"/>
      <c r="F50" s="15"/>
      <c r="G50" s="24">
        <v>980</v>
      </c>
      <c r="H50" s="24">
        <f t="shared" si="1"/>
        <v>2405.314263750244</v>
      </c>
      <c r="I50" s="24">
        <f t="shared" si="2"/>
        <v>98947.5693828558</v>
      </c>
      <c r="J50" s="24">
        <f t="shared" si="3"/>
        <v>1296</v>
      </c>
      <c r="K50" s="24">
        <f t="shared" si="4"/>
        <v>-1332.8000000000002</v>
      </c>
      <c r="L50" s="24">
        <f t="shared" si="5"/>
        <v>-0.9723889555822327</v>
      </c>
      <c r="M50" s="24">
        <f t="shared" si="6"/>
        <v>0</v>
      </c>
      <c r="N50" s="24">
        <f t="shared" si="7"/>
        <v>-0.9723889555822327</v>
      </c>
      <c r="O50" s="24">
        <f t="shared" si="8"/>
        <v>0.3781785064365677</v>
      </c>
      <c r="P50" s="24">
        <f t="shared" si="9"/>
        <v>37419.84400473706</v>
      </c>
      <c r="Q50" s="24">
        <f t="shared" si="10"/>
        <v>1321.471494121407</v>
      </c>
      <c r="R50" s="24">
        <f t="shared" si="11"/>
        <v>38416</v>
      </c>
      <c r="S50" s="24">
        <f t="shared" si="12"/>
        <v>-28.823529411764703</v>
      </c>
      <c r="T50" s="24">
        <f t="shared" si="0"/>
        <v>0</v>
      </c>
      <c r="U50" s="24">
        <f t="shared" si="13"/>
        <v>-28.823529411764703</v>
      </c>
      <c r="V50" s="24">
        <f t="shared" si="14"/>
        <v>3.0345914334846446E-13</v>
      </c>
      <c r="W50" s="24">
        <f t="shared" si="15"/>
        <v>3.0026544641334174E-08</v>
      </c>
      <c r="X50" s="24">
        <f t="shared" si="16"/>
        <v>1.0603791615342897E-09</v>
      </c>
      <c r="Y50" s="24">
        <f t="shared" si="17"/>
        <v>646416</v>
      </c>
      <c r="Z50" s="24">
        <f t="shared" si="18"/>
        <v>-485.0060024009603</v>
      </c>
      <c r="AA50" s="24">
        <f t="shared" si="19"/>
        <v>0</v>
      </c>
      <c r="AB50" s="24">
        <f t="shared" si="20"/>
        <v>-485.0060024009603</v>
      </c>
      <c r="AC50" s="24">
        <f t="shared" si="21"/>
        <v>2.315098466556511E-211</v>
      </c>
      <c r="AD50" s="24">
        <f t="shared" si="22"/>
        <v>2.2907336614774341E-206</v>
      </c>
      <c r="AE50" s="24">
        <f t="shared" si="23"/>
        <v>8.089662890854313E-208</v>
      </c>
      <c r="AL50" s="1">
        <f t="shared" si="24"/>
      </c>
      <c r="AM50" s="1">
        <f t="shared" si="25"/>
      </c>
    </row>
    <row r="51" spans="1:39" ht="14.25">
      <c r="A51" s="11" t="s">
        <v>60</v>
      </c>
      <c r="B51" s="12"/>
      <c r="C51" s="46"/>
      <c r="D51" s="46"/>
      <c r="E51" s="14"/>
      <c r="F51" s="15"/>
      <c r="G51" s="24">
        <v>1000</v>
      </c>
      <c r="H51" s="24">
        <f t="shared" si="1"/>
        <v>2454.4023099492288</v>
      </c>
      <c r="I51" s="24">
        <f t="shared" si="2"/>
        <v>96968.61799519869</v>
      </c>
      <c r="J51" s="24">
        <f t="shared" si="3"/>
        <v>1600</v>
      </c>
      <c r="K51" s="24">
        <f t="shared" si="4"/>
        <v>-1360</v>
      </c>
      <c r="L51" s="24">
        <f t="shared" si="5"/>
        <v>-1.1764705882352942</v>
      </c>
      <c r="M51" s="24">
        <f t="shared" si="6"/>
        <v>0</v>
      </c>
      <c r="N51" s="24">
        <f t="shared" si="7"/>
        <v>-1.1764705882352942</v>
      </c>
      <c r="O51" s="24">
        <f t="shared" si="8"/>
        <v>0.3083651678965814</v>
      </c>
      <c r="P51" s="24">
        <f t="shared" si="9"/>
        <v>29901.744168788908</v>
      </c>
      <c r="Q51" s="24">
        <f t="shared" si="10"/>
        <v>1055.9718671879912</v>
      </c>
      <c r="R51" s="24">
        <f t="shared" si="11"/>
        <v>40000</v>
      </c>
      <c r="S51" s="24">
        <f t="shared" si="12"/>
        <v>-29.41176470588235</v>
      </c>
      <c r="T51" s="24">
        <f t="shared" si="0"/>
        <v>0</v>
      </c>
      <c r="U51" s="24">
        <f t="shared" si="13"/>
        <v>-29.41176470588235</v>
      </c>
      <c r="V51" s="24">
        <f t="shared" si="14"/>
        <v>1.6851279624711454E-13</v>
      </c>
      <c r="W51" s="24">
        <f t="shared" si="15"/>
        <v>1.63404529665892E-08</v>
      </c>
      <c r="X51" s="24">
        <f t="shared" si="16"/>
        <v>5.770586000744858E-10</v>
      </c>
      <c r="Y51" s="24">
        <f t="shared" si="17"/>
        <v>640000</v>
      </c>
      <c r="Z51" s="24">
        <f t="shared" si="18"/>
        <v>-470.5882352941176</v>
      </c>
      <c r="AA51" s="24">
        <f t="shared" si="19"/>
        <v>0</v>
      </c>
      <c r="AB51" s="24">
        <f t="shared" si="20"/>
        <v>-470.5882352941176</v>
      </c>
      <c r="AC51" s="24">
        <f t="shared" si="21"/>
        <v>4.227914179463067E-205</v>
      </c>
      <c r="AD51" s="24">
        <f t="shared" si="22"/>
        <v>4.09974994984838E-200</v>
      </c>
      <c r="AE51" s="24">
        <f t="shared" si="23"/>
        <v>1.4478154134112541E-201</v>
      </c>
      <c r="AL51" s="1">
        <f t="shared" si="24"/>
      </c>
      <c r="AM51" s="1">
        <f t="shared" si="25"/>
      </c>
    </row>
    <row r="52" spans="1:39" ht="14.25">
      <c r="A52" s="11" t="s">
        <v>61</v>
      </c>
      <c r="B52" s="12"/>
      <c r="C52" s="46"/>
      <c r="D52" s="46"/>
      <c r="E52" s="14"/>
      <c r="F52" s="15"/>
      <c r="G52" s="24">
        <v>1020</v>
      </c>
      <c r="H52" s="24">
        <f t="shared" si="1"/>
        <v>2503.4903561482133</v>
      </c>
      <c r="I52" s="24">
        <f t="shared" si="2"/>
        <v>95067.27254431244</v>
      </c>
      <c r="J52" s="24">
        <f t="shared" si="3"/>
        <v>1936</v>
      </c>
      <c r="K52" s="24">
        <f t="shared" si="4"/>
        <v>-1387.2</v>
      </c>
      <c r="L52" s="24">
        <f t="shared" si="5"/>
        <v>-1.3956170703575548</v>
      </c>
      <c r="M52" s="24">
        <f t="shared" si="6"/>
        <v>0</v>
      </c>
      <c r="N52" s="24">
        <f t="shared" si="7"/>
        <v>-1.3956170703575548</v>
      </c>
      <c r="O52" s="24">
        <f t="shared" si="8"/>
        <v>0.24768015312157446</v>
      </c>
      <c r="P52" s="24">
        <f t="shared" si="9"/>
        <v>23546.276620625755</v>
      </c>
      <c r="Q52" s="24">
        <f t="shared" si="10"/>
        <v>831.5302795734601</v>
      </c>
      <c r="R52" s="24">
        <f t="shared" si="11"/>
        <v>41616</v>
      </c>
      <c r="S52" s="24">
        <f t="shared" si="12"/>
        <v>-30</v>
      </c>
      <c r="T52" s="24">
        <f t="shared" si="0"/>
        <v>0</v>
      </c>
      <c r="U52" s="24">
        <f t="shared" si="13"/>
        <v>-30</v>
      </c>
      <c r="V52" s="24">
        <f t="shared" si="14"/>
        <v>9.357622968840175E-14</v>
      </c>
      <c r="W52" s="24">
        <f t="shared" si="15"/>
        <v>8.89603693145647E-09</v>
      </c>
      <c r="X52" s="24">
        <f t="shared" si="16"/>
        <v>3.1416109629112295E-10</v>
      </c>
      <c r="Y52" s="24">
        <f t="shared" si="17"/>
        <v>633616</v>
      </c>
      <c r="Z52" s="24">
        <f t="shared" si="18"/>
        <v>-456.7589388696655</v>
      </c>
      <c r="AA52" s="24">
        <f t="shared" si="19"/>
        <v>0</v>
      </c>
      <c r="AB52" s="24">
        <f t="shared" si="20"/>
        <v>-456.7589388696655</v>
      </c>
      <c r="AC52" s="24">
        <f t="shared" si="21"/>
        <v>4.286603250224425E-199</v>
      </c>
      <c r="AD52" s="24">
        <f t="shared" si="22"/>
        <v>4.075156794784209E-194</v>
      </c>
      <c r="AE52" s="24">
        <f t="shared" si="23"/>
        <v>1.4391304083739014E-195</v>
      </c>
      <c r="AL52" s="1">
        <f t="shared" si="24"/>
      </c>
      <c r="AM52" s="1">
        <f t="shared" si="25"/>
      </c>
    </row>
    <row r="53" spans="1:39" ht="13.5" thickBot="1">
      <c r="A53" s="58" t="s">
        <v>100</v>
      </c>
      <c r="B53" s="69"/>
      <c r="C53" s="19"/>
      <c r="D53" s="19"/>
      <c r="E53" s="59" t="s">
        <v>101</v>
      </c>
      <c r="F53" s="70"/>
      <c r="G53" s="24">
        <v>1060</v>
      </c>
      <c r="H53" s="24">
        <f t="shared" si="1"/>
        <v>2601.6664485461824</v>
      </c>
      <c r="I53" s="24">
        <f t="shared" si="2"/>
        <v>91479.82829735725</v>
      </c>
      <c r="J53" s="24">
        <f t="shared" si="3"/>
        <v>2704</v>
      </c>
      <c r="K53" s="24">
        <f t="shared" si="4"/>
        <v>-1441.6000000000001</v>
      </c>
      <c r="L53" s="24">
        <f t="shared" si="5"/>
        <v>-1.8756936736958933</v>
      </c>
      <c r="M53" s="24">
        <f t="shared" si="6"/>
        <v>0</v>
      </c>
      <c r="N53" s="24">
        <f t="shared" si="7"/>
        <v>-1.8756936736958933</v>
      </c>
      <c r="O53" s="24">
        <f t="shared" si="8"/>
        <v>0.15324862542568035</v>
      </c>
      <c r="P53" s="24">
        <f t="shared" si="9"/>
        <v>14019.157940747255</v>
      </c>
      <c r="Q53" s="24">
        <f t="shared" si="10"/>
        <v>495.082704993052</v>
      </c>
      <c r="R53" s="24">
        <f t="shared" si="11"/>
        <v>44944</v>
      </c>
      <c r="S53" s="24">
        <f t="shared" si="12"/>
        <v>-31.17647058823529</v>
      </c>
      <c r="T53" s="24">
        <f t="shared" si="0"/>
        <v>0</v>
      </c>
      <c r="U53" s="24">
        <f t="shared" si="13"/>
        <v>-31.17647058823529</v>
      </c>
      <c r="V53" s="24">
        <f t="shared" si="14"/>
        <v>2.885564977899319E-14</v>
      </c>
      <c r="W53" s="24">
        <f t="shared" si="15"/>
        <v>2.639709887190972E-09</v>
      </c>
      <c r="X53" s="24">
        <f t="shared" si="16"/>
        <v>9.322062829101353E-11</v>
      </c>
      <c r="Y53" s="24">
        <f t="shared" si="17"/>
        <v>620944</v>
      </c>
      <c r="Z53" s="24">
        <f t="shared" si="18"/>
        <v>-430.73251942286345</v>
      </c>
      <c r="AA53" s="24">
        <f t="shared" si="19"/>
        <v>0</v>
      </c>
      <c r="AB53" s="24">
        <f t="shared" si="20"/>
        <v>-430.73251942286345</v>
      </c>
      <c r="AC53" s="24">
        <f t="shared" si="21"/>
        <v>8.614769035266986E-188</v>
      </c>
      <c r="AD53" s="24">
        <f t="shared" si="22"/>
        <v>7.880775921676138E-183</v>
      </c>
      <c r="AE53" s="24">
        <f t="shared" si="23"/>
        <v>2.783074331024741E-184</v>
      </c>
      <c r="AL53" s="1">
        <f t="shared" si="24"/>
      </c>
      <c r="AM53" s="1">
        <f t="shared" si="25"/>
      </c>
    </row>
    <row r="54" spans="1:39" ht="13.5" thickTop="1">
      <c r="A54" s="67" t="s">
        <v>103</v>
      </c>
      <c r="B54" s="1" t="s">
        <v>112</v>
      </c>
      <c r="G54" s="24">
        <v>1080</v>
      </c>
      <c r="H54" s="24">
        <f t="shared" si="1"/>
        <v>2650.754494745167</v>
      </c>
      <c r="I54" s="24">
        <f t="shared" si="2"/>
        <v>89785.75740296174</v>
      </c>
      <c r="J54" s="24">
        <f t="shared" si="3"/>
        <v>3136</v>
      </c>
      <c r="K54" s="24">
        <f t="shared" si="4"/>
        <v>-1468.8000000000002</v>
      </c>
      <c r="L54" s="24">
        <f t="shared" si="5"/>
        <v>-2.1350762527233114</v>
      </c>
      <c r="M54" s="24">
        <f t="shared" si="6"/>
        <v>0</v>
      </c>
      <c r="N54" s="24">
        <f t="shared" si="7"/>
        <v>-2.1350762527233114</v>
      </c>
      <c r="O54" s="24">
        <f t="shared" si="8"/>
        <v>0.1182355742483589</v>
      </c>
      <c r="P54" s="24">
        <f t="shared" si="9"/>
        <v>10615.870585863022</v>
      </c>
      <c r="Q54" s="24">
        <f t="shared" si="10"/>
        <v>374.8965485458463</v>
      </c>
      <c r="R54" s="24">
        <f t="shared" si="11"/>
        <v>46656</v>
      </c>
      <c r="S54" s="24">
        <f t="shared" si="12"/>
        <v>-31.76470588235294</v>
      </c>
      <c r="T54" s="24">
        <f t="shared" si="0"/>
        <v>0</v>
      </c>
      <c r="U54" s="24">
        <f t="shared" si="13"/>
        <v>-31.76470588235294</v>
      </c>
      <c r="V54" s="24">
        <f t="shared" si="14"/>
        <v>1.6023726219387224E-14</v>
      </c>
      <c r="W54" s="24">
        <f t="shared" si="15"/>
        <v>1.4387023950253785E-09</v>
      </c>
      <c r="X54" s="24">
        <f t="shared" si="16"/>
        <v>5.08073791892226E-11</v>
      </c>
      <c r="Y54" s="24">
        <f t="shared" si="17"/>
        <v>614656</v>
      </c>
      <c r="Z54" s="24">
        <f t="shared" si="18"/>
        <v>-418.474945533769</v>
      </c>
      <c r="AA54" s="24">
        <f t="shared" si="19"/>
        <v>0</v>
      </c>
      <c r="AB54" s="24">
        <f t="shared" si="20"/>
        <v>-418.474945533769</v>
      </c>
      <c r="AC54" s="24">
        <f t="shared" si="21"/>
        <v>1.8140127696151422E-182</v>
      </c>
      <c r="AD54" s="24">
        <f t="shared" si="22"/>
        <v>1.6287251045853987E-177</v>
      </c>
      <c r="AE54" s="24">
        <f t="shared" si="23"/>
        <v>5.751797888834186E-179</v>
      </c>
      <c r="AL54" s="1">
        <f t="shared" si="24"/>
      </c>
      <c r="AM54" s="1">
        <f t="shared" si="25"/>
      </c>
    </row>
    <row r="55" spans="1:39" ht="12.75">
      <c r="A55" s="68"/>
      <c r="B55" s="1">
        <f>MAX(F22:F31)</f>
        <v>1351</v>
      </c>
      <c r="G55" s="24">
        <v>1100</v>
      </c>
      <c r="H55" s="24">
        <f t="shared" si="1"/>
        <v>2699.842540944152</v>
      </c>
      <c r="I55" s="24">
        <f t="shared" si="2"/>
        <v>88153.28908654425</v>
      </c>
      <c r="J55" s="24">
        <f t="shared" si="3"/>
        <v>3600</v>
      </c>
      <c r="K55" s="24">
        <f t="shared" si="4"/>
        <v>-1496</v>
      </c>
      <c r="L55" s="24">
        <f t="shared" si="5"/>
        <v>-2.406417112299465</v>
      </c>
      <c r="M55" s="24">
        <f t="shared" si="6"/>
        <v>0</v>
      </c>
      <c r="N55" s="24">
        <f t="shared" si="7"/>
        <v>-2.406417112299465</v>
      </c>
      <c r="O55" s="24">
        <f t="shared" si="8"/>
        <v>0.09013766985885198</v>
      </c>
      <c r="P55" s="24">
        <f t="shared" si="9"/>
        <v>7945.932068654864</v>
      </c>
      <c r="Q55" s="24">
        <f t="shared" si="10"/>
        <v>280.60840450385865</v>
      </c>
      <c r="R55" s="24">
        <f t="shared" si="11"/>
        <v>48400</v>
      </c>
      <c r="S55" s="24">
        <f t="shared" si="12"/>
        <v>-32.35294117647059</v>
      </c>
      <c r="T55" s="24">
        <f t="shared" si="0"/>
        <v>0</v>
      </c>
      <c r="U55" s="24">
        <f t="shared" si="13"/>
        <v>-32.35294117647059</v>
      </c>
      <c r="V55" s="24">
        <f t="shared" si="14"/>
        <v>8.898077288864164E-15</v>
      </c>
      <c r="W55" s="24">
        <f t="shared" si="15"/>
        <v>7.843947795596565E-10</v>
      </c>
      <c r="X55" s="24">
        <f t="shared" si="16"/>
        <v>2.7700685796405542E-11</v>
      </c>
      <c r="Y55" s="24">
        <f t="shared" si="17"/>
        <v>608400</v>
      </c>
      <c r="Z55" s="24">
        <f t="shared" si="18"/>
        <v>-406.6844919786096</v>
      </c>
      <c r="AA55" s="24">
        <f t="shared" si="19"/>
        <v>0</v>
      </c>
      <c r="AB55" s="24">
        <f t="shared" si="20"/>
        <v>-406.6844919786096</v>
      </c>
      <c r="AC55" s="24">
        <f t="shared" si="21"/>
        <v>2.394248687752316E-177</v>
      </c>
      <c r="AD55" s="24">
        <f t="shared" si="22"/>
        <v>2.1106089671650913E-172</v>
      </c>
      <c r="AE55" s="24">
        <f t="shared" si="23"/>
        <v>7.453557489423562E-174</v>
      </c>
      <c r="AL55" s="1">
        <f t="shared" si="24"/>
      </c>
      <c r="AM55" s="1">
        <f t="shared" si="25"/>
      </c>
    </row>
    <row r="56" spans="7:39" ht="12.75">
      <c r="G56" s="24">
        <v>1120</v>
      </c>
      <c r="H56" s="24">
        <f t="shared" si="1"/>
        <v>2748.930587143136</v>
      </c>
      <c r="I56" s="24">
        <f t="shared" si="2"/>
        <v>86579.12320999883</v>
      </c>
      <c r="J56" s="24">
        <f t="shared" si="3"/>
        <v>4096</v>
      </c>
      <c r="K56" s="24">
        <f t="shared" si="4"/>
        <v>-1523.2</v>
      </c>
      <c r="L56" s="24">
        <f t="shared" si="5"/>
        <v>-2.6890756302521006</v>
      </c>
      <c r="M56" s="24">
        <f t="shared" si="6"/>
        <v>0</v>
      </c>
      <c r="N56" s="24">
        <f t="shared" si="7"/>
        <v>-2.6890756302521006</v>
      </c>
      <c r="O56" s="24">
        <f t="shared" si="8"/>
        <v>0.06794371546826797</v>
      </c>
      <c r="P56" s="24">
        <f t="shared" si="9"/>
        <v>5882.507312872275</v>
      </c>
      <c r="Q56" s="24">
        <f t="shared" si="10"/>
        <v>207.73912705080642</v>
      </c>
      <c r="R56" s="24">
        <f t="shared" si="11"/>
        <v>50176</v>
      </c>
      <c r="S56" s="24">
        <f t="shared" si="12"/>
        <v>-32.94117647058823</v>
      </c>
      <c r="T56" s="24">
        <f t="shared" si="0"/>
        <v>0</v>
      </c>
      <c r="U56" s="24">
        <f t="shared" si="13"/>
        <v>-32.94117647058823</v>
      </c>
      <c r="V56" s="24">
        <f t="shared" si="14"/>
        <v>4.941159025970199E-15</v>
      </c>
      <c r="W56" s="24">
        <f t="shared" si="15"/>
        <v>4.2780121610967163E-10</v>
      </c>
      <c r="X56" s="24">
        <f t="shared" si="16"/>
        <v>1.5107682227853132E-11</v>
      </c>
      <c r="Y56" s="24">
        <f t="shared" si="17"/>
        <v>602176</v>
      </c>
      <c r="Z56" s="24">
        <f t="shared" si="18"/>
        <v>-395.3361344537815</v>
      </c>
      <c r="AA56" s="24">
        <f t="shared" si="19"/>
        <v>0</v>
      </c>
      <c r="AB56" s="24">
        <f t="shared" si="20"/>
        <v>-395.3361344537815</v>
      </c>
      <c r="AC56" s="24">
        <f t="shared" si="21"/>
        <v>2.030945688934914E-172</v>
      </c>
      <c r="AD56" s="24">
        <f t="shared" si="22"/>
        <v>1.7583749703511188E-167</v>
      </c>
      <c r="AE56" s="24">
        <f t="shared" si="23"/>
        <v>6.209652822180185E-169</v>
      </c>
      <c r="AL56" s="1">
        <f t="shared" si="24"/>
      </c>
      <c r="AM56" s="1">
        <f t="shared" si="25"/>
      </c>
    </row>
    <row r="57" spans="7:39" ht="12.75">
      <c r="G57" s="24">
        <v>1140</v>
      </c>
      <c r="H57" s="24">
        <f t="shared" si="1"/>
        <v>2798.0186333421207</v>
      </c>
      <c r="I57" s="24">
        <f t="shared" si="2"/>
        <v>85060.19122385849</v>
      </c>
      <c r="J57" s="24">
        <f t="shared" si="3"/>
        <v>4624</v>
      </c>
      <c r="K57" s="24">
        <f t="shared" si="4"/>
        <v>-1550.4</v>
      </c>
      <c r="L57" s="24">
        <f t="shared" si="5"/>
        <v>-2.982456140350877</v>
      </c>
      <c r="M57" s="24">
        <f t="shared" si="6"/>
        <v>0</v>
      </c>
      <c r="N57" s="24">
        <f t="shared" si="7"/>
        <v>-2.982456140350877</v>
      </c>
      <c r="O57" s="24">
        <f t="shared" si="8"/>
        <v>0.050668232617822266</v>
      </c>
      <c r="P57" s="24">
        <f t="shared" si="9"/>
        <v>4309.849555446906</v>
      </c>
      <c r="Q57" s="24">
        <f t="shared" si="10"/>
        <v>152.20115109923813</v>
      </c>
      <c r="R57" s="24">
        <f t="shared" si="11"/>
        <v>51984</v>
      </c>
      <c r="S57" s="24">
        <f t="shared" si="12"/>
        <v>-33.52941176470588</v>
      </c>
      <c r="T57" s="24">
        <f t="shared" si="0"/>
        <v>0</v>
      </c>
      <c r="U57" s="24">
        <f t="shared" si="13"/>
        <v>-33.52941176470588</v>
      </c>
      <c r="V57" s="24">
        <f t="shared" si="14"/>
        <v>2.743857097137368E-15</v>
      </c>
      <c r="W57" s="24">
        <f t="shared" si="15"/>
        <v>2.3339300937344576E-10</v>
      </c>
      <c r="X57" s="24">
        <f t="shared" si="16"/>
        <v>8.242209902723675E-12</v>
      </c>
      <c r="Y57" s="24">
        <f t="shared" si="17"/>
        <v>595984</v>
      </c>
      <c r="Z57" s="24">
        <f t="shared" si="18"/>
        <v>-384.406604747162</v>
      </c>
      <c r="AA57" s="24">
        <f t="shared" si="19"/>
        <v>0</v>
      </c>
      <c r="AB57" s="24">
        <f t="shared" si="20"/>
        <v>-384.406604747162</v>
      </c>
      <c r="AC57" s="24">
        <f t="shared" si="21"/>
        <v>1.133268327072617E-167</v>
      </c>
      <c r="AD57" s="24">
        <f t="shared" si="22"/>
        <v>9.6396020608739E-163</v>
      </c>
      <c r="AE57" s="24">
        <f t="shared" si="23"/>
        <v>3.40419894227946E-164</v>
      </c>
      <c r="AL57" s="1">
        <f t="shared" si="24"/>
      </c>
      <c r="AM57" s="1">
        <f t="shared" si="25"/>
      </c>
    </row>
    <row r="58" spans="7:39" ht="12.75">
      <c r="G58" s="24">
        <v>1160</v>
      </c>
      <c r="H58" s="24">
        <f t="shared" si="1"/>
        <v>2847.1066795411057</v>
      </c>
      <c r="I58" s="24">
        <f t="shared" si="2"/>
        <v>83593.63620275748</v>
      </c>
      <c r="J58" s="24">
        <f t="shared" si="3"/>
        <v>5184</v>
      </c>
      <c r="K58" s="24">
        <f t="shared" si="4"/>
        <v>-1577.6000000000001</v>
      </c>
      <c r="L58" s="24">
        <f t="shared" si="5"/>
        <v>-3.2860040567951314</v>
      </c>
      <c r="M58" s="24">
        <f t="shared" si="6"/>
        <v>0</v>
      </c>
      <c r="N58" s="24">
        <f t="shared" si="7"/>
        <v>-3.2860040567951314</v>
      </c>
      <c r="O58" s="24">
        <f t="shared" si="8"/>
        <v>0.03740301148570525</v>
      </c>
      <c r="P58" s="24">
        <f t="shared" si="9"/>
        <v>3126.653735023604</v>
      </c>
      <c r="Q58" s="24">
        <f t="shared" si="10"/>
        <v>110.41691628374689</v>
      </c>
      <c r="R58" s="24">
        <f t="shared" si="11"/>
        <v>53824</v>
      </c>
      <c r="S58" s="24">
        <f t="shared" si="12"/>
        <v>-34.11764705882353</v>
      </c>
      <c r="T58" s="24">
        <f t="shared" si="0"/>
        <v>0</v>
      </c>
      <c r="U58" s="24">
        <f t="shared" si="13"/>
        <v>-34.11764705882353</v>
      </c>
      <c r="V58" s="24">
        <f t="shared" si="14"/>
        <v>1.5236813326470047E-15</v>
      </c>
      <c r="W58" s="24">
        <f t="shared" si="15"/>
        <v>1.2737006301022642E-10</v>
      </c>
      <c r="X58" s="24">
        <f t="shared" si="16"/>
        <v>4.498038726488389E-12</v>
      </c>
      <c r="Y58" s="24">
        <f t="shared" si="17"/>
        <v>589824</v>
      </c>
      <c r="Z58" s="24">
        <f t="shared" si="18"/>
        <v>-373.8742393509128</v>
      </c>
      <c r="AA58" s="24">
        <f t="shared" si="19"/>
        <v>0</v>
      </c>
      <c r="AB58" s="24">
        <f t="shared" si="20"/>
        <v>-373.8742393509128</v>
      </c>
      <c r="AC58" s="24">
        <f t="shared" si="21"/>
        <v>4.250900348120861E-163</v>
      </c>
      <c r="AD58" s="24">
        <f t="shared" si="22"/>
        <v>3.5534821723499036E-158</v>
      </c>
      <c r="AE58" s="24">
        <f t="shared" si="23"/>
        <v>1.2549024509654705E-159</v>
      </c>
      <c r="AL58" s="1">
        <f t="shared" si="24"/>
      </c>
      <c r="AM58" s="1">
        <f t="shared" si="25"/>
      </c>
    </row>
    <row r="59" spans="7:39" ht="12.75">
      <c r="G59" s="24">
        <v>1180</v>
      </c>
      <c r="H59" s="24">
        <f t="shared" si="1"/>
        <v>2896.19472574009</v>
      </c>
      <c r="I59" s="24">
        <f t="shared" si="2"/>
        <v>82176.79491118532</v>
      </c>
      <c r="J59" s="24">
        <f t="shared" si="3"/>
        <v>5776</v>
      </c>
      <c r="K59" s="24">
        <f t="shared" si="4"/>
        <v>-1604.8000000000002</v>
      </c>
      <c r="L59" s="24">
        <f t="shared" si="5"/>
        <v>-3.599202392821535</v>
      </c>
      <c r="M59" s="24">
        <f t="shared" si="6"/>
        <v>0</v>
      </c>
      <c r="N59" s="24">
        <f t="shared" si="7"/>
        <v>-3.599202392821535</v>
      </c>
      <c r="O59" s="24">
        <f t="shared" si="8"/>
        <v>0.027345524738134907</v>
      </c>
      <c r="P59" s="24">
        <f t="shared" si="9"/>
        <v>2247.167578144457</v>
      </c>
      <c r="Q59" s="24">
        <f t="shared" si="10"/>
        <v>79.35810466381996</v>
      </c>
      <c r="R59" s="24">
        <f t="shared" si="11"/>
        <v>55696</v>
      </c>
      <c r="S59" s="24">
        <f t="shared" si="12"/>
        <v>-34.705882352941174</v>
      </c>
      <c r="T59" s="24">
        <f t="shared" si="0"/>
        <v>0</v>
      </c>
      <c r="U59" s="24">
        <f t="shared" si="13"/>
        <v>-34.705882352941174</v>
      </c>
      <c r="V59" s="24">
        <f t="shared" si="14"/>
        <v>8.461099544429885E-16</v>
      </c>
      <c r="W59" s="24">
        <f t="shared" si="15"/>
        <v>6.953060419857382E-11</v>
      </c>
      <c r="X59" s="24">
        <f t="shared" si="16"/>
        <v>2.4554541543738637E-12</v>
      </c>
      <c r="Y59" s="24">
        <f t="shared" si="17"/>
        <v>583696</v>
      </c>
      <c r="Z59" s="24">
        <f t="shared" si="18"/>
        <v>-363.7188434695912</v>
      </c>
      <c r="AA59" s="24">
        <f t="shared" si="19"/>
        <v>0</v>
      </c>
      <c r="AB59" s="24">
        <f t="shared" si="20"/>
        <v>-363.7188434695912</v>
      </c>
      <c r="AC59" s="24">
        <f t="shared" si="21"/>
        <v>1.0937380396666869E-158</v>
      </c>
      <c r="AD59" s="24">
        <f t="shared" si="22"/>
        <v>8.98798865722512E-154</v>
      </c>
      <c r="AE59" s="24">
        <f t="shared" si="23"/>
        <v>3.1740834618407163E-155</v>
      </c>
      <c r="AL59" s="1">
        <f t="shared" si="24"/>
      </c>
      <c r="AM59" s="1">
        <f t="shared" si="25"/>
      </c>
    </row>
    <row r="60" spans="7:39" ht="12.75">
      <c r="G60" s="24">
        <v>1200</v>
      </c>
      <c r="H60" s="24">
        <f t="shared" si="1"/>
        <v>2945.2827719390743</v>
      </c>
      <c r="I60" s="24">
        <f t="shared" si="2"/>
        <v>80807.18166266558</v>
      </c>
      <c r="J60" s="24">
        <f t="shared" si="3"/>
        <v>6400</v>
      </c>
      <c r="K60" s="24">
        <f t="shared" si="4"/>
        <v>-1632.0000000000002</v>
      </c>
      <c r="L60" s="24">
        <f t="shared" si="5"/>
        <v>-3.92156862745098</v>
      </c>
      <c r="M60" s="24">
        <f t="shared" si="6"/>
        <v>0</v>
      </c>
      <c r="N60" s="24">
        <f t="shared" si="7"/>
        <v>-3.92156862745098</v>
      </c>
      <c r="O60" s="24">
        <f t="shared" si="8"/>
        <v>0.019809995856158454</v>
      </c>
      <c r="P60" s="24">
        <f t="shared" si="9"/>
        <v>1600.7899338852485</v>
      </c>
      <c r="Q60" s="24">
        <f t="shared" si="10"/>
        <v>56.531456022052225</v>
      </c>
      <c r="R60" s="24">
        <f t="shared" si="11"/>
        <v>57600</v>
      </c>
      <c r="S60" s="24">
        <f t="shared" si="12"/>
        <v>-35.29411764705882</v>
      </c>
      <c r="T60" s="24">
        <f t="shared" si="0"/>
        <v>0</v>
      </c>
      <c r="U60" s="24">
        <f t="shared" si="13"/>
        <v>-35.29411764705882</v>
      </c>
      <c r="V60" s="24">
        <f t="shared" si="14"/>
        <v>4.698502499625825E-16</v>
      </c>
      <c r="W60" s="24">
        <f t="shared" si="15"/>
        <v>3.796727450297524E-11</v>
      </c>
      <c r="X60" s="24">
        <f t="shared" si="16"/>
        <v>1.3408038515289595E-12</v>
      </c>
      <c r="Y60" s="24">
        <f t="shared" si="17"/>
        <v>577600</v>
      </c>
      <c r="Z60" s="24">
        <f t="shared" si="18"/>
        <v>-353.92156862745094</v>
      </c>
      <c r="AA60" s="24">
        <f t="shared" si="19"/>
        <v>0</v>
      </c>
      <c r="AB60" s="24">
        <f t="shared" si="20"/>
        <v>-353.92156862745094</v>
      </c>
      <c r="AC60" s="24">
        <f t="shared" si="21"/>
        <v>1.9670514460336823E-154</v>
      </c>
      <c r="AD60" s="24">
        <f t="shared" si="22"/>
        <v>1.5895188353945279E-149</v>
      </c>
      <c r="AE60" s="24">
        <f t="shared" si="23"/>
        <v>5.613342028034693E-151</v>
      </c>
      <c r="AL60" s="1">
        <f t="shared" si="24"/>
      </c>
      <c r="AM60" s="1">
        <f t="shared" si="25"/>
      </c>
    </row>
    <row r="61" spans="7:39" ht="12.75">
      <c r="G61" s="24">
        <v>1220</v>
      </c>
      <c r="H61" s="24">
        <f t="shared" si="1"/>
        <v>2994.3708181380593</v>
      </c>
      <c r="I61" s="24">
        <f t="shared" si="2"/>
        <v>79482.47376655629</v>
      </c>
      <c r="J61" s="24">
        <f t="shared" si="3"/>
        <v>7056</v>
      </c>
      <c r="K61" s="24">
        <f t="shared" si="4"/>
        <v>-1659.2</v>
      </c>
      <c r="L61" s="24">
        <f t="shared" si="5"/>
        <v>-4.252651880424301</v>
      </c>
      <c r="M61" s="24">
        <f t="shared" si="6"/>
        <v>0</v>
      </c>
      <c r="N61" s="24">
        <f t="shared" si="7"/>
        <v>-4.252651880424301</v>
      </c>
      <c r="O61" s="24">
        <f t="shared" si="8"/>
        <v>0.01422645697841844</v>
      </c>
      <c r="P61" s="24">
        <f t="shared" si="9"/>
        <v>1130.7539935781854</v>
      </c>
      <c r="Q61" s="24">
        <f t="shared" si="10"/>
        <v>39.93226613099592</v>
      </c>
      <c r="R61" s="24">
        <f t="shared" si="11"/>
        <v>59536</v>
      </c>
      <c r="S61" s="24">
        <f t="shared" si="12"/>
        <v>-35.88235294117647</v>
      </c>
      <c r="T61" s="24">
        <f t="shared" si="0"/>
        <v>0</v>
      </c>
      <c r="U61" s="24">
        <f t="shared" si="13"/>
        <v>-35.88235294117647</v>
      </c>
      <c r="V61" s="24">
        <f t="shared" si="14"/>
        <v>2.609108381607803E-16</v>
      </c>
      <c r="W61" s="24">
        <f t="shared" si="15"/>
        <v>2.073783884952443E-11</v>
      </c>
      <c r="X61" s="24">
        <f t="shared" si="16"/>
        <v>7.323510724913984E-13</v>
      </c>
      <c r="Y61" s="24">
        <f t="shared" si="17"/>
        <v>571536</v>
      </c>
      <c r="Z61" s="24">
        <f t="shared" si="18"/>
        <v>-344.46480231436834</v>
      </c>
      <c r="AA61" s="24">
        <f t="shared" si="19"/>
        <v>0</v>
      </c>
      <c r="AB61" s="24">
        <f t="shared" si="20"/>
        <v>-344.46480231436834</v>
      </c>
      <c r="AC61" s="24">
        <f t="shared" si="21"/>
        <v>2.516733007241016E-150</v>
      </c>
      <c r="AD61" s="24">
        <f t="shared" si="22"/>
        <v>2.000361652254604E-145</v>
      </c>
      <c r="AE61" s="24">
        <f t="shared" si="23"/>
        <v>7.064222130518293E-147</v>
      </c>
      <c r="AL61" s="1">
        <f t="shared" si="24"/>
      </c>
      <c r="AM61" s="1">
        <f t="shared" si="25"/>
      </c>
    </row>
    <row r="62" spans="7:39" ht="12.75">
      <c r="G62" s="24">
        <v>1240</v>
      </c>
      <c r="H62" s="24">
        <f t="shared" si="1"/>
        <v>3043.4588643370435</v>
      </c>
      <c r="I62" s="24">
        <f t="shared" si="2"/>
        <v>78200.49838322475</v>
      </c>
      <c r="J62" s="24">
        <f t="shared" si="3"/>
        <v>7744</v>
      </c>
      <c r="K62" s="24">
        <f t="shared" si="4"/>
        <v>-1686.4</v>
      </c>
      <c r="L62" s="24">
        <f t="shared" si="5"/>
        <v>-4.592030360531309</v>
      </c>
      <c r="M62" s="24">
        <f t="shared" si="6"/>
        <v>0</v>
      </c>
      <c r="N62" s="24">
        <f t="shared" si="7"/>
        <v>-4.592030360531309</v>
      </c>
      <c r="O62" s="24">
        <f t="shared" si="8"/>
        <v>0.010132265323180999</v>
      </c>
      <c r="P62" s="24">
        <f t="shared" si="9"/>
        <v>792.3481980238199</v>
      </c>
      <c r="Q62" s="24">
        <f t="shared" si="10"/>
        <v>27.981558580906736</v>
      </c>
      <c r="R62" s="24">
        <f t="shared" si="11"/>
        <v>61504</v>
      </c>
      <c r="S62" s="24">
        <f t="shared" si="12"/>
        <v>-36.470588235294116</v>
      </c>
      <c r="T62" s="24">
        <f t="shared" si="0"/>
        <v>0</v>
      </c>
      <c r="U62" s="24">
        <f t="shared" si="13"/>
        <v>-36.470588235294116</v>
      </c>
      <c r="V62" s="24">
        <f t="shared" si="14"/>
        <v>1.448854512159621E-16</v>
      </c>
      <c r="W62" s="24">
        <f t="shared" si="15"/>
        <v>1.1330114493566635E-11</v>
      </c>
      <c r="X62" s="24">
        <f t="shared" si="16"/>
        <v>4.00119875606235E-13</v>
      </c>
      <c r="Y62" s="24">
        <f t="shared" si="17"/>
        <v>565504</v>
      </c>
      <c r="Z62" s="24">
        <f t="shared" si="18"/>
        <v>-335.3320683111954</v>
      </c>
      <c r="AA62" s="24">
        <f t="shared" si="19"/>
        <v>0</v>
      </c>
      <c r="AB62" s="24">
        <f t="shared" si="20"/>
        <v>-335.3320683111954</v>
      </c>
      <c r="AC62" s="24">
        <f t="shared" si="21"/>
        <v>2.3288050127147107E-146</v>
      </c>
      <c r="AD62" s="24">
        <f t="shared" si="22"/>
        <v>1.8211371263164243E-141</v>
      </c>
      <c r="AE62" s="24">
        <f t="shared" si="23"/>
        <v>6.431295648930756E-143</v>
      </c>
      <c r="AL62" s="1">
        <f t="shared" si="24"/>
      </c>
      <c r="AM62" s="1">
        <f t="shared" si="25"/>
      </c>
    </row>
    <row r="63" spans="7:39" ht="12.75">
      <c r="G63" s="24">
        <v>1260</v>
      </c>
      <c r="H63" s="24">
        <f t="shared" si="1"/>
        <v>3092.5469105360285</v>
      </c>
      <c r="I63" s="24">
        <f t="shared" si="2"/>
        <v>76959.22063111006</v>
      </c>
      <c r="J63" s="24">
        <f t="shared" si="3"/>
        <v>8464</v>
      </c>
      <c r="K63" s="24">
        <f t="shared" si="4"/>
        <v>-1713.6000000000001</v>
      </c>
      <c r="L63" s="24">
        <f t="shared" si="5"/>
        <v>-4.939309056956115</v>
      </c>
      <c r="M63" s="24">
        <f t="shared" si="6"/>
        <v>0</v>
      </c>
      <c r="N63" s="24">
        <f t="shared" si="7"/>
        <v>-4.939309056956115</v>
      </c>
      <c r="O63" s="24">
        <f t="shared" si="8"/>
        <v>0.007159543500495947</v>
      </c>
      <c r="P63" s="24">
        <f t="shared" si="9"/>
        <v>550.9928878726976</v>
      </c>
      <c r="Q63" s="24">
        <f t="shared" si="10"/>
        <v>19.458162217224316</v>
      </c>
      <c r="R63" s="24">
        <f t="shared" si="11"/>
        <v>63504</v>
      </c>
      <c r="S63" s="24">
        <f t="shared" si="12"/>
        <v>-37.05882352941176</v>
      </c>
      <c r="T63" s="24">
        <f t="shared" si="0"/>
        <v>0</v>
      </c>
      <c r="U63" s="24">
        <f t="shared" si="13"/>
        <v>-37.05882352941176</v>
      </c>
      <c r="V63" s="24">
        <f t="shared" si="14"/>
        <v>8.045581441548713E-17</v>
      </c>
      <c r="W63" s="24">
        <f t="shared" si="15"/>
        <v>6.1918167726571195E-12</v>
      </c>
      <c r="X63" s="24">
        <f t="shared" si="16"/>
        <v>2.1866230550970164E-13</v>
      </c>
      <c r="Y63" s="24">
        <f t="shared" si="17"/>
        <v>559504</v>
      </c>
      <c r="Z63" s="24">
        <f t="shared" si="18"/>
        <v>-326.5079365079365</v>
      </c>
      <c r="AA63" s="24">
        <f t="shared" si="19"/>
        <v>0</v>
      </c>
      <c r="AB63" s="24">
        <f t="shared" si="20"/>
        <v>-326.5079365079365</v>
      </c>
      <c r="AC63" s="24">
        <f t="shared" si="21"/>
        <v>1.5827228667946033E-142</v>
      </c>
      <c r="AD63" s="24">
        <f t="shared" si="22"/>
        <v>1.218051183035489E-137</v>
      </c>
      <c r="AE63" s="24">
        <f t="shared" si="23"/>
        <v>4.301514235490906E-139</v>
      </c>
      <c r="AL63" s="1">
        <f t="shared" si="24"/>
      </c>
      <c r="AM63" s="1">
        <f t="shared" si="25"/>
      </c>
    </row>
    <row r="64" spans="7:39" ht="12.75">
      <c r="G64" s="24">
        <v>1280</v>
      </c>
      <c r="H64" s="24">
        <f t="shared" si="1"/>
        <v>3141.634956735013</v>
      </c>
      <c r="I64" s="24">
        <f t="shared" si="2"/>
        <v>75756.73280874897</v>
      </c>
      <c r="J64" s="24">
        <f t="shared" si="3"/>
        <v>9216</v>
      </c>
      <c r="K64" s="24">
        <f t="shared" si="4"/>
        <v>-1740.8000000000002</v>
      </c>
      <c r="L64" s="24">
        <f t="shared" si="5"/>
        <v>-5.294117647058823</v>
      </c>
      <c r="M64" s="24">
        <f t="shared" si="6"/>
        <v>0</v>
      </c>
      <c r="N64" s="24">
        <f t="shared" si="7"/>
        <v>-5.294117647058823</v>
      </c>
      <c r="O64" s="24">
        <f t="shared" si="8"/>
        <v>0.005021042753348031</v>
      </c>
      <c r="P64" s="24">
        <f t="shared" si="9"/>
        <v>380.3777942866921</v>
      </c>
      <c r="Q64" s="24">
        <f t="shared" si="10"/>
        <v>13.43293713578837</v>
      </c>
      <c r="R64" s="24">
        <f t="shared" si="11"/>
        <v>65536</v>
      </c>
      <c r="S64" s="24">
        <f t="shared" si="12"/>
        <v>-37.647058823529406</v>
      </c>
      <c r="T64" s="24">
        <f t="shared" si="0"/>
        <v>0</v>
      </c>
      <c r="U64" s="24">
        <f t="shared" si="13"/>
        <v>-37.647058823529406</v>
      </c>
      <c r="V64" s="24">
        <f t="shared" si="14"/>
        <v>4.4677626489982305E-17</v>
      </c>
      <c r="W64" s="24">
        <f t="shared" si="15"/>
        <v>3.384631012530675E-12</v>
      </c>
      <c r="X64" s="24">
        <f t="shared" si="16"/>
        <v>1.1952731285069904E-13</v>
      </c>
      <c r="Y64" s="24">
        <f t="shared" si="17"/>
        <v>553536</v>
      </c>
      <c r="Z64" s="24">
        <f t="shared" si="18"/>
        <v>-317.97794117647055</v>
      </c>
      <c r="AA64" s="24">
        <f t="shared" si="19"/>
        <v>0</v>
      </c>
      <c r="AB64" s="24">
        <f t="shared" si="20"/>
        <v>-317.97794117647055</v>
      </c>
      <c r="AC64" s="24">
        <f t="shared" si="21"/>
        <v>8.015576809331264E-139</v>
      </c>
      <c r="AD64" s="24">
        <f t="shared" si="22"/>
        <v>6.072339106525131E-134</v>
      </c>
      <c r="AE64" s="24">
        <f t="shared" si="23"/>
        <v>2.1444298460719896E-135</v>
      </c>
      <c r="AL64" s="1">
        <f t="shared" si="24"/>
      </c>
      <c r="AM64" s="1">
        <f t="shared" si="25"/>
      </c>
    </row>
    <row r="65" spans="7:39" ht="12.75">
      <c r="G65" s="24">
        <v>1300</v>
      </c>
      <c r="H65" s="24">
        <f t="shared" si="1"/>
        <v>3190.723002933997</v>
      </c>
      <c r="I65" s="24">
        <f t="shared" si="2"/>
        <v>74591.2446116913</v>
      </c>
      <c r="J65" s="24">
        <f t="shared" si="3"/>
        <v>10000</v>
      </c>
      <c r="K65" s="24">
        <f t="shared" si="4"/>
        <v>-1768.0000000000002</v>
      </c>
      <c r="L65" s="24">
        <f t="shared" si="5"/>
        <v>-5.656108597285067</v>
      </c>
      <c r="M65" s="24">
        <f t="shared" si="6"/>
        <v>0</v>
      </c>
      <c r="N65" s="24">
        <f t="shared" si="7"/>
        <v>-5.656108597285067</v>
      </c>
      <c r="O65" s="24">
        <f t="shared" si="8"/>
        <v>0.0034960951760631435</v>
      </c>
      <c r="P65" s="24">
        <f t="shared" si="9"/>
        <v>260.77809046347994</v>
      </c>
      <c r="Q65" s="24">
        <f t="shared" si="10"/>
        <v>9.2093065058015</v>
      </c>
      <c r="R65" s="24">
        <f t="shared" si="11"/>
        <v>67600</v>
      </c>
      <c r="S65" s="24">
        <f t="shared" si="12"/>
        <v>-38.23529411764705</v>
      </c>
      <c r="T65" s="24">
        <f t="shared" si="0"/>
        <v>0</v>
      </c>
      <c r="U65" s="24">
        <f t="shared" si="13"/>
        <v>-38.23529411764705</v>
      </c>
      <c r="V65" s="24">
        <f t="shared" si="14"/>
        <v>2.4809770720487993E-17</v>
      </c>
      <c r="W65" s="24">
        <f t="shared" si="15"/>
        <v>1.8505916765718967E-12</v>
      </c>
      <c r="X65" s="24">
        <f t="shared" si="16"/>
        <v>6.535313582650217E-14</v>
      </c>
      <c r="Y65" s="24">
        <f t="shared" si="17"/>
        <v>547600</v>
      </c>
      <c r="Z65" s="24">
        <f t="shared" si="18"/>
        <v>-309.7285067873303</v>
      </c>
      <c r="AA65" s="24">
        <f t="shared" si="19"/>
        <v>0</v>
      </c>
      <c r="AB65" s="24">
        <f t="shared" si="20"/>
        <v>-309.7285067873303</v>
      </c>
      <c r="AC65" s="24">
        <f t="shared" si="21"/>
        <v>3.06632803789977E-135</v>
      </c>
      <c r="AD65" s="24">
        <f t="shared" si="22"/>
        <v>2.2872122473466917E-130</v>
      </c>
      <c r="AE65" s="24">
        <f t="shared" si="23"/>
        <v>8.077227113751172E-132</v>
      </c>
      <c r="AL65" s="1">
        <f t="shared" si="24"/>
      </c>
      <c r="AM65" s="1">
        <f t="shared" si="25"/>
      </c>
    </row>
    <row r="66" spans="7:39" ht="12.75">
      <c r="G66" s="24">
        <v>1320</v>
      </c>
      <c r="H66" s="24">
        <f t="shared" si="1"/>
        <v>3239.811049132982</v>
      </c>
      <c r="I66" s="24">
        <f t="shared" si="2"/>
        <v>73461.07423878688</v>
      </c>
      <c r="J66" s="24">
        <f t="shared" si="3"/>
        <v>10816</v>
      </c>
      <c r="K66" s="24">
        <f t="shared" si="4"/>
        <v>-1795.2</v>
      </c>
      <c r="L66" s="24">
        <f t="shared" si="5"/>
        <v>-6.024955436720142</v>
      </c>
      <c r="M66" s="24">
        <f t="shared" si="6"/>
        <v>0</v>
      </c>
      <c r="N66" s="24">
        <f t="shared" si="7"/>
        <v>-6.024955436720142</v>
      </c>
      <c r="O66" s="24">
        <f t="shared" si="8"/>
        <v>0.0024176593037920978</v>
      </c>
      <c r="P66" s="24">
        <f t="shared" si="9"/>
        <v>177.6038495999651</v>
      </c>
      <c r="Q66" s="24">
        <f t="shared" si="10"/>
        <v>6.272031076956615</v>
      </c>
      <c r="R66" s="24">
        <f t="shared" si="11"/>
        <v>69696</v>
      </c>
      <c r="S66" s="24">
        <f t="shared" si="12"/>
        <v>-38.8235294117647</v>
      </c>
      <c r="T66" s="24">
        <f aca="true" t="shared" si="26" ref="T66:T129">($B$13^2)/(-4*$B$3*$B$6*G66)</f>
        <v>0</v>
      </c>
      <c r="U66" s="24">
        <f t="shared" si="13"/>
        <v>-38.8235294117647</v>
      </c>
      <c r="V66" s="24">
        <f t="shared" si="14"/>
        <v>1.3777023793804109E-17</v>
      </c>
      <c r="W66" s="24">
        <f t="shared" si="15"/>
        <v>1.012074967706177E-12</v>
      </c>
      <c r="X66" s="24">
        <f t="shared" si="16"/>
        <v>3.5741148989510715E-14</v>
      </c>
      <c r="Y66" s="24">
        <f t="shared" si="17"/>
        <v>541696</v>
      </c>
      <c r="Z66" s="24">
        <f t="shared" si="18"/>
        <v>-301.74688057041</v>
      </c>
      <c r="AA66" s="24">
        <f t="shared" si="19"/>
        <v>0</v>
      </c>
      <c r="AB66" s="24">
        <f t="shared" si="20"/>
        <v>-301.74688057041</v>
      </c>
      <c r="AC66" s="24">
        <f t="shared" si="21"/>
        <v>8.974181251954166E-132</v>
      </c>
      <c r="AD66" s="24">
        <f t="shared" si="22"/>
        <v>6.592529951821344E-127</v>
      </c>
      <c r="AE66" s="24">
        <f t="shared" si="23"/>
        <v>2.328133811667047E-128</v>
      </c>
      <c r="AL66" s="1">
        <f t="shared" si="24"/>
      </c>
      <c r="AM66" s="1">
        <f t="shared" si="25"/>
      </c>
    </row>
    <row r="67" spans="7:39" ht="12.75">
      <c r="G67" s="24">
        <v>1340</v>
      </c>
      <c r="H67" s="24">
        <f aca="true" t="shared" si="27" ref="H67:H130">4*PI()*$B$6*G67*($B$2*$B$3)^0.5</f>
        <v>3288.8990953319667</v>
      </c>
      <c r="I67" s="24">
        <f aca="true" t="shared" si="28" ref="I67:I130">$B$10/H67</f>
        <v>72364.6402949244</v>
      </c>
      <c r="J67" s="24">
        <f aca="true" t="shared" si="29" ref="J67:J130">($B$4-$B$6*G67)^2</f>
        <v>11664</v>
      </c>
      <c r="K67" s="24">
        <f aca="true" t="shared" si="30" ref="K67:K130">-4*$B$2*$B$6*G67</f>
        <v>-1822.4</v>
      </c>
      <c r="L67" s="24">
        <f aca="true" t="shared" si="31" ref="L67:L130">J67/K67</f>
        <v>-6.400351185250219</v>
      </c>
      <c r="M67" s="24">
        <f aca="true" t="shared" si="32" ref="M67:M130">($B$5)^2/(-4*$B$3*$B$6*G67)</f>
        <v>0</v>
      </c>
      <c r="N67" s="24">
        <f aca="true" t="shared" si="33" ref="N67:N130">L67+M67</f>
        <v>-6.400351185250219</v>
      </c>
      <c r="O67" s="24">
        <f aca="true" t="shared" si="34" ref="O67:O130">EXP(N67)</f>
        <v>0.0016609738612160345</v>
      </c>
      <c r="P67" s="24">
        <f aca="true" t="shared" si="35" ref="P67:P130">I67*O67</f>
        <v>120.19577600617001</v>
      </c>
      <c r="Q67" s="24">
        <f aca="true" t="shared" si="36" ref="Q67:Q130">P67/28.3168</f>
        <v>4.24468075510545</v>
      </c>
      <c r="R67" s="24">
        <f aca="true" t="shared" si="37" ref="R67:R130">($B$12-$B$6*G67)^2</f>
        <v>71824</v>
      </c>
      <c r="S67" s="24">
        <f aca="true" t="shared" si="38" ref="S67:S130">R67/K67</f>
        <v>-39.41176470588235</v>
      </c>
      <c r="T67" s="24">
        <f t="shared" si="26"/>
        <v>0</v>
      </c>
      <c r="U67" s="24">
        <f aca="true" t="shared" si="39" ref="U67:U130">S67+T67</f>
        <v>-39.41176470588235</v>
      </c>
      <c r="V67" s="24">
        <f aca="true" t="shared" si="40" ref="V67:V130">EXP(U67)</f>
        <v>7.650469113698948E-18</v>
      </c>
      <c r="W67" s="24">
        <f aca="true" t="shared" si="41" ref="W67:W130">I67*V67</f>
        <v>5.536234455002534E-13</v>
      </c>
      <c r="X67" s="24">
        <f aca="true" t="shared" si="42" ref="X67:X130">W67/28.3168</f>
        <v>1.9551059635984765E-14</v>
      </c>
      <c r="Y67" s="24">
        <f aca="true" t="shared" si="43" ref="Y67:Y130">($B$14-$B$6*G67)^2</f>
        <v>535824</v>
      </c>
      <c r="Z67" s="24">
        <f aca="true" t="shared" si="44" ref="Z67:Z130">Y67/K67</f>
        <v>-294.02107111501317</v>
      </c>
      <c r="AA67" s="24">
        <f aca="true" t="shared" si="45" ref="AA67:AA130">($B$15)^2/(-4*$B$3*$B$6*G67)</f>
        <v>0</v>
      </c>
      <c r="AB67" s="24">
        <f aca="true" t="shared" si="46" ref="AB67:AB130">Z67+AA67</f>
        <v>-294.02107111501317</v>
      </c>
      <c r="AC67" s="24">
        <f aca="true" t="shared" si="47" ref="AC67:AC130">EXP(AB67)</f>
        <v>2.0336267761230507E-128</v>
      </c>
      <c r="AD67" s="24">
        <f aca="true" t="shared" si="48" ref="AD67:AD130">I67*AC67</f>
        <v>1.471626701482713E-123</v>
      </c>
      <c r="AE67" s="24">
        <f aca="true" t="shared" si="49" ref="AE67:AE130">AD67/28.3168</f>
        <v>5.197009201190505E-125</v>
      </c>
      <c r="AL67" s="1">
        <f aca="true" t="shared" si="50" ref="AL67:AL130">IF(AE67&gt;5,G67,"")</f>
      </c>
      <c r="AM67" s="1">
        <f aca="true" t="shared" si="51" ref="AM67:AM130">IF(AE67=$AN$2,G67,"")</f>
      </c>
    </row>
    <row r="68" spans="7:39" ht="12.75">
      <c r="G68" s="24">
        <v>1360</v>
      </c>
      <c r="H68" s="24">
        <f t="shared" si="27"/>
        <v>3337.9871415309512</v>
      </c>
      <c r="I68" s="24">
        <f t="shared" si="28"/>
        <v>71300.45440823432</v>
      </c>
      <c r="J68" s="24">
        <f t="shared" si="29"/>
        <v>12544</v>
      </c>
      <c r="K68" s="24">
        <f t="shared" si="30"/>
        <v>-1849.6000000000001</v>
      </c>
      <c r="L68" s="24">
        <f t="shared" si="31"/>
        <v>-6.782006920415224</v>
      </c>
      <c r="M68" s="24">
        <f t="shared" si="32"/>
        <v>0</v>
      </c>
      <c r="N68" s="24">
        <f t="shared" si="33"/>
        <v>-6.782006920415224</v>
      </c>
      <c r="O68" s="24">
        <f t="shared" si="34"/>
        <v>0.001133996771802969</v>
      </c>
      <c r="P68" s="24">
        <f t="shared" si="35"/>
        <v>80.85448512702249</v>
      </c>
      <c r="Q68" s="24">
        <f t="shared" si="36"/>
        <v>2.855353893343262</v>
      </c>
      <c r="R68" s="24">
        <f t="shared" si="37"/>
        <v>73984</v>
      </c>
      <c r="S68" s="24">
        <f t="shared" si="38"/>
        <v>-40</v>
      </c>
      <c r="T68" s="24">
        <f t="shared" si="26"/>
        <v>0</v>
      </c>
      <c r="U68" s="24">
        <f t="shared" si="39"/>
        <v>-40</v>
      </c>
      <c r="V68" s="24">
        <f t="shared" si="40"/>
        <v>4.248354255291589E-18</v>
      </c>
      <c r="W68" s="24">
        <f t="shared" si="41"/>
        <v>3.029095888894462E-13</v>
      </c>
      <c r="X68" s="24">
        <f t="shared" si="42"/>
        <v>1.0697168779291664E-14</v>
      </c>
      <c r="Y68" s="24">
        <f t="shared" si="43"/>
        <v>529984</v>
      </c>
      <c r="Z68" s="24">
        <f t="shared" si="44"/>
        <v>-286.53979238754323</v>
      </c>
      <c r="AA68" s="24">
        <f t="shared" si="45"/>
        <v>0</v>
      </c>
      <c r="AB68" s="24">
        <f t="shared" si="46"/>
        <v>-286.53979238754323</v>
      </c>
      <c r="AC68" s="24">
        <f t="shared" si="47"/>
        <v>3.6086878748839327E-125</v>
      </c>
      <c r="AD68" s="24">
        <f t="shared" si="48"/>
        <v>2.5730108529670985E-120</v>
      </c>
      <c r="AE68" s="24">
        <f t="shared" si="49"/>
        <v>9.086517025112649E-122</v>
      </c>
      <c r="AL68" s="1">
        <f t="shared" si="50"/>
      </c>
      <c r="AM68" s="1">
        <f t="shared" si="51"/>
      </c>
    </row>
    <row r="69" spans="7:39" ht="12.75">
      <c r="G69" s="24">
        <v>1380</v>
      </c>
      <c r="H69" s="24">
        <f t="shared" si="27"/>
        <v>3387.075187729936</v>
      </c>
      <c r="I69" s="24">
        <f t="shared" si="28"/>
        <v>70267.1144892744</v>
      </c>
      <c r="J69" s="24">
        <f t="shared" si="29"/>
        <v>13456</v>
      </c>
      <c r="K69" s="24">
        <f t="shared" si="30"/>
        <v>-1876.8000000000002</v>
      </c>
      <c r="L69" s="24">
        <f t="shared" si="31"/>
        <v>-7.169650468883205</v>
      </c>
      <c r="M69" s="24">
        <f t="shared" si="32"/>
        <v>0</v>
      </c>
      <c r="N69" s="24">
        <f t="shared" si="33"/>
        <v>-7.169650468883205</v>
      </c>
      <c r="O69" s="24">
        <f t="shared" si="34"/>
        <v>0.0007695916804608472</v>
      </c>
      <c r="P69" s="24">
        <f t="shared" si="35"/>
        <v>54.07698672093544</v>
      </c>
      <c r="Q69" s="24">
        <f t="shared" si="36"/>
        <v>1.9097139055590828</v>
      </c>
      <c r="R69" s="24">
        <f t="shared" si="37"/>
        <v>76176</v>
      </c>
      <c r="S69" s="24">
        <f t="shared" si="38"/>
        <v>-40.588235294117645</v>
      </c>
      <c r="T69" s="24">
        <f t="shared" si="26"/>
        <v>0</v>
      </c>
      <c r="U69" s="24">
        <f t="shared" si="39"/>
        <v>-40.588235294117645</v>
      </c>
      <c r="V69" s="24">
        <f t="shared" si="40"/>
        <v>2.35913819273338E-18</v>
      </c>
      <c r="W69" s="24">
        <f t="shared" si="41"/>
        <v>1.6576983348481633E-13</v>
      </c>
      <c r="X69" s="24">
        <f t="shared" si="42"/>
        <v>5.854116054243994E-15</v>
      </c>
      <c r="Y69" s="24">
        <f t="shared" si="43"/>
        <v>524176</v>
      </c>
      <c r="Z69" s="24">
        <f t="shared" si="44"/>
        <v>-279.29241261722075</v>
      </c>
      <c r="AA69" s="24">
        <f t="shared" si="45"/>
        <v>0</v>
      </c>
      <c r="AB69" s="24">
        <f t="shared" si="46"/>
        <v>-279.29241261722075</v>
      </c>
      <c r="AC69" s="24">
        <f t="shared" si="47"/>
        <v>5.068113856908979E-122</v>
      </c>
      <c r="AD69" s="24">
        <f t="shared" si="48"/>
        <v>3.561217366281013E-117</v>
      </c>
      <c r="AE69" s="24">
        <f t="shared" si="49"/>
        <v>1.2576341134171278E-118</v>
      </c>
      <c r="AL69" s="1">
        <f t="shared" si="50"/>
      </c>
      <c r="AM69" s="1">
        <f t="shared" si="51"/>
      </c>
    </row>
    <row r="70" spans="7:39" ht="12.75">
      <c r="G70" s="24">
        <v>1400</v>
      </c>
      <c r="H70" s="24">
        <f t="shared" si="27"/>
        <v>3436.1632339289204</v>
      </c>
      <c r="I70" s="24">
        <f t="shared" si="28"/>
        <v>69263.29856799905</v>
      </c>
      <c r="J70" s="24">
        <f t="shared" si="29"/>
        <v>14400</v>
      </c>
      <c r="K70" s="24">
        <f t="shared" si="30"/>
        <v>-1904.0000000000002</v>
      </c>
      <c r="L70" s="24">
        <f t="shared" si="31"/>
        <v>-7.5630252100840325</v>
      </c>
      <c r="M70" s="24">
        <f t="shared" si="32"/>
        <v>0</v>
      </c>
      <c r="N70" s="24">
        <f t="shared" si="33"/>
        <v>-7.5630252100840325</v>
      </c>
      <c r="O70" s="24">
        <f t="shared" si="34"/>
        <v>0.0005193018679410221</v>
      </c>
      <c r="P70" s="24">
        <f t="shared" si="35"/>
        <v>35.96856032611863</v>
      </c>
      <c r="Q70" s="24">
        <f t="shared" si="36"/>
        <v>1.270219810364117</v>
      </c>
      <c r="R70" s="24">
        <f t="shared" si="37"/>
        <v>78400</v>
      </c>
      <c r="S70" s="24">
        <f t="shared" si="38"/>
        <v>-41.17647058823529</v>
      </c>
      <c r="T70" s="24">
        <f t="shared" si="26"/>
        <v>0</v>
      </c>
      <c r="U70" s="24">
        <f t="shared" si="39"/>
        <v>-41.17647058823529</v>
      </c>
      <c r="V70" s="24">
        <f t="shared" si="40"/>
        <v>1.3100444732171525E-18</v>
      </c>
      <c r="W70" s="24">
        <f t="shared" si="41"/>
        <v>9.073800148579668E-14</v>
      </c>
      <c r="X70" s="24">
        <f t="shared" si="42"/>
        <v>3.2043875538830897E-15</v>
      </c>
      <c r="Y70" s="24">
        <f t="shared" si="43"/>
        <v>518400</v>
      </c>
      <c r="Z70" s="24">
        <f t="shared" si="44"/>
        <v>-272.26890756302515</v>
      </c>
      <c r="AA70" s="24">
        <f t="shared" si="45"/>
        <v>0</v>
      </c>
      <c r="AB70" s="24">
        <f t="shared" si="46"/>
        <v>-272.26890756302515</v>
      </c>
      <c r="AC70" s="24">
        <f t="shared" si="47"/>
        <v>5.690046971872453E-119</v>
      </c>
      <c r="AD70" s="24">
        <f t="shared" si="48"/>
        <v>3.941114222787406E-114</v>
      </c>
      <c r="AE70" s="24">
        <f t="shared" si="49"/>
        <v>1.3917936429213068E-115</v>
      </c>
      <c r="AL70" s="1">
        <f t="shared" si="50"/>
      </c>
      <c r="AM70" s="1">
        <f t="shared" si="51"/>
      </c>
    </row>
    <row r="71" spans="7:39" ht="12.75">
      <c r="G71" s="24">
        <v>1420</v>
      </c>
      <c r="H71" s="24">
        <f t="shared" si="27"/>
        <v>3485.251280127905</v>
      </c>
      <c r="I71" s="24">
        <f t="shared" si="28"/>
        <v>68287.75915154837</v>
      </c>
      <c r="J71" s="24">
        <f t="shared" si="29"/>
        <v>15376</v>
      </c>
      <c r="K71" s="24">
        <f t="shared" si="30"/>
        <v>-1931.2</v>
      </c>
      <c r="L71" s="24">
        <f t="shared" si="31"/>
        <v>-7.96188898094449</v>
      </c>
      <c r="M71" s="24">
        <f t="shared" si="32"/>
        <v>0</v>
      </c>
      <c r="N71" s="24">
        <f t="shared" si="33"/>
        <v>-7.96188898094449</v>
      </c>
      <c r="O71" s="24">
        <f t="shared" si="34"/>
        <v>0.0003484941964148173</v>
      </c>
      <c r="P71" s="24">
        <f t="shared" si="35"/>
        <v>23.797887750487433</v>
      </c>
      <c r="Q71" s="24">
        <f t="shared" si="36"/>
        <v>0.8404158573881029</v>
      </c>
      <c r="R71" s="24">
        <f t="shared" si="37"/>
        <v>80656</v>
      </c>
      <c r="S71" s="24">
        <f t="shared" si="38"/>
        <v>-41.76470588235294</v>
      </c>
      <c r="T71" s="24">
        <f t="shared" si="26"/>
        <v>0</v>
      </c>
      <c r="U71" s="24">
        <f t="shared" si="39"/>
        <v>-41.76470588235294</v>
      </c>
      <c r="V71" s="24">
        <f t="shared" si="40"/>
        <v>7.274760448934643E-19</v>
      </c>
      <c r="W71" s="24">
        <f t="shared" si="41"/>
        <v>4.967770894220588E-14</v>
      </c>
      <c r="X71" s="24">
        <f t="shared" si="42"/>
        <v>1.7543546213627909E-15</v>
      </c>
      <c r="Y71" s="24">
        <f t="shared" si="43"/>
        <v>512656</v>
      </c>
      <c r="Z71" s="24">
        <f t="shared" si="44"/>
        <v>-265.4598177299089</v>
      </c>
      <c r="AA71" s="24">
        <f t="shared" si="45"/>
        <v>0</v>
      </c>
      <c r="AB71" s="24">
        <f t="shared" si="46"/>
        <v>-265.4598177299089</v>
      </c>
      <c r="AC71" s="24">
        <f t="shared" si="47"/>
        <v>5.15544303938399E-116</v>
      </c>
      <c r="AD71" s="24">
        <f t="shared" si="48"/>
        <v>3.5205365259298035E-111</v>
      </c>
      <c r="AE71" s="24">
        <f t="shared" si="49"/>
        <v>1.243267786589517E-112</v>
      </c>
      <c r="AL71" s="1">
        <f t="shared" si="50"/>
      </c>
      <c r="AM71" s="1">
        <f t="shared" si="51"/>
      </c>
    </row>
    <row r="72" spans="7:39" ht="12.75">
      <c r="G72" s="24">
        <v>1440</v>
      </c>
      <c r="H72" s="24">
        <f t="shared" si="27"/>
        <v>3534.3393263268895</v>
      </c>
      <c r="I72" s="24">
        <f t="shared" si="28"/>
        <v>67339.31805222131</v>
      </c>
      <c r="J72" s="24">
        <f t="shared" si="29"/>
        <v>16384</v>
      </c>
      <c r="K72" s="24">
        <f t="shared" si="30"/>
        <v>-1958.4</v>
      </c>
      <c r="L72" s="24">
        <f t="shared" si="31"/>
        <v>-8.366013071895425</v>
      </c>
      <c r="M72" s="24">
        <f t="shared" si="32"/>
        <v>0</v>
      </c>
      <c r="N72" s="24">
        <f t="shared" si="33"/>
        <v>-8.366013071895425</v>
      </c>
      <c r="O72" s="24">
        <f t="shared" si="34"/>
        <v>0.00023264123106985746</v>
      </c>
      <c r="P72" s="24">
        <f t="shared" si="35"/>
        <v>15.665901851073441</v>
      </c>
      <c r="Q72" s="24">
        <f t="shared" si="36"/>
        <v>0.5532370130478529</v>
      </c>
      <c r="R72" s="24">
        <f t="shared" si="37"/>
        <v>82944</v>
      </c>
      <c r="S72" s="24">
        <f t="shared" si="38"/>
        <v>-42.35294117647059</v>
      </c>
      <c r="T72" s="24">
        <f t="shared" si="26"/>
        <v>0</v>
      </c>
      <c r="U72" s="24">
        <f t="shared" si="39"/>
        <v>-42.35294117647059</v>
      </c>
      <c r="V72" s="24">
        <f t="shared" si="40"/>
        <v>4.039720839355947E-19</v>
      </c>
      <c r="W72" s="24">
        <f t="shared" si="41"/>
        <v>2.7203204644357653E-14</v>
      </c>
      <c r="X72" s="24">
        <f t="shared" si="42"/>
        <v>9.606736864461256E-16</v>
      </c>
      <c r="Y72" s="24">
        <f t="shared" si="43"/>
        <v>506944</v>
      </c>
      <c r="Z72" s="24">
        <f t="shared" si="44"/>
        <v>-258.8562091503268</v>
      </c>
      <c r="AA72" s="24">
        <f t="shared" si="45"/>
        <v>0</v>
      </c>
      <c r="AB72" s="24">
        <f t="shared" si="46"/>
        <v>-258.8562091503268</v>
      </c>
      <c r="AC72" s="24">
        <f t="shared" si="47"/>
        <v>3.803441664437903E-113</v>
      </c>
      <c r="AD72" s="24">
        <f t="shared" si="48"/>
        <v>2.561211679346539E-108</v>
      </c>
      <c r="AE72" s="24">
        <f t="shared" si="49"/>
        <v>9.04484856815226E-110</v>
      </c>
      <c r="AL72" s="1">
        <f t="shared" si="50"/>
      </c>
      <c r="AM72" s="1">
        <f t="shared" si="51"/>
      </c>
    </row>
    <row r="73" spans="7:39" ht="12.75">
      <c r="G73" s="24">
        <v>1460</v>
      </c>
      <c r="H73" s="24">
        <f t="shared" si="27"/>
        <v>3583.427372525874</v>
      </c>
      <c r="I73" s="24">
        <f t="shared" si="28"/>
        <v>66416.86164054704</v>
      </c>
      <c r="J73" s="24">
        <f t="shared" si="29"/>
        <v>17424</v>
      </c>
      <c r="K73" s="24">
        <f t="shared" si="30"/>
        <v>-1985.6000000000001</v>
      </c>
      <c r="L73" s="24">
        <f t="shared" si="31"/>
        <v>-8.77518130539887</v>
      </c>
      <c r="M73" s="24">
        <f t="shared" si="32"/>
        <v>0</v>
      </c>
      <c r="N73" s="24">
        <f t="shared" si="33"/>
        <v>-8.77518130539887</v>
      </c>
      <c r="O73" s="24">
        <f t="shared" si="34"/>
        <v>0.00015452088304836995</v>
      </c>
      <c r="P73" s="24">
        <f t="shared" si="35"/>
        <v>10.262792109998736</v>
      </c>
      <c r="Q73" s="24">
        <f t="shared" si="36"/>
        <v>0.362427679328128</v>
      </c>
      <c r="R73" s="24">
        <f t="shared" si="37"/>
        <v>85264</v>
      </c>
      <c r="S73" s="24">
        <f t="shared" si="38"/>
        <v>-42.94117647058823</v>
      </c>
      <c r="T73" s="24">
        <f t="shared" si="26"/>
        <v>0</v>
      </c>
      <c r="U73" s="24">
        <f t="shared" si="39"/>
        <v>-42.94117647058823</v>
      </c>
      <c r="V73" s="24">
        <f t="shared" si="40"/>
        <v>2.243282727243151E-19</v>
      </c>
      <c r="W73" s="24">
        <f t="shared" si="41"/>
        <v>1.4899179851593738E-14</v>
      </c>
      <c r="X73" s="24">
        <f t="shared" si="42"/>
        <v>5.261604366169107E-16</v>
      </c>
      <c r="Y73" s="24">
        <f t="shared" si="43"/>
        <v>501264</v>
      </c>
      <c r="Z73" s="24">
        <f t="shared" si="44"/>
        <v>-252.44963738920225</v>
      </c>
      <c r="AA73" s="24">
        <f t="shared" si="45"/>
        <v>0</v>
      </c>
      <c r="AB73" s="24">
        <f t="shared" si="46"/>
        <v>-252.44963738920225</v>
      </c>
      <c r="AC73" s="24">
        <f t="shared" si="47"/>
        <v>2.3041753348714035E-110</v>
      </c>
      <c r="AD73" s="24">
        <f t="shared" si="48"/>
        <v>1.5303609441171514E-105</v>
      </c>
      <c r="AE73" s="24">
        <f t="shared" si="49"/>
        <v>5.4044275628501505E-107</v>
      </c>
      <c r="AL73" s="1">
        <f t="shared" si="50"/>
      </c>
      <c r="AM73" s="1">
        <f t="shared" si="51"/>
      </c>
    </row>
    <row r="74" spans="7:39" ht="12.75">
      <c r="G74" s="24">
        <v>1480</v>
      </c>
      <c r="H74" s="24">
        <f t="shared" si="27"/>
        <v>3632.5154187248586</v>
      </c>
      <c r="I74" s="24">
        <f t="shared" si="28"/>
        <v>65519.336483242354</v>
      </c>
      <c r="J74" s="24">
        <f t="shared" si="29"/>
        <v>18496</v>
      </c>
      <c r="K74" s="24">
        <f t="shared" si="30"/>
        <v>-2012.8000000000002</v>
      </c>
      <c r="L74" s="24">
        <f t="shared" si="31"/>
        <v>-9.189189189189188</v>
      </c>
      <c r="M74" s="24">
        <f t="shared" si="32"/>
        <v>0</v>
      </c>
      <c r="N74" s="24">
        <f t="shared" si="33"/>
        <v>-9.189189189189188</v>
      </c>
      <c r="O74" s="24">
        <f t="shared" si="34"/>
        <v>0.00010213764545046697</v>
      </c>
      <c r="P74" s="24">
        <f t="shared" si="35"/>
        <v>6.691990759875253</v>
      </c>
      <c r="Q74" s="24">
        <f t="shared" si="36"/>
        <v>0.23632581223426563</v>
      </c>
      <c r="R74" s="24">
        <f t="shared" si="37"/>
        <v>87616</v>
      </c>
      <c r="S74" s="24">
        <f t="shared" si="38"/>
        <v>-43.52941176470588</v>
      </c>
      <c r="T74" s="24">
        <f t="shared" si="26"/>
        <v>0</v>
      </c>
      <c r="U74" s="24">
        <f t="shared" si="39"/>
        <v>-43.52941176470588</v>
      </c>
      <c r="V74" s="24">
        <f t="shared" si="40"/>
        <v>1.2457091948833206E-19</v>
      </c>
      <c r="W74" s="24">
        <f t="shared" si="41"/>
        <v>8.161803989982921E-15</v>
      </c>
      <c r="X74" s="24">
        <f t="shared" si="42"/>
        <v>2.8823186200357813E-16</v>
      </c>
      <c r="Y74" s="24">
        <f t="shared" si="43"/>
        <v>495616</v>
      </c>
      <c r="Z74" s="24">
        <f t="shared" si="44"/>
        <v>-246.23211446740856</v>
      </c>
      <c r="AA74" s="24">
        <f t="shared" si="45"/>
        <v>0</v>
      </c>
      <c r="AB74" s="24">
        <f t="shared" si="46"/>
        <v>-246.23211446740856</v>
      </c>
      <c r="AC74" s="24">
        <f t="shared" si="47"/>
        <v>1.155450698434352E-107</v>
      </c>
      <c r="AD74" s="24">
        <f t="shared" si="48"/>
        <v>7.570436310051769E-103</v>
      </c>
      <c r="AE74" s="24">
        <f t="shared" si="49"/>
        <v>2.6734787511483533E-104</v>
      </c>
      <c r="AL74" s="1">
        <f t="shared" si="50"/>
      </c>
      <c r="AM74" s="1">
        <f t="shared" si="51"/>
      </c>
    </row>
    <row r="75" spans="7:39" ht="12.75">
      <c r="G75" s="24">
        <v>1500</v>
      </c>
      <c r="H75" s="24">
        <f t="shared" si="27"/>
        <v>3681.603464923843</v>
      </c>
      <c r="I75" s="24">
        <f t="shared" si="28"/>
        <v>64645.74533013246</v>
      </c>
      <c r="J75" s="24">
        <f t="shared" si="29"/>
        <v>19600</v>
      </c>
      <c r="K75" s="24">
        <f t="shared" si="30"/>
        <v>-2040.0000000000002</v>
      </c>
      <c r="L75" s="24">
        <f t="shared" si="31"/>
        <v>-9.607843137254902</v>
      </c>
      <c r="M75" s="24">
        <f t="shared" si="32"/>
        <v>0</v>
      </c>
      <c r="N75" s="24">
        <f t="shared" si="33"/>
        <v>-9.607843137254902</v>
      </c>
      <c r="O75" s="24">
        <f t="shared" si="34"/>
        <v>6.719960843885483E-05</v>
      </c>
      <c r="P75" s="24">
        <f t="shared" si="35"/>
        <v>4.34416877342283</v>
      </c>
      <c r="Q75" s="24">
        <f t="shared" si="36"/>
        <v>0.15341312483835848</v>
      </c>
      <c r="R75" s="24">
        <f t="shared" si="37"/>
        <v>90000</v>
      </c>
      <c r="S75" s="24">
        <f t="shared" si="38"/>
        <v>-44.11764705882352</v>
      </c>
      <c r="T75" s="24">
        <f t="shared" si="26"/>
        <v>0</v>
      </c>
      <c r="U75" s="24">
        <f t="shared" si="39"/>
        <v>-44.11764705882352</v>
      </c>
      <c r="V75" s="24">
        <f t="shared" si="40"/>
        <v>6.917502548258382E-20</v>
      </c>
      <c r="W75" s="24">
        <f t="shared" si="41"/>
        <v>4.471871080552537E-15</v>
      </c>
      <c r="X75" s="24">
        <f t="shared" si="42"/>
        <v>1.5792289667450194E-16</v>
      </c>
      <c r="Y75" s="24">
        <f t="shared" si="43"/>
        <v>490000</v>
      </c>
      <c r="Z75" s="24">
        <f t="shared" si="44"/>
        <v>-240.1960784313725</v>
      </c>
      <c r="AA75" s="24">
        <f t="shared" si="45"/>
        <v>0</v>
      </c>
      <c r="AB75" s="24">
        <f t="shared" si="46"/>
        <v>-240.1960784313725</v>
      </c>
      <c r="AC75" s="24">
        <f t="shared" si="47"/>
        <v>4.8324632774981304E-105</v>
      </c>
      <c r="AD75" s="24">
        <f t="shared" si="48"/>
        <v>3.1239819035436135E-100</v>
      </c>
      <c r="AE75" s="24">
        <f t="shared" si="49"/>
        <v>1.1032256129024514E-101</v>
      </c>
      <c r="AL75" s="1">
        <f t="shared" si="50"/>
      </c>
      <c r="AM75" s="1">
        <f t="shared" si="51"/>
      </c>
    </row>
    <row r="76" spans="7:39" ht="12.75">
      <c r="G76" s="24">
        <v>1520</v>
      </c>
      <c r="H76" s="24">
        <f t="shared" si="27"/>
        <v>3730.6915111228277</v>
      </c>
      <c r="I76" s="24">
        <f t="shared" si="28"/>
        <v>63795.14341789387</v>
      </c>
      <c r="J76" s="24">
        <f t="shared" si="29"/>
        <v>20736</v>
      </c>
      <c r="K76" s="24">
        <f t="shared" si="30"/>
        <v>-2067.2000000000003</v>
      </c>
      <c r="L76" s="24">
        <f t="shared" si="31"/>
        <v>-10.03095975232198</v>
      </c>
      <c r="M76" s="24">
        <f t="shared" si="32"/>
        <v>0</v>
      </c>
      <c r="N76" s="24">
        <f t="shared" si="33"/>
        <v>-10.03095975232198</v>
      </c>
      <c r="O76" s="24">
        <f t="shared" si="34"/>
        <v>4.401589442599329E-05</v>
      </c>
      <c r="P76" s="24">
        <f t="shared" si="35"/>
        <v>2.8080002975731175</v>
      </c>
      <c r="Q76" s="24">
        <f t="shared" si="36"/>
        <v>0.09916375782479367</v>
      </c>
      <c r="R76" s="24">
        <f t="shared" si="37"/>
        <v>92416</v>
      </c>
      <c r="S76" s="24">
        <f t="shared" si="38"/>
        <v>-44.705882352941174</v>
      </c>
      <c r="T76" s="24">
        <f t="shared" si="26"/>
        <v>0</v>
      </c>
      <c r="U76" s="24">
        <f t="shared" si="39"/>
        <v>-44.705882352941174</v>
      </c>
      <c r="V76" s="24">
        <f t="shared" si="40"/>
        <v>3.8413332503050935E-20</v>
      </c>
      <c r="W76" s="24">
        <f t="shared" si="41"/>
        <v>2.4505840561913785E-15</v>
      </c>
      <c r="X76" s="24">
        <f t="shared" si="42"/>
        <v>8.654170161145958E-17</v>
      </c>
      <c r="Y76" s="24">
        <f t="shared" si="43"/>
        <v>484416</v>
      </c>
      <c r="Z76" s="24">
        <f t="shared" si="44"/>
        <v>-234.33436532507736</v>
      </c>
      <c r="AA76" s="24">
        <f t="shared" si="45"/>
        <v>0</v>
      </c>
      <c r="AB76" s="24">
        <f t="shared" si="46"/>
        <v>-234.33436532507736</v>
      </c>
      <c r="AC76" s="24">
        <f t="shared" si="47"/>
        <v>1.6977675128969085E-102</v>
      </c>
      <c r="AD76" s="24">
        <f t="shared" si="48"/>
        <v>1.0830932197549927E-97</v>
      </c>
      <c r="AE76" s="24">
        <f t="shared" si="49"/>
        <v>3.824913901835633E-99</v>
      </c>
      <c r="AL76" s="1">
        <f t="shared" si="50"/>
      </c>
      <c r="AM76" s="1">
        <f t="shared" si="51"/>
      </c>
    </row>
    <row r="77" spans="7:39" ht="12.75">
      <c r="G77" s="24">
        <v>1540</v>
      </c>
      <c r="H77" s="24">
        <f t="shared" si="27"/>
        <v>3779.7795573218123</v>
      </c>
      <c r="I77" s="24">
        <f t="shared" si="28"/>
        <v>62966.635061817324</v>
      </c>
      <c r="J77" s="24">
        <f t="shared" si="29"/>
        <v>21904</v>
      </c>
      <c r="K77" s="24">
        <f t="shared" si="30"/>
        <v>-2094.4</v>
      </c>
      <c r="L77" s="24">
        <f t="shared" si="31"/>
        <v>-10.458365164247517</v>
      </c>
      <c r="M77" s="24">
        <f t="shared" si="32"/>
        <v>0</v>
      </c>
      <c r="N77" s="24">
        <f t="shared" si="33"/>
        <v>-10.458365164247517</v>
      </c>
      <c r="O77" s="24">
        <f t="shared" si="34"/>
        <v>2.870712626088408E-05</v>
      </c>
      <c r="P77" s="24">
        <f t="shared" si="35"/>
        <v>1.8075911429426004</v>
      </c>
      <c r="Q77" s="24">
        <f t="shared" si="36"/>
        <v>0.06383458381394085</v>
      </c>
      <c r="R77" s="24">
        <f t="shared" si="37"/>
        <v>94864</v>
      </c>
      <c r="S77" s="24">
        <f t="shared" si="38"/>
        <v>-45.29411764705882</v>
      </c>
      <c r="T77" s="24">
        <f t="shared" si="26"/>
        <v>0</v>
      </c>
      <c r="U77" s="24">
        <f t="shared" si="39"/>
        <v>-45.29411764705882</v>
      </c>
      <c r="V77" s="24">
        <f t="shared" si="40"/>
        <v>2.1331168347187198E-20</v>
      </c>
      <c r="W77" s="24">
        <f t="shared" si="41"/>
        <v>1.3431518927595254E-15</v>
      </c>
      <c r="X77" s="24">
        <f t="shared" si="42"/>
        <v>4.74330394945589E-17</v>
      </c>
      <c r="Y77" s="24">
        <f t="shared" si="43"/>
        <v>478864</v>
      </c>
      <c r="Z77" s="24">
        <f t="shared" si="44"/>
        <v>-228.6401833460657</v>
      </c>
      <c r="AA77" s="24">
        <f t="shared" si="45"/>
        <v>0</v>
      </c>
      <c r="AB77" s="24">
        <f t="shared" si="46"/>
        <v>-228.6401833460657</v>
      </c>
      <c r="AC77" s="24">
        <f t="shared" si="47"/>
        <v>5.044638284113246E-100</v>
      </c>
      <c r="AD77" s="24">
        <f t="shared" si="48"/>
        <v>3.176438978546311E-95</v>
      </c>
      <c r="AE77" s="24">
        <f t="shared" si="49"/>
        <v>1.1217506845922954E-96</v>
      </c>
      <c r="AL77" s="1">
        <f t="shared" si="50"/>
      </c>
      <c r="AM77" s="1">
        <f t="shared" si="51"/>
      </c>
    </row>
    <row r="78" spans="7:39" ht="12.75">
      <c r="G78" s="24">
        <v>1560</v>
      </c>
      <c r="H78" s="24">
        <f t="shared" si="27"/>
        <v>3828.867603520797</v>
      </c>
      <c r="I78" s="24">
        <f t="shared" si="28"/>
        <v>62159.370509742745</v>
      </c>
      <c r="J78" s="24">
        <f t="shared" si="29"/>
        <v>23104</v>
      </c>
      <c r="K78" s="24">
        <f t="shared" si="30"/>
        <v>-2121.6000000000004</v>
      </c>
      <c r="L78" s="24">
        <f t="shared" si="31"/>
        <v>-10.889894419306183</v>
      </c>
      <c r="M78" s="24">
        <f t="shared" si="32"/>
        <v>0</v>
      </c>
      <c r="N78" s="24">
        <f t="shared" si="33"/>
        <v>-10.889894419306183</v>
      </c>
      <c r="O78" s="24">
        <f t="shared" si="34"/>
        <v>1.8645710854684735E-05</v>
      </c>
      <c r="P78" s="24">
        <f t="shared" si="35"/>
        <v>1.1590056494338805</v>
      </c>
      <c r="Q78" s="24">
        <f t="shared" si="36"/>
        <v>0.04092996558346566</v>
      </c>
      <c r="R78" s="24">
        <f t="shared" si="37"/>
        <v>97344</v>
      </c>
      <c r="S78" s="24">
        <f t="shared" si="38"/>
        <v>-45.882352941176464</v>
      </c>
      <c r="T78" s="24">
        <f t="shared" si="26"/>
        <v>0</v>
      </c>
      <c r="U78" s="24">
        <f t="shared" si="39"/>
        <v>-45.882352941176464</v>
      </c>
      <c r="V78" s="24">
        <f t="shared" si="40"/>
        <v>1.1845333726770562E-20</v>
      </c>
      <c r="W78" s="24">
        <f t="shared" si="41"/>
        <v>7.362984879338832E-16</v>
      </c>
      <c r="X78" s="24">
        <f t="shared" si="42"/>
        <v>2.600217849241027E-17</v>
      </c>
      <c r="Y78" s="24">
        <f t="shared" si="43"/>
        <v>473344</v>
      </c>
      <c r="Z78" s="24">
        <f t="shared" si="44"/>
        <v>-223.1070889894419</v>
      </c>
      <c r="AA78" s="24">
        <f t="shared" si="45"/>
        <v>0</v>
      </c>
      <c r="AB78" s="24">
        <f t="shared" si="46"/>
        <v>-223.1070889894419</v>
      </c>
      <c r="AC78" s="24">
        <f t="shared" si="47"/>
        <v>1.27591686627819E-97</v>
      </c>
      <c r="AD78" s="24">
        <f t="shared" si="48"/>
        <v>7.93101892306159E-93</v>
      </c>
      <c r="AE78" s="24">
        <f t="shared" si="49"/>
        <v>2.800817508709173E-94</v>
      </c>
      <c r="AL78" s="1">
        <f t="shared" si="50"/>
      </c>
      <c r="AM78" s="1">
        <f t="shared" si="51"/>
      </c>
    </row>
    <row r="79" spans="7:39" ht="12.75">
      <c r="G79" s="24">
        <v>1580</v>
      </c>
      <c r="H79" s="24">
        <f t="shared" si="27"/>
        <v>3877.955649719782</v>
      </c>
      <c r="I79" s="24">
        <f t="shared" si="28"/>
        <v>61372.54303493587</v>
      </c>
      <c r="J79" s="24">
        <f t="shared" si="29"/>
        <v>24336</v>
      </c>
      <c r="K79" s="24">
        <f t="shared" si="30"/>
        <v>-2148.8</v>
      </c>
      <c r="L79" s="24">
        <f t="shared" si="31"/>
        <v>-11.325390915860014</v>
      </c>
      <c r="M79" s="24">
        <f t="shared" si="32"/>
        <v>0</v>
      </c>
      <c r="N79" s="24">
        <f t="shared" si="33"/>
        <v>-11.325390915860014</v>
      </c>
      <c r="O79" s="24">
        <f t="shared" si="34"/>
        <v>1.206271924322723E-05</v>
      </c>
      <c r="P79" s="24">
        <f t="shared" si="35"/>
        <v>0.7403197558733122</v>
      </c>
      <c r="Q79" s="24">
        <f t="shared" si="36"/>
        <v>0.026144188463149514</v>
      </c>
      <c r="R79" s="24">
        <f t="shared" si="37"/>
        <v>99856</v>
      </c>
      <c r="S79" s="24">
        <f t="shared" si="38"/>
        <v>-46.470588235294116</v>
      </c>
      <c r="T79" s="24">
        <f t="shared" si="26"/>
        <v>0</v>
      </c>
      <c r="U79" s="24">
        <f t="shared" si="39"/>
        <v>-46.470588235294116</v>
      </c>
      <c r="V79" s="24">
        <f t="shared" si="40"/>
        <v>6.577789308810605E-21</v>
      </c>
      <c r="W79" s="24">
        <f t="shared" si="41"/>
        <v>4.0369565742971996E-16</v>
      </c>
      <c r="X79" s="24">
        <f t="shared" si="42"/>
        <v>1.425640105625353E-17</v>
      </c>
      <c r="Y79" s="24">
        <f t="shared" si="43"/>
        <v>467856</v>
      </c>
      <c r="Z79" s="24">
        <f t="shared" si="44"/>
        <v>-217.72896500372298</v>
      </c>
      <c r="AA79" s="24">
        <f t="shared" si="45"/>
        <v>0</v>
      </c>
      <c r="AB79" s="24">
        <f t="shared" si="46"/>
        <v>-217.72896500372298</v>
      </c>
      <c r="AC79" s="24">
        <f t="shared" si="47"/>
        <v>2.763833957151197E-95</v>
      </c>
      <c r="AD79" s="24">
        <f t="shared" si="48"/>
        <v>1.6962351847667895E-90</v>
      </c>
      <c r="AE79" s="24">
        <f t="shared" si="49"/>
        <v>5.990207879304121E-92</v>
      </c>
      <c r="AL79" s="1">
        <f t="shared" si="50"/>
      </c>
      <c r="AM79" s="1">
        <f t="shared" si="51"/>
      </c>
    </row>
    <row r="80" spans="7:39" ht="12.75">
      <c r="G80" s="24">
        <v>1600</v>
      </c>
      <c r="H80" s="24">
        <f t="shared" si="27"/>
        <v>3927.043695918766</v>
      </c>
      <c r="I80" s="24">
        <f t="shared" si="28"/>
        <v>60605.38624699918</v>
      </c>
      <c r="J80" s="24">
        <f t="shared" si="29"/>
        <v>25600</v>
      </c>
      <c r="K80" s="24">
        <f t="shared" si="30"/>
        <v>-2176</v>
      </c>
      <c r="L80" s="24">
        <f t="shared" si="31"/>
        <v>-11.764705882352942</v>
      </c>
      <c r="M80" s="24">
        <f t="shared" si="32"/>
        <v>0</v>
      </c>
      <c r="N80" s="24">
        <f t="shared" si="33"/>
        <v>-11.764705882352942</v>
      </c>
      <c r="O80" s="24">
        <f t="shared" si="34"/>
        <v>7.774154262421956E-06</v>
      </c>
      <c r="P80" s="24">
        <f t="shared" si="35"/>
        <v>0.47115562181783766</v>
      </c>
      <c r="Q80" s="24">
        <f t="shared" si="36"/>
        <v>0.016638731135503928</v>
      </c>
      <c r="R80" s="24">
        <f t="shared" si="37"/>
        <v>102400</v>
      </c>
      <c r="S80" s="24">
        <f t="shared" si="38"/>
        <v>-47.05882352941177</v>
      </c>
      <c r="T80" s="24">
        <f t="shared" si="26"/>
        <v>0</v>
      </c>
      <c r="U80" s="24">
        <f t="shared" si="39"/>
        <v>-47.05882352941177</v>
      </c>
      <c r="V80" s="24">
        <f t="shared" si="40"/>
        <v>3.652688323446606E-21</v>
      </c>
      <c r="W80" s="24">
        <f t="shared" si="41"/>
        <v>2.2137258668238545E-16</v>
      </c>
      <c r="X80" s="24">
        <f t="shared" si="42"/>
        <v>7.81771198307667E-18</v>
      </c>
      <c r="Y80" s="24">
        <f t="shared" si="43"/>
        <v>462400</v>
      </c>
      <c r="Z80" s="24">
        <f t="shared" si="44"/>
        <v>-212.5</v>
      </c>
      <c r="AA80" s="24">
        <f t="shared" si="45"/>
        <v>0</v>
      </c>
      <c r="AB80" s="24">
        <f t="shared" si="46"/>
        <v>-212.5</v>
      </c>
      <c r="AC80" s="24">
        <f t="shared" si="47"/>
        <v>5.1573023811921184E-93</v>
      </c>
      <c r="AD80" s="24">
        <f t="shared" si="48"/>
        <v>3.125603028047169E-88</v>
      </c>
      <c r="AE80" s="24">
        <f t="shared" si="49"/>
        <v>1.1037981085599959E-89</v>
      </c>
      <c r="AL80" s="1">
        <f t="shared" si="50"/>
      </c>
      <c r="AM80" s="1">
        <f t="shared" si="51"/>
      </c>
    </row>
    <row r="81" spans="7:39" ht="12.75">
      <c r="G81" s="24">
        <v>1620</v>
      </c>
      <c r="H81" s="24">
        <f t="shared" si="27"/>
        <v>3976.1317421177505</v>
      </c>
      <c r="I81" s="24">
        <f t="shared" si="28"/>
        <v>59857.1716019745</v>
      </c>
      <c r="J81" s="24">
        <f t="shared" si="29"/>
        <v>26896</v>
      </c>
      <c r="K81" s="24">
        <f t="shared" si="30"/>
        <v>-2203.2000000000003</v>
      </c>
      <c r="L81" s="24">
        <f t="shared" si="31"/>
        <v>-12.207697893972401</v>
      </c>
      <c r="M81" s="24">
        <f t="shared" si="32"/>
        <v>0</v>
      </c>
      <c r="N81" s="24">
        <f t="shared" si="33"/>
        <v>-12.207697893972401</v>
      </c>
      <c r="O81" s="24">
        <f t="shared" si="34"/>
        <v>4.991880357794075E-06</v>
      </c>
      <c r="P81" s="24">
        <f t="shared" si="35"/>
        <v>0.2987998391930058</v>
      </c>
      <c r="Q81" s="24">
        <f t="shared" si="36"/>
        <v>0.010552034099651294</v>
      </c>
      <c r="R81" s="24">
        <f t="shared" si="37"/>
        <v>104976</v>
      </c>
      <c r="S81" s="24">
        <f t="shared" si="38"/>
        <v>-47.647058823529406</v>
      </c>
      <c r="T81" s="24">
        <f t="shared" si="26"/>
        <v>0</v>
      </c>
      <c r="U81" s="24">
        <f t="shared" si="39"/>
        <v>-47.647058823529406</v>
      </c>
      <c r="V81" s="24">
        <f t="shared" si="40"/>
        <v>2.028361104599729E-21</v>
      </c>
      <c r="W81" s="24">
        <f t="shared" si="41"/>
        <v>1.2141195870879654E-16</v>
      </c>
      <c r="X81" s="24">
        <f t="shared" si="42"/>
        <v>4.287629912588871E-18</v>
      </c>
      <c r="Y81" s="24">
        <f t="shared" si="43"/>
        <v>456976</v>
      </c>
      <c r="Z81" s="24">
        <f t="shared" si="44"/>
        <v>-207.4146695715323</v>
      </c>
      <c r="AA81" s="24">
        <f t="shared" si="45"/>
        <v>0</v>
      </c>
      <c r="AB81" s="24">
        <f t="shared" si="46"/>
        <v>-207.4146695715323</v>
      </c>
      <c r="AC81" s="24">
        <f t="shared" si="47"/>
        <v>8.335920024089801E-91</v>
      </c>
      <c r="AD81" s="24">
        <f t="shared" si="48"/>
        <v>4.9896459534227866E-86</v>
      </c>
      <c r="AE81" s="24">
        <f t="shared" si="49"/>
        <v>1.762079738325936E-87</v>
      </c>
      <c r="AL81" s="1">
        <f t="shared" si="50"/>
      </c>
      <c r="AM81" s="1">
        <f t="shared" si="51"/>
      </c>
    </row>
    <row r="82" spans="7:39" ht="12.75">
      <c r="G82" s="24">
        <v>1640</v>
      </c>
      <c r="H82" s="24">
        <f t="shared" si="27"/>
        <v>4025.219788316735</v>
      </c>
      <c r="I82" s="24">
        <f t="shared" si="28"/>
        <v>59127.206094633344</v>
      </c>
      <c r="J82" s="24">
        <f t="shared" si="29"/>
        <v>28224</v>
      </c>
      <c r="K82" s="24">
        <f t="shared" si="30"/>
        <v>-2230.4</v>
      </c>
      <c r="L82" s="24">
        <f t="shared" si="31"/>
        <v>-12.654232424677188</v>
      </c>
      <c r="M82" s="24">
        <f t="shared" si="32"/>
        <v>0</v>
      </c>
      <c r="N82" s="24">
        <f t="shared" si="33"/>
        <v>-12.654232424677188</v>
      </c>
      <c r="O82" s="24">
        <f t="shared" si="34"/>
        <v>3.1940130427073135E-06</v>
      </c>
      <c r="P82" s="24">
        <f t="shared" si="35"/>
        <v>0.18885306744510225</v>
      </c>
      <c r="Q82" s="24">
        <f t="shared" si="36"/>
        <v>0.006669294109684083</v>
      </c>
      <c r="R82" s="24">
        <f t="shared" si="37"/>
        <v>107584</v>
      </c>
      <c r="S82" s="24">
        <f t="shared" si="38"/>
        <v>-48.23529411764706</v>
      </c>
      <c r="T82" s="24">
        <f t="shared" si="26"/>
        <v>0</v>
      </c>
      <c r="U82" s="24">
        <f t="shared" si="39"/>
        <v>-48.23529411764706</v>
      </c>
      <c r="V82" s="24">
        <f t="shared" si="40"/>
        <v>1.1263618481335E-21</v>
      </c>
      <c r="W82" s="24">
        <f t="shared" si="41"/>
        <v>6.659862913172156E-17</v>
      </c>
      <c r="X82" s="24">
        <f t="shared" si="42"/>
        <v>2.351912261686404E-18</v>
      </c>
      <c r="Y82" s="24">
        <f t="shared" si="43"/>
        <v>451584</v>
      </c>
      <c r="Z82" s="24">
        <f t="shared" si="44"/>
        <v>-202.467718794835</v>
      </c>
      <c r="AA82" s="24">
        <f t="shared" si="45"/>
        <v>0</v>
      </c>
      <c r="AB82" s="24">
        <f t="shared" si="46"/>
        <v>-202.467718794835</v>
      </c>
      <c r="AC82" s="24">
        <f t="shared" si="47"/>
        <v>1.1732402772572574E-88</v>
      </c>
      <c r="AD82" s="24">
        <f t="shared" si="48"/>
        <v>6.937041967191463E-84</v>
      </c>
      <c r="AE82" s="24">
        <f t="shared" si="49"/>
        <v>2.4497972818932446E-85</v>
      </c>
      <c r="AL82" s="1">
        <f t="shared" si="50"/>
      </c>
      <c r="AM82" s="1">
        <f t="shared" si="51"/>
      </c>
    </row>
    <row r="83" spans="7:39" ht="12.75">
      <c r="G83" s="24">
        <v>1660</v>
      </c>
      <c r="H83" s="24">
        <f t="shared" si="27"/>
        <v>4074.30783451572</v>
      </c>
      <c r="I83" s="24">
        <f t="shared" si="28"/>
        <v>58414.83011758956</v>
      </c>
      <c r="J83" s="24">
        <f t="shared" si="29"/>
        <v>29584</v>
      </c>
      <c r="K83" s="24">
        <f t="shared" si="30"/>
        <v>-2257.6000000000004</v>
      </c>
      <c r="L83" s="24">
        <f t="shared" si="31"/>
        <v>-13.104181431608787</v>
      </c>
      <c r="M83" s="24">
        <f t="shared" si="32"/>
        <v>0</v>
      </c>
      <c r="N83" s="24">
        <f t="shared" si="33"/>
        <v>-13.104181431608787</v>
      </c>
      <c r="O83" s="24">
        <f t="shared" si="34"/>
        <v>2.036696487432638E-06</v>
      </c>
      <c r="P83" s="24">
        <f t="shared" si="35"/>
        <v>0.11897327931446894</v>
      </c>
      <c r="Q83" s="24">
        <f t="shared" si="36"/>
        <v>0.004201508620835297</v>
      </c>
      <c r="R83" s="24">
        <f t="shared" si="37"/>
        <v>110224</v>
      </c>
      <c r="S83" s="24">
        <f t="shared" si="38"/>
        <v>-48.823529411764696</v>
      </c>
      <c r="T83" s="24">
        <f t="shared" si="26"/>
        <v>0</v>
      </c>
      <c r="U83" s="24">
        <f t="shared" si="39"/>
        <v>-48.823529411764696</v>
      </c>
      <c r="V83" s="24">
        <f t="shared" si="40"/>
        <v>6.254759125747936E-22</v>
      </c>
      <c r="W83" s="24">
        <f t="shared" si="41"/>
        <v>3.653706917570087E-17</v>
      </c>
      <c r="X83" s="24">
        <f t="shared" si="42"/>
        <v>1.2902965439492057E-18</v>
      </c>
      <c r="Y83" s="24">
        <f t="shared" si="43"/>
        <v>446224</v>
      </c>
      <c r="Z83" s="24">
        <f t="shared" si="44"/>
        <v>-197.65414599574765</v>
      </c>
      <c r="AA83" s="24">
        <f t="shared" si="45"/>
        <v>0</v>
      </c>
      <c r="AB83" s="24">
        <f t="shared" si="46"/>
        <v>-197.65414599574765</v>
      </c>
      <c r="AC83" s="24">
        <f t="shared" si="47"/>
        <v>1.445090575692765E-86</v>
      </c>
      <c r="AD83" s="24">
        <f t="shared" si="48"/>
        <v>8.441472048362257E-82</v>
      </c>
      <c r="AE83" s="24">
        <f t="shared" si="49"/>
        <v>2.9810826252833145E-83</v>
      </c>
      <c r="AL83" s="1">
        <f t="shared" si="50"/>
      </c>
      <c r="AM83" s="1">
        <f t="shared" si="51"/>
      </c>
    </row>
    <row r="84" spans="7:39" ht="12.75">
      <c r="G84" s="24">
        <v>1680</v>
      </c>
      <c r="H84" s="24">
        <f t="shared" si="27"/>
        <v>4123.395880714705</v>
      </c>
      <c r="I84" s="24">
        <f t="shared" si="28"/>
        <v>57719.41547333255</v>
      </c>
      <c r="J84" s="24">
        <f t="shared" si="29"/>
        <v>30976</v>
      </c>
      <c r="K84" s="24">
        <f t="shared" si="30"/>
        <v>-2284.8</v>
      </c>
      <c r="L84" s="24">
        <f t="shared" si="31"/>
        <v>-13.557422969187675</v>
      </c>
      <c r="M84" s="24">
        <f t="shared" si="32"/>
        <v>0</v>
      </c>
      <c r="N84" s="24">
        <f t="shared" si="33"/>
        <v>-13.557422969187675</v>
      </c>
      <c r="O84" s="24">
        <f t="shared" si="34"/>
        <v>1.2944521931429611E-06</v>
      </c>
      <c r="P84" s="24">
        <f t="shared" si="35"/>
        <v>0.07471502394638509</v>
      </c>
      <c r="Q84" s="24">
        <f t="shared" si="36"/>
        <v>0.0026385405111589264</v>
      </c>
      <c r="R84" s="24">
        <f t="shared" si="37"/>
        <v>112896</v>
      </c>
      <c r="S84" s="24">
        <f t="shared" si="38"/>
        <v>-49.41176470588235</v>
      </c>
      <c r="T84" s="24">
        <f t="shared" si="26"/>
        <v>0</v>
      </c>
      <c r="U84" s="24">
        <f t="shared" si="39"/>
        <v>-49.41176470588235</v>
      </c>
      <c r="V84" s="24">
        <f t="shared" si="40"/>
        <v>3.4733076041199196E-22</v>
      </c>
      <c r="W84" s="24">
        <f t="shared" si="41"/>
        <v>2.0047728466888288E-17</v>
      </c>
      <c r="X84" s="24">
        <f t="shared" si="42"/>
        <v>7.079800142278891E-19</v>
      </c>
      <c r="Y84" s="24">
        <f t="shared" si="43"/>
        <v>440896</v>
      </c>
      <c r="Z84" s="24">
        <f t="shared" si="44"/>
        <v>-192.96918767507</v>
      </c>
      <c r="AA84" s="24">
        <f t="shared" si="45"/>
        <v>0</v>
      </c>
      <c r="AB84" s="24">
        <f t="shared" si="46"/>
        <v>-192.96918767507</v>
      </c>
      <c r="AC84" s="24">
        <f t="shared" si="47"/>
        <v>1.565116303286365E-84</v>
      </c>
      <c r="AD84" s="24">
        <f t="shared" si="48"/>
        <v>9.033759817347206E-80</v>
      </c>
      <c r="AE84" s="24">
        <f t="shared" si="49"/>
        <v>3.1902474210882605E-81</v>
      </c>
      <c r="AL84" s="1">
        <f t="shared" si="50"/>
      </c>
      <c r="AM84" s="1">
        <f t="shared" si="51"/>
      </c>
    </row>
    <row r="85" spans="7:39" ht="12.75">
      <c r="G85" s="24">
        <v>1700</v>
      </c>
      <c r="H85" s="24">
        <f t="shared" si="27"/>
        <v>4172.483926913689</v>
      </c>
      <c r="I85" s="24">
        <f t="shared" si="28"/>
        <v>57040.363526587455</v>
      </c>
      <c r="J85" s="24">
        <f t="shared" si="29"/>
        <v>32400</v>
      </c>
      <c r="K85" s="24">
        <f t="shared" si="30"/>
        <v>-2312</v>
      </c>
      <c r="L85" s="24">
        <f t="shared" si="31"/>
        <v>-14.013840830449826</v>
      </c>
      <c r="M85" s="24">
        <f t="shared" si="32"/>
        <v>0</v>
      </c>
      <c r="N85" s="24">
        <f t="shared" si="33"/>
        <v>-14.013840830449826</v>
      </c>
      <c r="O85" s="24">
        <f t="shared" si="34"/>
        <v>8.200989522853745E-07</v>
      </c>
      <c r="P85" s="24">
        <f t="shared" si="35"/>
        <v>0.04677874236613126</v>
      </c>
      <c r="Q85" s="24">
        <f t="shared" si="36"/>
        <v>0.0016519784144441202</v>
      </c>
      <c r="R85" s="24">
        <f t="shared" si="37"/>
        <v>115600</v>
      </c>
      <c r="S85" s="24">
        <f t="shared" si="38"/>
        <v>-50</v>
      </c>
      <c r="T85" s="24">
        <f t="shared" si="26"/>
        <v>0</v>
      </c>
      <c r="U85" s="24">
        <f t="shared" si="39"/>
        <v>-50</v>
      </c>
      <c r="V85" s="24">
        <f t="shared" si="40"/>
        <v>1.9287498479639178E-22</v>
      </c>
      <c r="W85" s="24">
        <f t="shared" si="41"/>
        <v>1.1001659247971215E-17</v>
      </c>
      <c r="X85" s="24">
        <f t="shared" si="42"/>
        <v>3.885205689898299E-19</v>
      </c>
      <c r="Y85" s="24">
        <f t="shared" si="43"/>
        <v>435600</v>
      </c>
      <c r="Z85" s="24">
        <f t="shared" si="44"/>
        <v>-188.4083044982699</v>
      </c>
      <c r="AA85" s="24">
        <f t="shared" si="45"/>
        <v>0</v>
      </c>
      <c r="AB85" s="24">
        <f t="shared" si="46"/>
        <v>-188.4083044982699</v>
      </c>
      <c r="AC85" s="24">
        <f t="shared" si="47"/>
        <v>1.4973144356591366E-82</v>
      </c>
      <c r="AD85" s="24">
        <f t="shared" si="48"/>
        <v>8.540735972360429E-78</v>
      </c>
      <c r="AE85" s="24">
        <f t="shared" si="49"/>
        <v>3.0161374068964107E-79</v>
      </c>
      <c r="AL85" s="1">
        <f t="shared" si="50"/>
      </c>
      <c r="AM85" s="1">
        <f t="shared" si="51"/>
      </c>
    </row>
    <row r="86" spans="7:39" ht="12.75">
      <c r="G86" s="24">
        <v>1720</v>
      </c>
      <c r="H86" s="24">
        <f t="shared" si="27"/>
        <v>4221.571973112674</v>
      </c>
      <c r="I86" s="24">
        <f t="shared" si="28"/>
        <v>56377.10348558063</v>
      </c>
      <c r="J86" s="24">
        <f t="shared" si="29"/>
        <v>33856</v>
      </c>
      <c r="K86" s="24">
        <f t="shared" si="30"/>
        <v>-2339.2000000000003</v>
      </c>
      <c r="L86" s="24">
        <f t="shared" si="31"/>
        <v>-14.473324213406292</v>
      </c>
      <c r="M86" s="24">
        <f t="shared" si="32"/>
        <v>0</v>
      </c>
      <c r="N86" s="24">
        <f t="shared" si="33"/>
        <v>-14.473324213406292</v>
      </c>
      <c r="O86" s="24">
        <f t="shared" si="34"/>
        <v>5.17982585796093E-07</v>
      </c>
      <c r="P86" s="24">
        <f t="shared" si="35"/>
        <v>0.02920235784315498</v>
      </c>
      <c r="Q86" s="24">
        <f t="shared" si="36"/>
        <v>0.001031273231549998</v>
      </c>
      <c r="R86" s="24">
        <f t="shared" si="37"/>
        <v>118336</v>
      </c>
      <c r="S86" s="24">
        <f t="shared" si="38"/>
        <v>-50.58823529411764</v>
      </c>
      <c r="T86" s="24">
        <f t="shared" si="26"/>
        <v>0</v>
      </c>
      <c r="U86" s="24">
        <f t="shared" si="39"/>
        <v>-50.58823529411764</v>
      </c>
      <c r="V86" s="24">
        <f t="shared" si="40"/>
        <v>1.0710470825009165E-22</v>
      </c>
      <c r="W86" s="24">
        <f t="shared" si="41"/>
        <v>6.038253220808338E-18</v>
      </c>
      <c r="X86" s="24">
        <f t="shared" si="42"/>
        <v>2.132392509326032E-19</v>
      </c>
      <c r="Y86" s="24">
        <f t="shared" si="43"/>
        <v>430336</v>
      </c>
      <c r="Z86" s="24">
        <f t="shared" si="44"/>
        <v>-183.96716826265387</v>
      </c>
      <c r="AA86" s="24">
        <f t="shared" si="45"/>
        <v>0</v>
      </c>
      <c r="AB86" s="24">
        <f t="shared" si="46"/>
        <v>-183.96716826265387</v>
      </c>
      <c r="AC86" s="24">
        <f t="shared" si="47"/>
        <v>1.2707905369678294E-80</v>
      </c>
      <c r="AD86" s="24">
        <f t="shared" si="48"/>
        <v>7.16434896111319E-76</v>
      </c>
      <c r="AE86" s="24">
        <f t="shared" si="49"/>
        <v>2.530070121310738E-77</v>
      </c>
      <c r="AL86" s="1">
        <f t="shared" si="50"/>
      </c>
      <c r="AM86" s="1">
        <f t="shared" si="51"/>
      </c>
    </row>
    <row r="87" spans="7:39" ht="12.75">
      <c r="G87" s="24">
        <v>1740</v>
      </c>
      <c r="H87" s="24">
        <f t="shared" si="27"/>
        <v>4270.660019311657</v>
      </c>
      <c r="I87" s="24">
        <f t="shared" si="28"/>
        <v>55729.090801838334</v>
      </c>
      <c r="J87" s="24">
        <f t="shared" si="29"/>
        <v>35344</v>
      </c>
      <c r="K87" s="24">
        <f t="shared" si="30"/>
        <v>-2366.4</v>
      </c>
      <c r="L87" s="24">
        <f t="shared" si="31"/>
        <v>-14.93576741041244</v>
      </c>
      <c r="M87" s="24">
        <f t="shared" si="32"/>
        <v>0</v>
      </c>
      <c r="N87" s="24">
        <f t="shared" si="33"/>
        <v>-14.93576741041244</v>
      </c>
      <c r="O87" s="24">
        <f t="shared" si="34"/>
        <v>3.261959996209398E-07</v>
      </c>
      <c r="P87" s="24">
        <f t="shared" si="35"/>
        <v>0.018178606482071775</v>
      </c>
      <c r="Q87" s="24">
        <f t="shared" si="36"/>
        <v>0.0006419724856647564</v>
      </c>
      <c r="R87" s="24">
        <f t="shared" si="37"/>
        <v>121104</v>
      </c>
      <c r="S87" s="24">
        <f t="shared" si="38"/>
        <v>-51.17647058823529</v>
      </c>
      <c r="T87" s="24">
        <f t="shared" si="26"/>
        <v>0</v>
      </c>
      <c r="U87" s="24">
        <f t="shared" si="39"/>
        <v>-51.17647058823529</v>
      </c>
      <c r="V87" s="24">
        <f t="shared" si="40"/>
        <v>5.94759270697902E-23</v>
      </c>
      <c r="W87" s="24">
        <f t="shared" si="41"/>
        <v>3.3145393401958523E-18</v>
      </c>
      <c r="X87" s="24">
        <f t="shared" si="42"/>
        <v>1.17052044729484E-19</v>
      </c>
      <c r="Y87" s="24">
        <f t="shared" si="43"/>
        <v>425104</v>
      </c>
      <c r="Z87" s="24">
        <f t="shared" si="44"/>
        <v>-179.6416497633536</v>
      </c>
      <c r="AA87" s="24">
        <f t="shared" si="45"/>
        <v>0</v>
      </c>
      <c r="AB87" s="24">
        <f t="shared" si="46"/>
        <v>-179.6416497633536</v>
      </c>
      <c r="AC87" s="24">
        <f t="shared" si="47"/>
        <v>9.607774199264488E-79</v>
      </c>
      <c r="AD87" s="24">
        <f t="shared" si="48"/>
        <v>5.3543252075437026E-74</v>
      </c>
      <c r="AE87" s="24">
        <f t="shared" si="49"/>
        <v>1.8908652134223156E-75</v>
      </c>
      <c r="AL87" s="1">
        <f t="shared" si="50"/>
      </c>
      <c r="AM87" s="1">
        <f t="shared" si="51"/>
      </c>
    </row>
    <row r="88" spans="7:39" ht="12.75">
      <c r="G88" s="24">
        <v>1760</v>
      </c>
      <c r="H88" s="24">
        <f t="shared" si="27"/>
        <v>4319.748065510642</v>
      </c>
      <c r="I88" s="24">
        <f t="shared" si="28"/>
        <v>55095.80567909017</v>
      </c>
      <c r="J88" s="24">
        <f t="shared" si="29"/>
        <v>36864</v>
      </c>
      <c r="K88" s="24">
        <f t="shared" si="30"/>
        <v>-2393.6000000000004</v>
      </c>
      <c r="L88" s="24">
        <f t="shared" si="31"/>
        <v>-15.401069518716575</v>
      </c>
      <c r="M88" s="24">
        <f t="shared" si="32"/>
        <v>0</v>
      </c>
      <c r="N88" s="24">
        <f t="shared" si="33"/>
        <v>-15.401069518716575</v>
      </c>
      <c r="O88" s="24">
        <f t="shared" si="34"/>
        <v>2.0483326735485917E-07</v>
      </c>
      <c r="P88" s="24">
        <f t="shared" si="35"/>
        <v>0.011285453894796444</v>
      </c>
      <c r="Q88" s="24">
        <f t="shared" si="36"/>
        <v>0.000398542698850027</v>
      </c>
      <c r="R88" s="24">
        <f t="shared" si="37"/>
        <v>123904</v>
      </c>
      <c r="S88" s="24">
        <f t="shared" si="38"/>
        <v>-51.764705882352935</v>
      </c>
      <c r="T88" s="24">
        <f t="shared" si="26"/>
        <v>0</v>
      </c>
      <c r="U88" s="24">
        <f t="shared" si="39"/>
        <v>-51.764705882352935</v>
      </c>
      <c r="V88" s="24">
        <f t="shared" si="40"/>
        <v>3.302736134205379E-23</v>
      </c>
      <c r="W88" s="24">
        <f t="shared" si="41"/>
        <v>1.81966908259489E-18</v>
      </c>
      <c r="X88" s="24">
        <f t="shared" si="42"/>
        <v>6.42611129292466E-20</v>
      </c>
      <c r="Y88" s="24">
        <f t="shared" si="43"/>
        <v>419904</v>
      </c>
      <c r="Z88" s="24">
        <f t="shared" si="44"/>
        <v>-175.427807486631</v>
      </c>
      <c r="AA88" s="24">
        <f t="shared" si="45"/>
        <v>0</v>
      </c>
      <c r="AB88" s="24">
        <f t="shared" si="46"/>
        <v>-175.427807486631</v>
      </c>
      <c r="AC88" s="24">
        <f t="shared" si="47"/>
        <v>6.496377240501504E-77</v>
      </c>
      <c r="AD88" s="24">
        <f t="shared" si="48"/>
        <v>3.5792313806073487E-72</v>
      </c>
      <c r="AE88" s="24">
        <f t="shared" si="49"/>
        <v>1.2639957130068894E-73</v>
      </c>
      <c r="AL88" s="1">
        <f t="shared" si="50"/>
      </c>
      <c r="AM88" s="1">
        <f t="shared" si="51"/>
      </c>
    </row>
    <row r="89" spans="7:39" ht="12.75">
      <c r="G89" s="24">
        <v>1780</v>
      </c>
      <c r="H89" s="24">
        <f t="shared" si="27"/>
        <v>4368.836111709627</v>
      </c>
      <c r="I89" s="24">
        <f t="shared" si="28"/>
        <v>54476.75168269589</v>
      </c>
      <c r="J89" s="24">
        <f t="shared" si="29"/>
        <v>38416</v>
      </c>
      <c r="K89" s="24">
        <f t="shared" si="30"/>
        <v>-2420.8</v>
      </c>
      <c r="L89" s="24">
        <f t="shared" si="31"/>
        <v>-15.86913417052214</v>
      </c>
      <c r="M89" s="24">
        <f t="shared" si="32"/>
        <v>0</v>
      </c>
      <c r="N89" s="24">
        <f t="shared" si="33"/>
        <v>-15.86913417052214</v>
      </c>
      <c r="O89" s="24">
        <f t="shared" si="34"/>
        <v>1.2826926233578307E-07</v>
      </c>
      <c r="P89" s="24">
        <f t="shared" si="35"/>
        <v>0.006987692752789031</v>
      </c>
      <c r="Q89" s="24">
        <f t="shared" si="36"/>
        <v>0.0002467684467450076</v>
      </c>
      <c r="R89" s="24">
        <f t="shared" si="37"/>
        <v>126736</v>
      </c>
      <c r="S89" s="24">
        <f t="shared" si="38"/>
        <v>-52.35294117647059</v>
      </c>
      <c r="T89" s="24">
        <f t="shared" si="26"/>
        <v>0</v>
      </c>
      <c r="U89" s="24">
        <f t="shared" si="39"/>
        <v>-52.35294117647059</v>
      </c>
      <c r="V89" s="24">
        <f t="shared" si="40"/>
        <v>1.8340304236680635E-23</v>
      </c>
      <c r="W89" s="24">
        <f t="shared" si="41"/>
        <v>9.991201996867464E-19</v>
      </c>
      <c r="X89" s="24">
        <f t="shared" si="42"/>
        <v>3.52836549216983E-20</v>
      </c>
      <c r="Y89" s="24">
        <f t="shared" si="43"/>
        <v>414736</v>
      </c>
      <c r="Z89" s="24">
        <f t="shared" si="44"/>
        <v>-171.32187706543291</v>
      </c>
      <c r="AA89" s="24">
        <f t="shared" si="45"/>
        <v>0</v>
      </c>
      <c r="AB89" s="24">
        <f t="shared" si="46"/>
        <v>-171.32187706543291</v>
      </c>
      <c r="AC89" s="24">
        <f t="shared" si="47"/>
        <v>3.943248630647783E-75</v>
      </c>
      <c r="AD89" s="24">
        <f t="shared" si="48"/>
        <v>2.1481537647492986E-70</v>
      </c>
      <c r="AE89" s="24">
        <f t="shared" si="49"/>
        <v>7.586145908963226E-72</v>
      </c>
      <c r="AL89" s="1">
        <f t="shared" si="50"/>
      </c>
      <c r="AM89" s="1">
        <f t="shared" si="51"/>
      </c>
    </row>
    <row r="90" spans="7:39" ht="12.75">
      <c r="G90" s="24">
        <v>1800</v>
      </c>
      <c r="H90" s="24">
        <f t="shared" si="27"/>
        <v>4417.924157908612</v>
      </c>
      <c r="I90" s="24">
        <f t="shared" si="28"/>
        <v>53871.454441777045</v>
      </c>
      <c r="J90" s="24">
        <f t="shared" si="29"/>
        <v>40000</v>
      </c>
      <c r="K90" s="24">
        <f t="shared" si="30"/>
        <v>-2448</v>
      </c>
      <c r="L90" s="24">
        <f t="shared" si="31"/>
        <v>-16.33986928104575</v>
      </c>
      <c r="M90" s="24">
        <f t="shared" si="32"/>
        <v>0</v>
      </c>
      <c r="N90" s="24">
        <f t="shared" si="33"/>
        <v>-16.33986928104575</v>
      </c>
      <c r="O90" s="24">
        <f t="shared" si="34"/>
        <v>8.010966879979957E-08</v>
      </c>
      <c r="P90" s="24">
        <f t="shared" si="35"/>
        <v>0.0043156243730942505</v>
      </c>
      <c r="Q90" s="24">
        <f t="shared" si="36"/>
        <v>0.000152405087195384</v>
      </c>
      <c r="R90" s="24">
        <f t="shared" si="37"/>
        <v>129600</v>
      </c>
      <c r="S90" s="24">
        <f t="shared" si="38"/>
        <v>-52.94117647058823</v>
      </c>
      <c r="T90" s="24">
        <f t="shared" si="26"/>
        <v>0</v>
      </c>
      <c r="U90" s="24">
        <f t="shared" si="39"/>
        <v>-52.94117647058823</v>
      </c>
      <c r="V90" s="24">
        <f t="shared" si="40"/>
        <v>1.0184487825423451E-23</v>
      </c>
      <c r="W90" s="24">
        <f t="shared" si="41"/>
        <v>5.486531719001325E-19</v>
      </c>
      <c r="X90" s="24">
        <f t="shared" si="42"/>
        <v>1.937553579147829E-20</v>
      </c>
      <c r="Y90" s="24">
        <f t="shared" si="43"/>
        <v>409600</v>
      </c>
      <c r="Z90" s="24">
        <f t="shared" si="44"/>
        <v>-167.3202614379085</v>
      </c>
      <c r="AA90" s="24">
        <f t="shared" si="45"/>
        <v>0</v>
      </c>
      <c r="AB90" s="24">
        <f t="shared" si="46"/>
        <v>-167.3202614379085</v>
      </c>
      <c r="AC90" s="24">
        <f t="shared" si="47"/>
        <v>2.1564219653348006E-73</v>
      </c>
      <c r="AD90" s="24">
        <f t="shared" si="48"/>
        <v>1.1616958766278104E-68</v>
      </c>
      <c r="AE90" s="24">
        <f t="shared" si="49"/>
        <v>4.1024970216543196E-70</v>
      </c>
      <c r="AL90" s="1">
        <f t="shared" si="50"/>
      </c>
      <c r="AM90" s="1">
        <f t="shared" si="51"/>
      </c>
    </row>
    <row r="91" spans="7:39" ht="12.75">
      <c r="G91" s="24">
        <v>1820</v>
      </c>
      <c r="H91" s="24">
        <f t="shared" si="27"/>
        <v>4467.0122041075965</v>
      </c>
      <c r="I91" s="24">
        <f t="shared" si="28"/>
        <v>53279.46043692235</v>
      </c>
      <c r="J91" s="24">
        <f t="shared" si="29"/>
        <v>41616</v>
      </c>
      <c r="K91" s="24">
        <f t="shared" si="30"/>
        <v>-2475.2000000000003</v>
      </c>
      <c r="L91" s="24">
        <f t="shared" si="31"/>
        <v>-16.81318681318681</v>
      </c>
      <c r="M91" s="24">
        <f t="shared" si="32"/>
        <v>0</v>
      </c>
      <c r="N91" s="24">
        <f t="shared" si="33"/>
        <v>-16.81318681318681</v>
      </c>
      <c r="O91" s="24">
        <f t="shared" si="34"/>
        <v>4.9902895332000403E-08</v>
      </c>
      <c r="P91" s="24">
        <f t="shared" si="35"/>
        <v>0.002658799337529193</v>
      </c>
      <c r="Q91" s="24">
        <f t="shared" si="36"/>
        <v>9.389476697681917E-05</v>
      </c>
      <c r="R91" s="24">
        <f t="shared" si="37"/>
        <v>132496</v>
      </c>
      <c r="S91" s="24">
        <f t="shared" si="38"/>
        <v>-53.52941176470588</v>
      </c>
      <c r="T91" s="24">
        <f t="shared" si="26"/>
        <v>0</v>
      </c>
      <c r="U91" s="24">
        <f t="shared" si="39"/>
        <v>-53.52941176470588</v>
      </c>
      <c r="V91" s="24">
        <f t="shared" si="40"/>
        <v>5.655510995218431E-24</v>
      </c>
      <c r="W91" s="24">
        <f t="shared" si="41"/>
        <v>3.013225743203198E-19</v>
      </c>
      <c r="X91" s="24">
        <f t="shared" si="42"/>
        <v>1.064112379648547E-20</v>
      </c>
      <c r="Y91" s="24">
        <f t="shared" si="43"/>
        <v>404496</v>
      </c>
      <c r="Z91" s="24">
        <f t="shared" si="44"/>
        <v>-163.41952165481575</v>
      </c>
      <c r="AA91" s="24">
        <f t="shared" si="45"/>
        <v>0</v>
      </c>
      <c r="AB91" s="24">
        <f t="shared" si="46"/>
        <v>-163.41952165481575</v>
      </c>
      <c r="AC91" s="24">
        <f t="shared" si="47"/>
        <v>1.06611366513051E-71</v>
      </c>
      <c r="AD91" s="24">
        <f t="shared" si="48"/>
        <v>5.680196084258329E-67</v>
      </c>
      <c r="AE91" s="24">
        <f t="shared" si="49"/>
        <v>2.0059456168275822E-68</v>
      </c>
      <c r="AL91" s="1">
        <f t="shared" si="50"/>
      </c>
      <c r="AM91" s="1">
        <f t="shared" si="51"/>
      </c>
    </row>
    <row r="92" spans="7:39" ht="12.75">
      <c r="G92" s="24">
        <v>1840</v>
      </c>
      <c r="H92" s="24">
        <f t="shared" si="27"/>
        <v>4516.100250306581</v>
      </c>
      <c r="I92" s="24">
        <f t="shared" si="28"/>
        <v>52700.33586695581</v>
      </c>
      <c r="J92" s="24">
        <f t="shared" si="29"/>
        <v>43264</v>
      </c>
      <c r="K92" s="24">
        <f t="shared" si="30"/>
        <v>-2502.4</v>
      </c>
      <c r="L92" s="24">
        <f t="shared" si="31"/>
        <v>-17.289002557544755</v>
      </c>
      <c r="M92" s="24">
        <f t="shared" si="32"/>
        <v>0</v>
      </c>
      <c r="N92" s="24">
        <f t="shared" si="33"/>
        <v>-17.289002557544755</v>
      </c>
      <c r="O92" s="24">
        <f t="shared" si="34"/>
        <v>3.1008559503889595E-08</v>
      </c>
      <c r="P92" s="24">
        <f t="shared" si="35"/>
        <v>0.0016341615006054662</v>
      </c>
      <c r="Q92" s="24">
        <f t="shared" si="36"/>
        <v>5.770996371784475E-05</v>
      </c>
      <c r="R92" s="24">
        <f t="shared" si="37"/>
        <v>135424</v>
      </c>
      <c r="S92" s="24">
        <f t="shared" si="38"/>
        <v>-54.11764705882353</v>
      </c>
      <c r="T92" s="24">
        <f t="shared" si="26"/>
        <v>0</v>
      </c>
      <c r="U92" s="24">
        <f t="shared" si="39"/>
        <v>-54.11764705882353</v>
      </c>
      <c r="V92" s="24">
        <f t="shared" si="40"/>
        <v>3.140541298227383E-24</v>
      </c>
      <c r="W92" s="24">
        <f t="shared" si="41"/>
        <v>1.655075812206285E-19</v>
      </c>
      <c r="X92" s="24">
        <f t="shared" si="42"/>
        <v>5.844854687698769E-21</v>
      </c>
      <c r="Y92" s="24">
        <f t="shared" si="43"/>
        <v>399424</v>
      </c>
      <c r="Z92" s="24">
        <f t="shared" si="44"/>
        <v>-159.616368286445</v>
      </c>
      <c r="AA92" s="24">
        <f t="shared" si="45"/>
        <v>0</v>
      </c>
      <c r="AB92" s="24">
        <f t="shared" si="46"/>
        <v>-159.616368286445</v>
      </c>
      <c r="AC92" s="24">
        <f t="shared" si="47"/>
        <v>4.780705946439072E-70</v>
      </c>
      <c r="AD92" s="24">
        <f t="shared" si="48"/>
        <v>2.5194480905849193E-65</v>
      </c>
      <c r="AE92" s="24">
        <f t="shared" si="49"/>
        <v>8.897361603659027E-67</v>
      </c>
      <c r="AL92" s="1">
        <f t="shared" si="50"/>
      </c>
      <c r="AM92" s="1">
        <f t="shared" si="51"/>
      </c>
    </row>
    <row r="93" spans="7:39" ht="12.75">
      <c r="G93" s="24">
        <v>1860</v>
      </c>
      <c r="H93" s="24">
        <f t="shared" si="27"/>
        <v>4565.188296505565</v>
      </c>
      <c r="I93" s="24">
        <f t="shared" si="28"/>
        <v>52133.665588816504</v>
      </c>
      <c r="J93" s="24">
        <f t="shared" si="29"/>
        <v>44944</v>
      </c>
      <c r="K93" s="24">
        <f t="shared" si="30"/>
        <v>-2529.6000000000004</v>
      </c>
      <c r="L93" s="24">
        <f t="shared" si="31"/>
        <v>-17.767235926628715</v>
      </c>
      <c r="M93" s="24">
        <f t="shared" si="32"/>
        <v>0</v>
      </c>
      <c r="N93" s="24">
        <f t="shared" si="33"/>
        <v>-17.767235926628715</v>
      </c>
      <c r="O93" s="24">
        <f t="shared" si="34"/>
        <v>1.922150895945707E-08</v>
      </c>
      <c r="P93" s="24">
        <f t="shared" si="35"/>
        <v>0.0010020877202047752</v>
      </c>
      <c r="Q93" s="24">
        <f t="shared" si="36"/>
        <v>3.538845209221293E-05</v>
      </c>
      <c r="R93" s="24">
        <f t="shared" si="37"/>
        <v>138384</v>
      </c>
      <c r="S93" s="24">
        <f t="shared" si="38"/>
        <v>-54.70588235294117</v>
      </c>
      <c r="T93" s="24">
        <f t="shared" si="26"/>
        <v>0</v>
      </c>
      <c r="U93" s="24">
        <f t="shared" si="39"/>
        <v>-54.70588235294117</v>
      </c>
      <c r="V93" s="24">
        <f t="shared" si="40"/>
        <v>1.7439625975815013E-24</v>
      </c>
      <c r="W93" s="24">
        <f t="shared" si="41"/>
        <v>9.091916286171776E-20</v>
      </c>
      <c r="X93" s="24">
        <f t="shared" si="42"/>
        <v>3.2107852180231437E-21</v>
      </c>
      <c r="Y93" s="24">
        <f t="shared" si="43"/>
        <v>394384</v>
      </c>
      <c r="Z93" s="24">
        <f t="shared" si="44"/>
        <v>-155.9076533839342</v>
      </c>
      <c r="AA93" s="24">
        <f t="shared" si="45"/>
        <v>0</v>
      </c>
      <c r="AB93" s="24">
        <f t="shared" si="46"/>
        <v>-155.9076533839342</v>
      </c>
      <c r="AC93" s="24">
        <f t="shared" si="47"/>
        <v>1.950592045674504E-68</v>
      </c>
      <c r="AD93" s="24">
        <f t="shared" si="48"/>
        <v>1.0169151340940008E-63</v>
      </c>
      <c r="AE93" s="24">
        <f t="shared" si="49"/>
        <v>3.591207813361682E-65</v>
      </c>
      <c r="AL93" s="1">
        <f t="shared" si="50"/>
      </c>
      <c r="AM93" s="1">
        <f t="shared" si="51"/>
      </c>
    </row>
    <row r="94" spans="7:39" ht="12.75">
      <c r="G94" s="24">
        <v>1880</v>
      </c>
      <c r="H94" s="24">
        <f t="shared" si="27"/>
        <v>4614.27634270455</v>
      </c>
      <c r="I94" s="24">
        <f t="shared" si="28"/>
        <v>51579.05212510568</v>
      </c>
      <c r="J94" s="24">
        <f t="shared" si="29"/>
        <v>46656</v>
      </c>
      <c r="K94" s="24">
        <f t="shared" si="30"/>
        <v>-2556.8</v>
      </c>
      <c r="L94" s="24">
        <f t="shared" si="31"/>
        <v>-18.247809762202753</v>
      </c>
      <c r="M94" s="24">
        <f t="shared" si="32"/>
        <v>0</v>
      </c>
      <c r="N94" s="24">
        <f t="shared" si="33"/>
        <v>-18.247809762202753</v>
      </c>
      <c r="O94" s="24">
        <f t="shared" si="34"/>
        <v>1.1887127295535437E-08</v>
      </c>
      <c r="P94" s="24">
        <f t="shared" si="35"/>
        <v>0.0006131267583941888</v>
      </c>
      <c r="Q94" s="24">
        <f t="shared" si="36"/>
        <v>2.1652402757168493E-05</v>
      </c>
      <c r="R94" s="24">
        <f t="shared" si="37"/>
        <v>141376</v>
      </c>
      <c r="S94" s="24">
        <f t="shared" si="38"/>
        <v>-55.29411764705882</v>
      </c>
      <c r="T94" s="24">
        <f t="shared" si="26"/>
        <v>0</v>
      </c>
      <c r="U94" s="24">
        <f t="shared" si="39"/>
        <v>-55.29411764705882</v>
      </c>
      <c r="V94" s="24">
        <f t="shared" si="40"/>
        <v>9.68433544714039E-25</v>
      </c>
      <c r="W94" s="24">
        <f t="shared" si="41"/>
        <v>4.9950884282506275E-20</v>
      </c>
      <c r="X94" s="24">
        <f t="shared" si="42"/>
        <v>1.764001733335203E-21</v>
      </c>
      <c r="Y94" s="24">
        <f t="shared" si="43"/>
        <v>389376</v>
      </c>
      <c r="Z94" s="24">
        <f t="shared" si="44"/>
        <v>-152.2903629536921</v>
      </c>
      <c r="AA94" s="24">
        <f t="shared" si="45"/>
        <v>0</v>
      </c>
      <c r="AB94" s="24">
        <f t="shared" si="46"/>
        <v>-152.2903629536921</v>
      </c>
      <c r="AC94" s="24">
        <f t="shared" si="47"/>
        <v>7.263329096055135E-67</v>
      </c>
      <c r="AD94" s="24">
        <f t="shared" si="48"/>
        <v>3.7463563004722454E-62</v>
      </c>
      <c r="AE94" s="24">
        <f t="shared" si="49"/>
        <v>1.323015418575632E-63</v>
      </c>
      <c r="AL94" s="1">
        <f t="shared" si="50"/>
      </c>
      <c r="AM94" s="1">
        <f t="shared" si="51"/>
      </c>
    </row>
    <row r="95" spans="7:39" ht="12.75">
      <c r="G95" s="24">
        <v>1900</v>
      </c>
      <c r="H95" s="24">
        <f t="shared" si="27"/>
        <v>4663.364388903535</v>
      </c>
      <c r="I95" s="24">
        <f t="shared" si="28"/>
        <v>51036.114734315095</v>
      </c>
      <c r="J95" s="24">
        <f t="shared" si="29"/>
        <v>48400</v>
      </c>
      <c r="K95" s="24">
        <f t="shared" si="30"/>
        <v>-2584</v>
      </c>
      <c r="L95" s="24">
        <f t="shared" si="31"/>
        <v>-18.730650154798763</v>
      </c>
      <c r="M95" s="24">
        <f t="shared" si="32"/>
        <v>0</v>
      </c>
      <c r="N95" s="24">
        <f t="shared" si="33"/>
        <v>-18.730650154798763</v>
      </c>
      <c r="O95" s="24">
        <f t="shared" si="34"/>
        <v>7.3346939208903786E-09</v>
      </c>
      <c r="P95" s="24">
        <f t="shared" si="35"/>
        <v>0.0003743342804876448</v>
      </c>
      <c r="Q95" s="24">
        <f t="shared" si="36"/>
        <v>1.3219512108982824E-05</v>
      </c>
      <c r="R95" s="24">
        <f t="shared" si="37"/>
        <v>144400</v>
      </c>
      <c r="S95" s="24">
        <f t="shared" si="38"/>
        <v>-55.88235294117647</v>
      </c>
      <c r="T95" s="24">
        <f t="shared" si="26"/>
        <v>0</v>
      </c>
      <c r="U95" s="24">
        <f t="shared" si="39"/>
        <v>-55.88235294117647</v>
      </c>
      <c r="V95" s="24">
        <f t="shared" si="40"/>
        <v>5.377773192085726E-25</v>
      </c>
      <c r="W95" s="24">
        <f t="shared" si="41"/>
        <v>2.7446064964641107E-20</v>
      </c>
      <c r="X95" s="24">
        <f t="shared" si="42"/>
        <v>9.692502318284943E-22</v>
      </c>
      <c r="Y95" s="24">
        <f t="shared" si="43"/>
        <v>384400</v>
      </c>
      <c r="Z95" s="24">
        <f t="shared" si="44"/>
        <v>-148.76160990712074</v>
      </c>
      <c r="AA95" s="24">
        <f t="shared" si="45"/>
        <v>0</v>
      </c>
      <c r="AB95" s="24">
        <f t="shared" si="46"/>
        <v>-148.76160990712074</v>
      </c>
      <c r="AC95" s="24">
        <f t="shared" si="47"/>
        <v>2.4754473755705846E-65</v>
      </c>
      <c r="AD95" s="24">
        <f t="shared" si="48"/>
        <v>1.2633721627837954E-60</v>
      </c>
      <c r="AE95" s="24">
        <f t="shared" si="49"/>
        <v>4.461564028364065E-62</v>
      </c>
      <c r="AL95" s="1">
        <f t="shared" si="50"/>
      </c>
      <c r="AM95" s="1">
        <f t="shared" si="51"/>
      </c>
    </row>
    <row r="96" spans="7:39" ht="12.75">
      <c r="G96" s="24">
        <v>1920</v>
      </c>
      <c r="H96" s="24">
        <f t="shared" si="27"/>
        <v>4712.452435102519</v>
      </c>
      <c r="I96" s="24">
        <f t="shared" si="28"/>
        <v>50504.48853916598</v>
      </c>
      <c r="J96" s="24">
        <f t="shared" si="29"/>
        <v>50176</v>
      </c>
      <c r="K96" s="24">
        <f t="shared" si="30"/>
        <v>-2611.2000000000003</v>
      </c>
      <c r="L96" s="24">
        <f t="shared" si="31"/>
        <v>-19.215686274509803</v>
      </c>
      <c r="M96" s="24">
        <f t="shared" si="32"/>
        <v>0</v>
      </c>
      <c r="N96" s="24">
        <f t="shared" si="33"/>
        <v>-19.215686274509803</v>
      </c>
      <c r="O96" s="24">
        <f t="shared" si="34"/>
        <v>4.51578737433541E-09</v>
      </c>
      <c r="P96" s="24">
        <f t="shared" si="35"/>
        <v>0.00022806753169243315</v>
      </c>
      <c r="Q96" s="24">
        <f t="shared" si="36"/>
        <v>8.054142123842847E-06</v>
      </c>
      <c r="R96" s="24">
        <f t="shared" si="37"/>
        <v>147456</v>
      </c>
      <c r="S96" s="24">
        <f t="shared" si="38"/>
        <v>-56.47058823529411</v>
      </c>
      <c r="T96" s="24">
        <f t="shared" si="26"/>
        <v>0</v>
      </c>
      <c r="U96" s="24">
        <f t="shared" si="39"/>
        <v>-56.47058823529411</v>
      </c>
      <c r="V96" s="24">
        <f t="shared" si="40"/>
        <v>2.986311726124274E-25</v>
      </c>
      <c r="W96" s="24">
        <f t="shared" si="41"/>
        <v>1.5082214634642035E-20</v>
      </c>
      <c r="X96" s="24">
        <f t="shared" si="42"/>
        <v>5.326242596141526E-22</v>
      </c>
      <c r="Y96" s="24">
        <f t="shared" si="43"/>
        <v>379456</v>
      </c>
      <c r="Z96" s="24">
        <f t="shared" si="44"/>
        <v>-145.3186274509804</v>
      </c>
      <c r="AA96" s="24">
        <f t="shared" si="45"/>
        <v>0</v>
      </c>
      <c r="AB96" s="24">
        <f t="shared" si="46"/>
        <v>-145.3186274509804</v>
      </c>
      <c r="AC96" s="24">
        <f t="shared" si="47"/>
        <v>7.743226805346168E-64</v>
      </c>
      <c r="AD96" s="24">
        <f t="shared" si="48"/>
        <v>3.9106770944676833E-59</v>
      </c>
      <c r="AE96" s="24">
        <f t="shared" si="49"/>
        <v>1.3810448548097537E-60</v>
      </c>
      <c r="AL96" s="1">
        <f t="shared" si="50"/>
      </c>
      <c r="AM96" s="1">
        <f t="shared" si="51"/>
      </c>
    </row>
    <row r="97" spans="7:39" ht="12.75">
      <c r="G97" s="24">
        <v>1940</v>
      </c>
      <c r="H97" s="24">
        <f t="shared" si="27"/>
        <v>4761.540481301504</v>
      </c>
      <c r="I97" s="24">
        <f t="shared" si="28"/>
        <v>49983.8237088653</v>
      </c>
      <c r="J97" s="24">
        <f t="shared" si="29"/>
        <v>51984</v>
      </c>
      <c r="K97" s="24">
        <f t="shared" si="30"/>
        <v>-2638.4</v>
      </c>
      <c r="L97" s="24">
        <f t="shared" si="31"/>
        <v>-19.70285021224985</v>
      </c>
      <c r="M97" s="24">
        <f t="shared" si="32"/>
        <v>0</v>
      </c>
      <c r="N97" s="24">
        <f t="shared" si="33"/>
        <v>-19.70285021224985</v>
      </c>
      <c r="O97" s="24">
        <f t="shared" si="34"/>
        <v>2.774347611755988E-09</v>
      </c>
      <c r="P97" s="24">
        <f t="shared" si="35"/>
        <v>0.00013867250193312278</v>
      </c>
      <c r="Q97" s="24">
        <f t="shared" si="36"/>
        <v>4.897181246931955E-06</v>
      </c>
      <c r="R97" s="24">
        <f t="shared" si="37"/>
        <v>150544</v>
      </c>
      <c r="S97" s="24">
        <f t="shared" si="38"/>
        <v>-57.05882352941176</v>
      </c>
      <c r="T97" s="24">
        <f t="shared" si="26"/>
        <v>0</v>
      </c>
      <c r="U97" s="24">
        <f t="shared" si="39"/>
        <v>-57.05882352941176</v>
      </c>
      <c r="V97" s="24">
        <f t="shared" si="40"/>
        <v>1.6583179332872565E-25</v>
      </c>
      <c r="W97" s="24">
        <f t="shared" si="41"/>
        <v>8.288907123068007E-21</v>
      </c>
      <c r="X97" s="24">
        <f t="shared" si="42"/>
        <v>2.927204741732119E-22</v>
      </c>
      <c r="Y97" s="24">
        <f t="shared" si="43"/>
        <v>374544</v>
      </c>
      <c r="Z97" s="24">
        <f t="shared" si="44"/>
        <v>-141.95876288659792</v>
      </c>
      <c r="AA97" s="24">
        <f t="shared" si="45"/>
        <v>0</v>
      </c>
      <c r="AB97" s="24">
        <f t="shared" si="46"/>
        <v>-141.95876288659792</v>
      </c>
      <c r="AC97" s="24">
        <f t="shared" si="47"/>
        <v>2.2289104508972807E-62</v>
      </c>
      <c r="AD97" s="24">
        <f t="shared" si="48"/>
        <v>1.1140946704049714E-57</v>
      </c>
      <c r="AE97" s="24">
        <f t="shared" si="49"/>
        <v>3.9343946717318745E-59</v>
      </c>
      <c r="AL97" s="1">
        <f t="shared" si="50"/>
      </c>
      <c r="AM97" s="1">
        <f t="shared" si="51"/>
      </c>
    </row>
    <row r="98" spans="7:39" ht="12.75">
      <c r="G98" s="24">
        <v>1960</v>
      </c>
      <c r="H98" s="24">
        <f t="shared" si="27"/>
        <v>4810.628527500488</v>
      </c>
      <c r="I98" s="24">
        <f t="shared" si="28"/>
        <v>49473.7846914279</v>
      </c>
      <c r="J98" s="24">
        <f t="shared" si="29"/>
        <v>53824</v>
      </c>
      <c r="K98" s="24">
        <f t="shared" si="30"/>
        <v>-2665.6000000000004</v>
      </c>
      <c r="L98" s="24">
        <f t="shared" si="31"/>
        <v>-20.19207683073229</v>
      </c>
      <c r="M98" s="24">
        <f t="shared" si="32"/>
        <v>0</v>
      </c>
      <c r="N98" s="24">
        <f t="shared" si="33"/>
        <v>-20.19207683073229</v>
      </c>
      <c r="O98" s="24">
        <f t="shared" si="34"/>
        <v>1.7009535510876717E-09</v>
      </c>
      <c r="P98" s="24">
        <f t="shared" si="35"/>
        <v>8.415260975663118E-05</v>
      </c>
      <c r="Q98" s="24">
        <f t="shared" si="36"/>
        <v>2.9718262570852347E-06</v>
      </c>
      <c r="R98" s="24">
        <f t="shared" si="37"/>
        <v>153664</v>
      </c>
      <c r="S98" s="24">
        <f t="shared" si="38"/>
        <v>-57.647058823529406</v>
      </c>
      <c r="T98" s="24">
        <f t="shared" si="26"/>
        <v>0</v>
      </c>
      <c r="U98" s="24">
        <f t="shared" si="39"/>
        <v>-57.647058823529406</v>
      </c>
      <c r="V98" s="24">
        <f t="shared" si="40"/>
        <v>9.20874516817839E-26</v>
      </c>
      <c r="W98" s="24">
        <f t="shared" si="41"/>
        <v>4.555914757286847E-21</v>
      </c>
      <c r="X98" s="24">
        <f t="shared" si="42"/>
        <v>1.6089087599187927E-22</v>
      </c>
      <c r="Y98" s="24">
        <f t="shared" si="43"/>
        <v>369664</v>
      </c>
      <c r="Z98" s="24">
        <f t="shared" si="44"/>
        <v>-138.67947178871546</v>
      </c>
      <c r="AA98" s="24">
        <f t="shared" si="45"/>
        <v>0</v>
      </c>
      <c r="AB98" s="24">
        <f t="shared" si="46"/>
        <v>-138.67947178871546</v>
      </c>
      <c r="AC98" s="24">
        <f t="shared" si="47"/>
        <v>5.919304056260545E-61</v>
      </c>
      <c r="AD98" s="24">
        <f t="shared" si="48"/>
        <v>2.9285037440253E-56</v>
      </c>
      <c r="AE98" s="24">
        <f t="shared" si="49"/>
        <v>1.0341930387703766E-57</v>
      </c>
      <c r="AL98" s="1">
        <f t="shared" si="50"/>
      </c>
      <c r="AM98" s="1">
        <f t="shared" si="51"/>
      </c>
    </row>
    <row r="99" spans="7:39" ht="12.75">
      <c r="G99" s="24">
        <v>1980</v>
      </c>
      <c r="H99" s="24">
        <f t="shared" si="27"/>
        <v>4859.716573699473</v>
      </c>
      <c r="I99" s="24">
        <f t="shared" si="28"/>
        <v>48974.04949252459</v>
      </c>
      <c r="J99" s="24">
        <f t="shared" si="29"/>
        <v>55696</v>
      </c>
      <c r="K99" s="24">
        <f t="shared" si="30"/>
        <v>-2692.8</v>
      </c>
      <c r="L99" s="24">
        <f t="shared" si="31"/>
        <v>-20.683303624480093</v>
      </c>
      <c r="M99" s="24">
        <f t="shared" si="32"/>
        <v>0</v>
      </c>
      <c r="N99" s="24">
        <f t="shared" si="33"/>
        <v>-20.683303624480093</v>
      </c>
      <c r="O99" s="24">
        <f t="shared" si="34"/>
        <v>1.0407714452632784E-09</v>
      </c>
      <c r="P99" s="24">
        <f t="shared" si="35"/>
        <v>5.097079227073014E-05</v>
      </c>
      <c r="Q99" s="24">
        <f t="shared" si="36"/>
        <v>1.8000195032888654E-06</v>
      </c>
      <c r="R99" s="24">
        <f t="shared" si="37"/>
        <v>156816</v>
      </c>
      <c r="S99" s="24">
        <f t="shared" si="38"/>
        <v>-58.23529411764706</v>
      </c>
      <c r="T99" s="24">
        <f t="shared" si="26"/>
        <v>0</v>
      </c>
      <c r="U99" s="24">
        <f t="shared" si="39"/>
        <v>-58.23529411764706</v>
      </c>
      <c r="V99" s="24">
        <f t="shared" si="40"/>
        <v>5.113674879240353E-26</v>
      </c>
      <c r="W99" s="24">
        <f t="shared" si="41"/>
        <v>2.5043736662459674E-21</v>
      </c>
      <c r="X99" s="24">
        <f t="shared" si="42"/>
        <v>8.844126688912473E-23</v>
      </c>
      <c r="Y99" s="24">
        <f t="shared" si="43"/>
        <v>364816</v>
      </c>
      <c r="Z99" s="24">
        <f t="shared" si="44"/>
        <v>-135.47831253713605</v>
      </c>
      <c r="AA99" s="24">
        <f t="shared" si="45"/>
        <v>0</v>
      </c>
      <c r="AB99" s="24">
        <f t="shared" si="46"/>
        <v>-135.47831253713605</v>
      </c>
      <c r="AC99" s="24">
        <f t="shared" si="47"/>
        <v>1.4538394442287362E-59</v>
      </c>
      <c r="AD99" s="24">
        <f t="shared" si="48"/>
        <v>7.120040489584257E-55</v>
      </c>
      <c r="AE99" s="24">
        <f t="shared" si="49"/>
        <v>2.514422706514951E-56</v>
      </c>
      <c r="AL99" s="1">
        <f t="shared" si="50"/>
      </c>
      <c r="AM99" s="1">
        <f t="shared" si="51"/>
      </c>
    </row>
    <row r="100" spans="7:39" ht="12.75">
      <c r="G100" s="24">
        <v>2000</v>
      </c>
      <c r="H100" s="24">
        <f t="shared" si="27"/>
        <v>4908.8046198984575</v>
      </c>
      <c r="I100" s="24">
        <f t="shared" si="28"/>
        <v>48484.30899759934</v>
      </c>
      <c r="J100" s="24">
        <f t="shared" si="29"/>
        <v>57600</v>
      </c>
      <c r="K100" s="24">
        <f t="shared" si="30"/>
        <v>-2720</v>
      </c>
      <c r="L100" s="24">
        <f t="shared" si="31"/>
        <v>-21.176470588235293</v>
      </c>
      <c r="M100" s="24">
        <f t="shared" si="32"/>
        <v>0</v>
      </c>
      <c r="N100" s="24">
        <f t="shared" si="33"/>
        <v>-21.176470588235293</v>
      </c>
      <c r="O100" s="24">
        <f t="shared" si="34"/>
        <v>6.355879828439133E-10</v>
      </c>
      <c r="P100" s="24">
        <f t="shared" si="35"/>
        <v>3.081604415536516E-05</v>
      </c>
      <c r="Q100" s="24">
        <f t="shared" si="36"/>
        <v>1.0882601196238684E-06</v>
      </c>
      <c r="R100" s="24">
        <f t="shared" si="37"/>
        <v>160000</v>
      </c>
      <c r="S100" s="24">
        <f t="shared" si="38"/>
        <v>-58.8235294117647</v>
      </c>
      <c r="T100" s="24">
        <f t="shared" si="26"/>
        <v>0</v>
      </c>
      <c r="U100" s="24">
        <f t="shared" si="39"/>
        <v>-58.8235294117647</v>
      </c>
      <c r="V100" s="24">
        <f t="shared" si="40"/>
        <v>2.839656249902154E-26</v>
      </c>
      <c r="W100" s="24">
        <f t="shared" si="41"/>
        <v>1.376787710672202E-21</v>
      </c>
      <c r="X100" s="24">
        <f t="shared" si="42"/>
        <v>4.8620879148498486E-23</v>
      </c>
      <c r="Y100" s="24">
        <f t="shared" si="43"/>
        <v>360000</v>
      </c>
      <c r="Z100" s="24">
        <f t="shared" si="44"/>
        <v>-132.35294117647058</v>
      </c>
      <c r="AA100" s="24">
        <f t="shared" si="45"/>
        <v>0</v>
      </c>
      <c r="AB100" s="24">
        <f t="shared" si="46"/>
        <v>-132.35294117647058</v>
      </c>
      <c r="AC100" s="24">
        <f t="shared" si="47"/>
        <v>3.3101523555080426E-58</v>
      </c>
      <c r="AD100" s="24">
        <f t="shared" si="48"/>
        <v>1.6049044963358324E-53</v>
      </c>
      <c r="AE100" s="24">
        <f t="shared" si="49"/>
        <v>5.667676066278083E-55</v>
      </c>
      <c r="AL100" s="1">
        <f t="shared" si="50"/>
      </c>
      <c r="AM100" s="1">
        <f t="shared" si="51"/>
      </c>
    </row>
    <row r="101" spans="7:39" ht="12.75">
      <c r="G101" s="24">
        <v>2050</v>
      </c>
      <c r="H101" s="24">
        <f t="shared" si="27"/>
        <v>5031.5247353959185</v>
      </c>
      <c r="I101" s="24">
        <f t="shared" si="28"/>
        <v>47301.76487570668</v>
      </c>
      <c r="J101" s="24">
        <f t="shared" si="29"/>
        <v>62500</v>
      </c>
      <c r="K101" s="24">
        <f t="shared" si="30"/>
        <v>-2788</v>
      </c>
      <c r="L101" s="24">
        <f t="shared" si="31"/>
        <v>-22.417503586800574</v>
      </c>
      <c r="M101" s="24">
        <f t="shared" si="32"/>
        <v>0</v>
      </c>
      <c r="N101" s="24">
        <f t="shared" si="33"/>
        <v>-22.417503586800574</v>
      </c>
      <c r="O101" s="24">
        <f t="shared" si="34"/>
        <v>1.8373923091827182E-10</v>
      </c>
      <c r="P101" s="24">
        <f t="shared" si="35"/>
        <v>8.691189899339269E-06</v>
      </c>
      <c r="Q101" s="24">
        <f t="shared" si="36"/>
        <v>3.069269797201403E-07</v>
      </c>
      <c r="R101" s="24">
        <f t="shared" si="37"/>
        <v>168100</v>
      </c>
      <c r="S101" s="24">
        <f t="shared" si="38"/>
        <v>-60.294117647058826</v>
      </c>
      <c r="T101" s="24">
        <f t="shared" si="26"/>
        <v>0</v>
      </c>
      <c r="U101" s="24">
        <f t="shared" si="39"/>
        <v>-60.294117647058826</v>
      </c>
      <c r="V101" s="24">
        <f t="shared" si="40"/>
        <v>6.525253896419613E-27</v>
      </c>
      <c r="W101" s="24">
        <f t="shared" si="41"/>
        <v>3.086560255627294E-22</v>
      </c>
      <c r="X101" s="24">
        <f t="shared" si="42"/>
        <v>1.0900102609148259E-23</v>
      </c>
      <c r="Y101" s="24">
        <f t="shared" si="43"/>
        <v>348100</v>
      </c>
      <c r="Z101" s="24">
        <f t="shared" si="44"/>
        <v>-124.85652797704448</v>
      </c>
      <c r="AA101" s="24">
        <f t="shared" si="45"/>
        <v>0</v>
      </c>
      <c r="AB101" s="24">
        <f t="shared" si="46"/>
        <v>-124.85652797704448</v>
      </c>
      <c r="AC101" s="24">
        <f t="shared" si="47"/>
        <v>5.9634676814446686E-55</v>
      </c>
      <c r="AD101" s="24">
        <f t="shared" si="48"/>
        <v>2.8208254611157136E-50</v>
      </c>
      <c r="AE101" s="24">
        <f t="shared" si="49"/>
        <v>9.961667494617025E-52</v>
      </c>
      <c r="AL101" s="1">
        <f t="shared" si="50"/>
      </c>
      <c r="AM101" s="1">
        <f t="shared" si="51"/>
      </c>
    </row>
    <row r="102" spans="7:39" ht="12.75">
      <c r="G102" s="24">
        <v>2100</v>
      </c>
      <c r="H102" s="24">
        <f t="shared" si="27"/>
        <v>5154.24485089338</v>
      </c>
      <c r="I102" s="24">
        <f t="shared" si="28"/>
        <v>46175.53237866604</v>
      </c>
      <c r="J102" s="24">
        <f t="shared" si="29"/>
        <v>67600</v>
      </c>
      <c r="K102" s="24">
        <f t="shared" si="30"/>
        <v>-2856</v>
      </c>
      <c r="L102" s="24">
        <f t="shared" si="31"/>
        <v>-23.669467787114847</v>
      </c>
      <c r="M102" s="24">
        <f t="shared" si="32"/>
        <v>0</v>
      </c>
      <c r="N102" s="24">
        <f t="shared" si="33"/>
        <v>-23.669467787114847</v>
      </c>
      <c r="O102" s="24">
        <f t="shared" si="34"/>
        <v>5.253887274308133E-11</v>
      </c>
      <c r="P102" s="24">
        <f t="shared" si="35"/>
        <v>2.4260104194867665E-06</v>
      </c>
      <c r="Q102" s="24">
        <f t="shared" si="36"/>
        <v>8.567389039322122E-08</v>
      </c>
      <c r="R102" s="24">
        <f t="shared" si="37"/>
        <v>176400</v>
      </c>
      <c r="S102" s="24">
        <f t="shared" si="38"/>
        <v>-61.76470588235294</v>
      </c>
      <c r="T102" s="24">
        <f t="shared" si="26"/>
        <v>0</v>
      </c>
      <c r="U102" s="24">
        <f t="shared" si="39"/>
        <v>-61.76470588235294</v>
      </c>
      <c r="V102" s="24">
        <f t="shared" si="40"/>
        <v>1.4994398851694388E-27</v>
      </c>
      <c r="W102" s="24">
        <f t="shared" si="41"/>
        <v>6.923743496750471E-23</v>
      </c>
      <c r="X102" s="24">
        <f t="shared" si="42"/>
        <v>2.44510096365072E-24</v>
      </c>
      <c r="Y102" s="24">
        <f t="shared" si="43"/>
        <v>336400</v>
      </c>
      <c r="Z102" s="24">
        <f t="shared" si="44"/>
        <v>-117.78711484593838</v>
      </c>
      <c r="AA102" s="24">
        <f t="shared" si="45"/>
        <v>0</v>
      </c>
      <c r="AB102" s="24">
        <f t="shared" si="46"/>
        <v>-117.78711484593838</v>
      </c>
      <c r="AC102" s="24">
        <f t="shared" si="47"/>
        <v>7.00980574651708E-52</v>
      </c>
      <c r="AD102" s="24">
        <f t="shared" si="48"/>
        <v>3.236815122164587E-47</v>
      </c>
      <c r="AE102" s="24">
        <f t="shared" si="49"/>
        <v>1.1430723535726448E-48</v>
      </c>
      <c r="AL102" s="1">
        <f t="shared" si="50"/>
      </c>
      <c r="AM102" s="1">
        <f t="shared" si="51"/>
      </c>
    </row>
    <row r="103" spans="7:39" ht="12.75">
      <c r="G103" s="24">
        <v>2150</v>
      </c>
      <c r="H103" s="24">
        <f t="shared" si="27"/>
        <v>5276.964966390842</v>
      </c>
      <c r="I103" s="24">
        <f t="shared" si="28"/>
        <v>45101.6827884645</v>
      </c>
      <c r="J103" s="24">
        <f t="shared" si="29"/>
        <v>72900</v>
      </c>
      <c r="K103" s="24">
        <f t="shared" si="30"/>
        <v>-2924</v>
      </c>
      <c r="L103" s="24">
        <f t="shared" si="31"/>
        <v>-24.93160054719562</v>
      </c>
      <c r="M103" s="24">
        <f t="shared" si="32"/>
        <v>0</v>
      </c>
      <c r="N103" s="24">
        <f t="shared" si="33"/>
        <v>-24.93160054719562</v>
      </c>
      <c r="O103" s="24">
        <f t="shared" si="34"/>
        <v>1.4871112440448378E-11</v>
      </c>
      <c r="P103" s="24">
        <f t="shared" si="35"/>
        <v>6.707121960006909E-07</v>
      </c>
      <c r="Q103" s="24">
        <f t="shared" si="36"/>
        <v>2.368601664032274E-08</v>
      </c>
      <c r="R103" s="24">
        <f t="shared" si="37"/>
        <v>184900</v>
      </c>
      <c r="S103" s="24">
        <f t="shared" si="38"/>
        <v>-63.23529411764706</v>
      </c>
      <c r="T103" s="24">
        <f t="shared" si="26"/>
        <v>0</v>
      </c>
      <c r="U103" s="24">
        <f t="shared" si="39"/>
        <v>-63.23529411764706</v>
      </c>
      <c r="V103" s="24">
        <f t="shared" si="40"/>
        <v>3.4455670306876277E-28</v>
      </c>
      <c r="W103" s="24">
        <f t="shared" si="41"/>
        <v>1.5540087124446493E-23</v>
      </c>
      <c r="X103" s="24">
        <f t="shared" si="42"/>
        <v>5.487939005977544E-25</v>
      </c>
      <c r="Y103" s="24">
        <f t="shared" si="43"/>
        <v>324900</v>
      </c>
      <c r="Z103" s="24">
        <f t="shared" si="44"/>
        <v>-111.11491108071135</v>
      </c>
      <c r="AA103" s="24">
        <f t="shared" si="45"/>
        <v>0</v>
      </c>
      <c r="AB103" s="24">
        <f t="shared" si="46"/>
        <v>-111.11491108071135</v>
      </c>
      <c r="AC103" s="24">
        <f t="shared" si="47"/>
        <v>5.5386925771149845E-49</v>
      </c>
      <c r="AD103" s="24">
        <f t="shared" si="48"/>
        <v>2.49804355675863E-44</v>
      </c>
      <c r="AE103" s="24">
        <f t="shared" si="49"/>
        <v>8.821772081445043E-46</v>
      </c>
      <c r="AL103" s="1">
        <f t="shared" si="50"/>
      </c>
      <c r="AM103" s="1">
        <f t="shared" si="51"/>
      </c>
    </row>
    <row r="104" spans="7:39" ht="12.75">
      <c r="G104" s="24">
        <v>2200</v>
      </c>
      <c r="H104" s="24">
        <f t="shared" si="27"/>
        <v>5399.685081888304</v>
      </c>
      <c r="I104" s="24">
        <f t="shared" si="28"/>
        <v>44076.64454327212</v>
      </c>
      <c r="J104" s="24">
        <f t="shared" si="29"/>
        <v>78400</v>
      </c>
      <c r="K104" s="24">
        <f t="shared" si="30"/>
        <v>-2992</v>
      </c>
      <c r="L104" s="24">
        <f t="shared" si="31"/>
        <v>-26.203208556149733</v>
      </c>
      <c r="M104" s="24">
        <f t="shared" si="32"/>
        <v>0</v>
      </c>
      <c r="N104" s="24">
        <f t="shared" si="33"/>
        <v>-26.203208556149733</v>
      </c>
      <c r="O104" s="24">
        <f t="shared" si="34"/>
        <v>4.169568527270928E-12</v>
      </c>
      <c r="P104" s="24">
        <f t="shared" si="35"/>
        <v>1.8378058987533535E-07</v>
      </c>
      <c r="Q104" s="24">
        <f t="shared" si="36"/>
        <v>6.490160960113266E-09</v>
      </c>
      <c r="R104" s="24">
        <f t="shared" si="37"/>
        <v>193600</v>
      </c>
      <c r="S104" s="24">
        <f t="shared" si="38"/>
        <v>-64.70588235294117</v>
      </c>
      <c r="T104" s="24">
        <f t="shared" si="26"/>
        <v>0</v>
      </c>
      <c r="U104" s="24">
        <f t="shared" si="39"/>
        <v>-64.70588235294117</v>
      </c>
      <c r="V104" s="24">
        <f t="shared" si="40"/>
        <v>7.917577943860023E-29</v>
      </c>
      <c r="W104" s="24">
        <f t="shared" si="41"/>
        <v>3.489802686751696E-24</v>
      </c>
      <c r="X104" s="24">
        <f t="shared" si="42"/>
        <v>1.2324142158547914E-25</v>
      </c>
      <c r="Y104" s="24">
        <f t="shared" si="43"/>
        <v>313600</v>
      </c>
      <c r="Z104" s="24">
        <f t="shared" si="44"/>
        <v>-104.81283422459893</v>
      </c>
      <c r="AA104" s="24">
        <f t="shared" si="45"/>
        <v>0</v>
      </c>
      <c r="AB104" s="24">
        <f t="shared" si="46"/>
        <v>-104.81283422459893</v>
      </c>
      <c r="AC104" s="24">
        <f t="shared" si="47"/>
        <v>3.0224871532548416E-46</v>
      </c>
      <c r="AD104" s="24">
        <f t="shared" si="48"/>
        <v>1.3322109189062012E-41</v>
      </c>
      <c r="AE104" s="24">
        <f t="shared" si="49"/>
        <v>4.704666201358209E-43</v>
      </c>
      <c r="AL104" s="1">
        <f t="shared" si="50"/>
      </c>
      <c r="AM104" s="1">
        <f t="shared" si="51"/>
      </c>
    </row>
    <row r="105" spans="7:39" ht="12.75">
      <c r="G105" s="24">
        <v>2250</v>
      </c>
      <c r="H105" s="24">
        <f t="shared" si="27"/>
        <v>5522.405197385765</v>
      </c>
      <c r="I105" s="24">
        <f t="shared" si="28"/>
        <v>43097.16355342163</v>
      </c>
      <c r="J105" s="24">
        <f t="shared" si="29"/>
        <v>84100</v>
      </c>
      <c r="K105" s="24">
        <f t="shared" si="30"/>
        <v>-3060</v>
      </c>
      <c r="L105" s="24">
        <f t="shared" si="31"/>
        <v>-27.483660130718953</v>
      </c>
      <c r="M105" s="24">
        <f t="shared" si="32"/>
        <v>0</v>
      </c>
      <c r="N105" s="24">
        <f t="shared" si="33"/>
        <v>-27.483660130718953</v>
      </c>
      <c r="O105" s="24">
        <f t="shared" si="34"/>
        <v>1.1587721871598066E-12</v>
      </c>
      <c r="P105" s="24">
        <f t="shared" si="35"/>
        <v>4.993979447118229E-08</v>
      </c>
      <c r="Q105" s="24">
        <f t="shared" si="36"/>
        <v>1.7636100996999056E-09</v>
      </c>
      <c r="R105" s="24">
        <f t="shared" si="37"/>
        <v>202500</v>
      </c>
      <c r="S105" s="24">
        <f t="shared" si="38"/>
        <v>-66.17647058823529</v>
      </c>
      <c r="T105" s="24">
        <f t="shared" si="26"/>
        <v>0</v>
      </c>
      <c r="U105" s="24">
        <f t="shared" si="39"/>
        <v>-66.17647058823529</v>
      </c>
      <c r="V105" s="24">
        <f t="shared" si="40"/>
        <v>1.8193824104646177E-29</v>
      </c>
      <c r="W105" s="24">
        <f t="shared" si="41"/>
        <v>7.841022131001212E-25</v>
      </c>
      <c r="X105" s="24">
        <f t="shared" si="42"/>
        <v>2.769035389239325E-26</v>
      </c>
      <c r="Y105" s="24">
        <f t="shared" si="43"/>
        <v>302500</v>
      </c>
      <c r="Z105" s="24">
        <f t="shared" si="44"/>
        <v>-98.85620915032679</v>
      </c>
      <c r="AA105" s="24">
        <f t="shared" si="45"/>
        <v>0</v>
      </c>
      <c r="AB105" s="24">
        <f t="shared" si="46"/>
        <v>-98.85620915032679</v>
      </c>
      <c r="AC105" s="24">
        <f t="shared" si="47"/>
        <v>1.167599402678587E-43</v>
      </c>
      <c r="AD105" s="24">
        <f t="shared" si="48"/>
        <v>5.0320222422116465E-39</v>
      </c>
      <c r="AE105" s="24">
        <f t="shared" si="49"/>
        <v>1.7770448081038982E-40</v>
      </c>
      <c r="AL105" s="1">
        <f t="shared" si="50"/>
      </c>
      <c r="AM105" s="1">
        <f t="shared" si="51"/>
      </c>
    </row>
    <row r="106" spans="7:39" ht="12.75">
      <c r="G106" s="24">
        <v>2300</v>
      </c>
      <c r="H106" s="24">
        <f t="shared" si="27"/>
        <v>5645.125312883227</v>
      </c>
      <c r="I106" s="24">
        <f t="shared" si="28"/>
        <v>42160.26869356464</v>
      </c>
      <c r="J106" s="24">
        <f t="shared" si="29"/>
        <v>90000</v>
      </c>
      <c r="K106" s="24">
        <f t="shared" si="30"/>
        <v>-3128</v>
      </c>
      <c r="L106" s="24">
        <f t="shared" si="31"/>
        <v>-28.77237851662404</v>
      </c>
      <c r="M106" s="24">
        <f t="shared" si="32"/>
        <v>0</v>
      </c>
      <c r="N106" s="24">
        <f t="shared" si="33"/>
        <v>-28.77237851662404</v>
      </c>
      <c r="O106" s="24">
        <f t="shared" si="34"/>
        <v>3.193851937595236E-13</v>
      </c>
      <c r="P106" s="24">
        <f t="shared" si="35"/>
        <v>1.346536558564772E-08</v>
      </c>
      <c r="Q106" s="24">
        <f t="shared" si="36"/>
        <v>4.755256803610479E-10</v>
      </c>
      <c r="R106" s="24">
        <f t="shared" si="37"/>
        <v>211600</v>
      </c>
      <c r="S106" s="24">
        <f t="shared" si="38"/>
        <v>-67.6470588235294</v>
      </c>
      <c r="T106" s="24">
        <f t="shared" si="26"/>
        <v>0</v>
      </c>
      <c r="U106" s="24">
        <f t="shared" si="39"/>
        <v>-67.6470588235294</v>
      </c>
      <c r="V106" s="24">
        <f t="shared" si="40"/>
        <v>4.1807638383592064E-30</v>
      </c>
      <c r="W106" s="24">
        <f t="shared" si="41"/>
        <v>1.762621267695628E-25</v>
      </c>
      <c r="X106" s="24">
        <f t="shared" si="42"/>
        <v>6.2246485044059634E-27</v>
      </c>
      <c r="Y106" s="24">
        <f t="shared" si="43"/>
        <v>291600</v>
      </c>
      <c r="Z106" s="24">
        <f t="shared" si="44"/>
        <v>-93.22250639386189</v>
      </c>
      <c r="AA106" s="24">
        <f t="shared" si="45"/>
        <v>0</v>
      </c>
      <c r="AB106" s="24">
        <f t="shared" si="46"/>
        <v>-93.22250639386189</v>
      </c>
      <c r="AC106" s="24">
        <f t="shared" si="47"/>
        <v>3.2657270533190903E-41</v>
      </c>
      <c r="AD106" s="24">
        <f t="shared" si="48"/>
        <v>1.3768393004777595E-36</v>
      </c>
      <c r="AE106" s="24">
        <f t="shared" si="49"/>
        <v>4.862270102828566E-38</v>
      </c>
      <c r="AL106" s="1">
        <f t="shared" si="50"/>
      </c>
      <c r="AM106" s="1">
        <f t="shared" si="51"/>
      </c>
    </row>
    <row r="107" spans="7:39" ht="12.75">
      <c r="G107" s="24">
        <v>2350</v>
      </c>
      <c r="H107" s="24">
        <f t="shared" si="27"/>
        <v>5767.845428380688</v>
      </c>
      <c r="I107" s="24">
        <f t="shared" si="28"/>
        <v>41263.241700084545</v>
      </c>
      <c r="J107" s="24">
        <f t="shared" si="29"/>
        <v>96100</v>
      </c>
      <c r="K107" s="24">
        <f t="shared" si="30"/>
        <v>-3196.0000000000005</v>
      </c>
      <c r="L107" s="24">
        <f t="shared" si="31"/>
        <v>-30.068836045056315</v>
      </c>
      <c r="M107" s="24">
        <f t="shared" si="32"/>
        <v>0</v>
      </c>
      <c r="N107" s="24">
        <f t="shared" si="33"/>
        <v>-30.068836045056315</v>
      </c>
      <c r="O107" s="24">
        <f t="shared" si="34"/>
        <v>8.735151232760213E-14</v>
      </c>
      <c r="P107" s="24">
        <f t="shared" si="35"/>
        <v>3.6044065660417615E-09</v>
      </c>
      <c r="Q107" s="24">
        <f t="shared" si="36"/>
        <v>1.2728862604679064E-10</v>
      </c>
      <c r="R107" s="24">
        <f t="shared" si="37"/>
        <v>220900</v>
      </c>
      <c r="S107" s="24">
        <f t="shared" si="38"/>
        <v>-69.11764705882352</v>
      </c>
      <c r="T107" s="24">
        <f t="shared" si="26"/>
        <v>0</v>
      </c>
      <c r="U107" s="24">
        <f t="shared" si="39"/>
        <v>-69.11764705882352</v>
      </c>
      <c r="V107" s="24">
        <f t="shared" si="40"/>
        <v>9.606988707595799E-31</v>
      </c>
      <c r="W107" s="24">
        <f t="shared" si="41"/>
        <v>3.964154970515083E-26</v>
      </c>
      <c r="X107" s="24">
        <f t="shared" si="42"/>
        <v>1.3999304195795721E-27</v>
      </c>
      <c r="Y107" s="24">
        <f t="shared" si="43"/>
        <v>280900</v>
      </c>
      <c r="Z107" s="24">
        <f t="shared" si="44"/>
        <v>-87.89111389236544</v>
      </c>
      <c r="AA107" s="24">
        <f t="shared" si="45"/>
        <v>0</v>
      </c>
      <c r="AB107" s="24">
        <f t="shared" si="46"/>
        <v>-87.89111389236544</v>
      </c>
      <c r="AC107" s="24">
        <f t="shared" si="47"/>
        <v>6.751095138075312E-39</v>
      </c>
      <c r="AD107" s="24">
        <f t="shared" si="48"/>
        <v>2.7857207042266723E-34</v>
      </c>
      <c r="AE107" s="24">
        <f t="shared" si="49"/>
        <v>9.83769601164917E-36</v>
      </c>
      <c r="AL107" s="1">
        <f t="shared" si="50"/>
      </c>
      <c r="AM107" s="1">
        <f t="shared" si="51"/>
      </c>
    </row>
    <row r="108" spans="7:39" ht="12.75">
      <c r="G108" s="24">
        <v>2400</v>
      </c>
      <c r="H108" s="24">
        <f t="shared" si="27"/>
        <v>5890.565543878149</v>
      </c>
      <c r="I108" s="24">
        <f t="shared" si="28"/>
        <v>40403.59083133279</v>
      </c>
      <c r="J108" s="24">
        <f t="shared" si="29"/>
        <v>102400</v>
      </c>
      <c r="K108" s="24">
        <f t="shared" si="30"/>
        <v>-3264.0000000000005</v>
      </c>
      <c r="L108" s="24">
        <f t="shared" si="31"/>
        <v>-31.37254901960784</v>
      </c>
      <c r="M108" s="24">
        <f t="shared" si="32"/>
        <v>0</v>
      </c>
      <c r="N108" s="24">
        <f t="shared" si="33"/>
        <v>-31.37254901960784</v>
      </c>
      <c r="O108" s="24">
        <f t="shared" si="34"/>
        <v>2.3717836862470507E-14</v>
      </c>
      <c r="P108" s="24">
        <f t="shared" si="35"/>
        <v>9.582857759955602E-10</v>
      </c>
      <c r="Q108" s="24">
        <f t="shared" si="36"/>
        <v>3.384159848554781E-11</v>
      </c>
      <c r="R108" s="24">
        <f t="shared" si="37"/>
        <v>230400</v>
      </c>
      <c r="S108" s="24">
        <f t="shared" si="38"/>
        <v>-70.58823529411764</v>
      </c>
      <c r="T108" s="24">
        <f t="shared" si="26"/>
        <v>0</v>
      </c>
      <c r="U108" s="24">
        <f t="shared" si="39"/>
        <v>-70.58823529411764</v>
      </c>
      <c r="V108" s="24">
        <f t="shared" si="40"/>
        <v>2.207592573899013E-31</v>
      </c>
      <c r="W108" s="24">
        <f t="shared" si="41"/>
        <v>8.919466707810451E-27</v>
      </c>
      <c r="X108" s="24">
        <f t="shared" si="42"/>
        <v>3.149885123958375E-28</v>
      </c>
      <c r="Y108" s="24">
        <f t="shared" si="43"/>
        <v>270400</v>
      </c>
      <c r="Z108" s="24">
        <f t="shared" si="44"/>
        <v>-82.84313725490195</v>
      </c>
      <c r="AA108" s="24">
        <f t="shared" si="45"/>
        <v>0</v>
      </c>
      <c r="AB108" s="24">
        <f t="shared" si="46"/>
        <v>-82.84313725490195</v>
      </c>
      <c r="AC108" s="24">
        <f t="shared" si="47"/>
        <v>1.051193402831927E-36</v>
      </c>
      <c r="AD108" s="24">
        <f t="shared" si="48"/>
        <v>4.247198813261756E-32</v>
      </c>
      <c r="AE108" s="24">
        <f t="shared" si="49"/>
        <v>1.499886573787206E-33</v>
      </c>
      <c r="AL108" s="1">
        <f t="shared" si="50"/>
      </c>
      <c r="AM108" s="1">
        <f t="shared" si="51"/>
      </c>
    </row>
    <row r="109" spans="7:39" ht="12.75">
      <c r="G109" s="24">
        <v>2450</v>
      </c>
      <c r="H109" s="24">
        <f t="shared" si="27"/>
        <v>6013.2856593756105</v>
      </c>
      <c r="I109" s="24">
        <f t="shared" si="28"/>
        <v>39579.02775314232</v>
      </c>
      <c r="J109" s="24">
        <f t="shared" si="29"/>
        <v>108900</v>
      </c>
      <c r="K109" s="24">
        <f t="shared" si="30"/>
        <v>-3332.0000000000005</v>
      </c>
      <c r="L109" s="24">
        <f t="shared" si="31"/>
        <v>-32.683073229291715</v>
      </c>
      <c r="M109" s="24">
        <f t="shared" si="32"/>
        <v>0</v>
      </c>
      <c r="N109" s="24">
        <f t="shared" si="33"/>
        <v>-32.683073229291715</v>
      </c>
      <c r="O109" s="24">
        <f t="shared" si="34"/>
        <v>6.396194253609681E-15</v>
      </c>
      <c r="P109" s="24">
        <f t="shared" si="35"/>
        <v>2.53155149878107E-10</v>
      </c>
      <c r="Q109" s="24">
        <f t="shared" si="36"/>
        <v>8.940104456651423E-12</v>
      </c>
      <c r="R109" s="24">
        <f t="shared" si="37"/>
        <v>240100</v>
      </c>
      <c r="S109" s="24">
        <f t="shared" si="38"/>
        <v>-72.05882352941175</v>
      </c>
      <c r="T109" s="24">
        <f t="shared" si="26"/>
        <v>0</v>
      </c>
      <c r="U109" s="24">
        <f t="shared" si="39"/>
        <v>-72.05882352941175</v>
      </c>
      <c r="V109" s="24">
        <f t="shared" si="40"/>
        <v>5.072833039223673E-32</v>
      </c>
      <c r="W109" s="24">
        <f t="shared" si="41"/>
        <v>2.007777996464911E-27</v>
      </c>
      <c r="X109" s="24">
        <f t="shared" si="42"/>
        <v>7.090412746019715E-29</v>
      </c>
      <c r="Y109" s="24">
        <f t="shared" si="43"/>
        <v>260100</v>
      </c>
      <c r="Z109" s="24">
        <f t="shared" si="44"/>
        <v>-78.0612244897959</v>
      </c>
      <c r="AA109" s="24">
        <f t="shared" si="45"/>
        <v>0</v>
      </c>
      <c r="AB109" s="24">
        <f t="shared" si="46"/>
        <v>-78.0612244897959</v>
      </c>
      <c r="AC109" s="24">
        <f t="shared" si="47"/>
        <v>1.2544141765407659E-34</v>
      </c>
      <c r="AD109" s="24">
        <f t="shared" si="48"/>
        <v>4.9648493507242144E-30</v>
      </c>
      <c r="AE109" s="24">
        <f t="shared" si="49"/>
        <v>1.753322886316326E-31</v>
      </c>
      <c r="AL109" s="1">
        <f t="shared" si="50"/>
      </c>
      <c r="AM109" s="1">
        <f t="shared" si="51"/>
      </c>
    </row>
    <row r="110" spans="7:39" ht="12.75">
      <c r="G110" s="24">
        <v>2500</v>
      </c>
      <c r="H110" s="24">
        <f t="shared" si="27"/>
        <v>6136.0057748730715</v>
      </c>
      <c r="I110" s="24">
        <f t="shared" si="28"/>
        <v>38787.44719807948</v>
      </c>
      <c r="J110" s="24">
        <f t="shared" si="29"/>
        <v>115600</v>
      </c>
      <c r="K110" s="24">
        <f t="shared" si="30"/>
        <v>-3400.0000000000005</v>
      </c>
      <c r="L110" s="24">
        <f t="shared" si="31"/>
        <v>-33.99999999999999</v>
      </c>
      <c r="M110" s="24">
        <f t="shared" si="32"/>
        <v>0</v>
      </c>
      <c r="N110" s="24">
        <f t="shared" si="33"/>
        <v>-33.99999999999999</v>
      </c>
      <c r="O110" s="24">
        <f t="shared" si="34"/>
        <v>1.7139084315420252E-15</v>
      </c>
      <c r="P110" s="24">
        <f t="shared" si="35"/>
        <v>6.647813279077952E-11</v>
      </c>
      <c r="Q110" s="24">
        <f t="shared" si="36"/>
        <v>2.347656966563295E-12</v>
      </c>
      <c r="R110" s="24">
        <f t="shared" si="37"/>
        <v>250000</v>
      </c>
      <c r="S110" s="24">
        <f t="shared" si="38"/>
        <v>-73.52941176470587</v>
      </c>
      <c r="T110" s="24">
        <f t="shared" si="26"/>
        <v>0</v>
      </c>
      <c r="U110" s="24">
        <f t="shared" si="39"/>
        <v>-73.52941176470587</v>
      </c>
      <c r="V110" s="24">
        <f t="shared" si="40"/>
        <v>1.1656876974535646E-32</v>
      </c>
      <c r="W110" s="24">
        <f t="shared" si="41"/>
        <v>4.521405001443098E-28</v>
      </c>
      <c r="X110" s="24">
        <f t="shared" si="42"/>
        <v>1.596721734603874E-29</v>
      </c>
      <c r="Y110" s="24">
        <f t="shared" si="43"/>
        <v>250000</v>
      </c>
      <c r="Z110" s="24">
        <f t="shared" si="44"/>
        <v>-73.52941176470587</v>
      </c>
      <c r="AA110" s="24">
        <f t="shared" si="45"/>
        <v>0</v>
      </c>
      <c r="AB110" s="24">
        <f t="shared" si="46"/>
        <v>-73.52941176470587</v>
      </c>
      <c r="AC110" s="24">
        <f t="shared" si="47"/>
        <v>1.1656876974535646E-32</v>
      </c>
      <c r="AD110" s="24">
        <f t="shared" si="48"/>
        <v>4.521405001443098E-28</v>
      </c>
      <c r="AE110" s="24">
        <f t="shared" si="49"/>
        <v>1.596721734603874E-29</v>
      </c>
      <c r="AL110" s="1">
        <f t="shared" si="50"/>
      </c>
      <c r="AM110" s="1">
        <f t="shared" si="51"/>
      </c>
    </row>
    <row r="111" spans="7:39" ht="12.75">
      <c r="G111" s="24">
        <v>2550</v>
      </c>
      <c r="H111" s="24">
        <f t="shared" si="27"/>
        <v>6258.725890370533</v>
      </c>
      <c r="I111" s="24">
        <f t="shared" si="28"/>
        <v>38026.909017724975</v>
      </c>
      <c r="J111" s="24">
        <f t="shared" si="29"/>
        <v>122500</v>
      </c>
      <c r="K111" s="24">
        <f t="shared" si="30"/>
        <v>-3468.0000000000005</v>
      </c>
      <c r="L111" s="24">
        <f t="shared" si="31"/>
        <v>-35.32295271049596</v>
      </c>
      <c r="M111" s="24">
        <f t="shared" si="32"/>
        <v>0</v>
      </c>
      <c r="N111" s="24">
        <f t="shared" si="33"/>
        <v>-35.32295271049596</v>
      </c>
      <c r="O111" s="24">
        <f t="shared" si="34"/>
        <v>4.564955552463174E-16</v>
      </c>
      <c r="P111" s="24">
        <f t="shared" si="35"/>
        <v>1.7359114946347558E-11</v>
      </c>
      <c r="Q111" s="24">
        <f t="shared" si="36"/>
        <v>6.130323675820558E-13</v>
      </c>
      <c r="R111" s="24">
        <f t="shared" si="37"/>
        <v>260100</v>
      </c>
      <c r="S111" s="24">
        <f t="shared" si="38"/>
        <v>-74.99999999999999</v>
      </c>
      <c r="T111" s="24">
        <f t="shared" si="26"/>
        <v>0</v>
      </c>
      <c r="U111" s="24">
        <f t="shared" si="39"/>
        <v>-74.99999999999999</v>
      </c>
      <c r="V111" s="24">
        <f t="shared" si="40"/>
        <v>2.678636961808116E-33</v>
      </c>
      <c r="W111" s="24">
        <f t="shared" si="41"/>
        <v>1.0186028403819248E-28</v>
      </c>
      <c r="X111" s="24">
        <f t="shared" si="42"/>
        <v>3.597167901676478E-30</v>
      </c>
      <c r="Y111" s="24">
        <f t="shared" si="43"/>
        <v>240100</v>
      </c>
      <c r="Z111" s="24">
        <f t="shared" si="44"/>
        <v>-69.23298731257208</v>
      </c>
      <c r="AA111" s="24">
        <f t="shared" si="45"/>
        <v>0</v>
      </c>
      <c r="AB111" s="24">
        <f t="shared" si="46"/>
        <v>-69.23298731257208</v>
      </c>
      <c r="AC111" s="24">
        <f t="shared" si="47"/>
        <v>8.560431264431203E-31</v>
      </c>
      <c r="AD111" s="24">
        <f t="shared" si="48"/>
        <v>3.2552674084501375E-26</v>
      </c>
      <c r="AE111" s="24">
        <f t="shared" si="49"/>
        <v>1.1495887276987997E-27</v>
      </c>
      <c r="AL111" s="1">
        <f t="shared" si="50"/>
      </c>
      <c r="AM111" s="1">
        <f t="shared" si="51"/>
      </c>
    </row>
    <row r="112" spans="7:39" ht="12.75">
      <c r="G112" s="24">
        <v>2600</v>
      </c>
      <c r="H112" s="24">
        <f t="shared" si="27"/>
        <v>6381.446005867994</v>
      </c>
      <c r="I112" s="24">
        <f t="shared" si="28"/>
        <v>37295.62230584565</v>
      </c>
      <c r="J112" s="24">
        <f t="shared" si="29"/>
        <v>129600</v>
      </c>
      <c r="K112" s="24">
        <f t="shared" si="30"/>
        <v>-3536.0000000000005</v>
      </c>
      <c r="L112" s="24">
        <f t="shared" si="31"/>
        <v>-36.65158371040724</v>
      </c>
      <c r="M112" s="24">
        <f t="shared" si="32"/>
        <v>0</v>
      </c>
      <c r="N112" s="24">
        <f t="shared" si="33"/>
        <v>-36.65158371040724</v>
      </c>
      <c r="O112" s="24">
        <f t="shared" si="34"/>
        <v>1.2089809050413835E-16</v>
      </c>
      <c r="P112" s="24">
        <f t="shared" si="35"/>
        <v>4.5089695209402885E-12</v>
      </c>
      <c r="Q112" s="24">
        <f t="shared" si="36"/>
        <v>1.592330178883309E-13</v>
      </c>
      <c r="R112" s="24">
        <f t="shared" si="37"/>
        <v>270400</v>
      </c>
      <c r="S112" s="24">
        <f t="shared" si="38"/>
        <v>-76.4705882352941</v>
      </c>
      <c r="T112" s="24">
        <f t="shared" si="26"/>
        <v>0</v>
      </c>
      <c r="U112" s="24">
        <f t="shared" si="39"/>
        <v>-76.4705882352941</v>
      </c>
      <c r="V112" s="24">
        <f t="shared" si="40"/>
        <v>6.155247232031833E-34</v>
      </c>
      <c r="W112" s="24">
        <f t="shared" si="41"/>
        <v>2.2956377596496114E-29</v>
      </c>
      <c r="X112" s="24">
        <f t="shared" si="42"/>
        <v>8.106981578602142E-31</v>
      </c>
      <c r="Y112" s="24">
        <f t="shared" si="43"/>
        <v>230400</v>
      </c>
      <c r="Z112" s="24">
        <f t="shared" si="44"/>
        <v>-65.15837104072398</v>
      </c>
      <c r="AA112" s="24">
        <f t="shared" si="45"/>
        <v>0</v>
      </c>
      <c r="AB112" s="24">
        <f t="shared" si="46"/>
        <v>-65.15837104072398</v>
      </c>
      <c r="AC112" s="24">
        <f t="shared" si="47"/>
        <v>5.035922143645231E-29</v>
      </c>
      <c r="AD112" s="24">
        <f t="shared" si="48"/>
        <v>1.878178502310371E-24</v>
      </c>
      <c r="AE112" s="24">
        <f t="shared" si="49"/>
        <v>6.632735698632511E-26</v>
      </c>
      <c r="AL112" s="1">
        <f t="shared" si="50"/>
      </c>
      <c r="AM112" s="1">
        <f t="shared" si="51"/>
      </c>
    </row>
    <row r="113" spans="7:39" ht="12.75">
      <c r="G113" s="24">
        <v>2650</v>
      </c>
      <c r="H113" s="24">
        <f t="shared" si="27"/>
        <v>6504.166121365456</v>
      </c>
      <c r="I113" s="24">
        <f t="shared" si="28"/>
        <v>36591.9313189429</v>
      </c>
      <c r="J113" s="24">
        <f t="shared" si="29"/>
        <v>136900</v>
      </c>
      <c r="K113" s="24">
        <f t="shared" si="30"/>
        <v>-3604.0000000000005</v>
      </c>
      <c r="L113" s="24">
        <f t="shared" si="31"/>
        <v>-37.98557158712541</v>
      </c>
      <c r="M113" s="24">
        <f t="shared" si="32"/>
        <v>0</v>
      </c>
      <c r="N113" s="24">
        <f t="shared" si="33"/>
        <v>-37.98557158712541</v>
      </c>
      <c r="O113" s="24">
        <f t="shared" si="34"/>
        <v>3.184753824140554E-17</v>
      </c>
      <c r="P113" s="24">
        <f t="shared" si="35"/>
        <v>1.165362932006919E-12</v>
      </c>
      <c r="Q113" s="24">
        <f t="shared" si="36"/>
        <v>4.1154471268184223E-14</v>
      </c>
      <c r="R113" s="24">
        <f t="shared" si="37"/>
        <v>280900</v>
      </c>
      <c r="S113" s="24">
        <f t="shared" si="38"/>
        <v>-77.94117647058823</v>
      </c>
      <c r="T113" s="24">
        <f t="shared" si="26"/>
        <v>0</v>
      </c>
      <c r="U113" s="24">
        <f t="shared" si="39"/>
        <v>-77.94117647058823</v>
      </c>
      <c r="V113" s="24">
        <f t="shared" si="40"/>
        <v>1.4144159521289038E-34</v>
      </c>
      <c r="W113" s="24">
        <f t="shared" si="41"/>
        <v>5.175621137671808E-30</v>
      </c>
      <c r="X113" s="24">
        <f t="shared" si="42"/>
        <v>1.8277563628912192E-31</v>
      </c>
      <c r="Y113" s="24">
        <f t="shared" si="43"/>
        <v>220900</v>
      </c>
      <c r="Z113" s="24">
        <f t="shared" si="44"/>
        <v>-61.29300776914538</v>
      </c>
      <c r="AA113" s="24">
        <f t="shared" si="45"/>
        <v>0</v>
      </c>
      <c r="AB113" s="24">
        <f t="shared" si="46"/>
        <v>-61.29300776914538</v>
      </c>
      <c r="AC113" s="24">
        <f t="shared" si="47"/>
        <v>2.4031725054012336E-27</v>
      </c>
      <c r="AD113" s="24">
        <f t="shared" si="48"/>
        <v>8.793672326521388E-23</v>
      </c>
      <c r="AE113" s="24">
        <f t="shared" si="49"/>
        <v>3.1054611843574796E-24</v>
      </c>
      <c r="AL113" s="1">
        <f t="shared" si="50"/>
      </c>
      <c r="AM113" s="1">
        <f t="shared" si="51"/>
      </c>
    </row>
    <row r="114" spans="7:39" ht="12.75">
      <c r="G114" s="24">
        <v>2700</v>
      </c>
      <c r="H114" s="24">
        <f t="shared" si="27"/>
        <v>6626.886236862917</v>
      </c>
      <c r="I114" s="24">
        <f t="shared" si="28"/>
        <v>35914.3029611847</v>
      </c>
      <c r="J114" s="24">
        <f t="shared" si="29"/>
        <v>144400</v>
      </c>
      <c r="K114" s="24">
        <f t="shared" si="30"/>
        <v>-3672.0000000000005</v>
      </c>
      <c r="L114" s="24">
        <f t="shared" si="31"/>
        <v>-39.324618736383435</v>
      </c>
      <c r="M114" s="24">
        <f t="shared" si="32"/>
        <v>0</v>
      </c>
      <c r="N114" s="24">
        <f t="shared" si="33"/>
        <v>-39.324618736383435</v>
      </c>
      <c r="O114" s="24">
        <f t="shared" si="34"/>
        <v>8.347089685998474E-18</v>
      </c>
      <c r="P114" s="24">
        <f t="shared" si="35"/>
        <v>2.9977990782712925E-13</v>
      </c>
      <c r="Q114" s="24">
        <f t="shared" si="36"/>
        <v>1.058664495377759E-14</v>
      </c>
      <c r="R114" s="24">
        <f t="shared" si="37"/>
        <v>291600</v>
      </c>
      <c r="S114" s="24">
        <f t="shared" si="38"/>
        <v>-79.41176470588235</v>
      </c>
      <c r="T114" s="24">
        <f t="shared" si="26"/>
        <v>0</v>
      </c>
      <c r="U114" s="24">
        <f t="shared" si="39"/>
        <v>-79.41176470588235</v>
      </c>
      <c r="V114" s="24">
        <f t="shared" si="40"/>
        <v>3.2501903014159796E-35</v>
      </c>
      <c r="W114" s="24">
        <f t="shared" si="41"/>
        <v>1.1672831916655772E-30</v>
      </c>
      <c r="X114" s="24">
        <f t="shared" si="42"/>
        <v>4.12222847096274E-32</v>
      </c>
      <c r="Y114" s="24">
        <f t="shared" si="43"/>
        <v>211600</v>
      </c>
      <c r="Z114" s="24">
        <f t="shared" si="44"/>
        <v>-57.625272331154676</v>
      </c>
      <c r="AA114" s="24">
        <f t="shared" si="45"/>
        <v>0</v>
      </c>
      <c r="AB114" s="24">
        <f t="shared" si="46"/>
        <v>-57.625272331154676</v>
      </c>
      <c r="AC114" s="24">
        <f t="shared" si="47"/>
        <v>9.411572853841536E-26</v>
      </c>
      <c r="AD114" s="24">
        <f t="shared" si="48"/>
        <v>3.3801007881412663E-21</v>
      </c>
      <c r="AE114" s="24">
        <f t="shared" si="49"/>
        <v>1.1936732922297952E-22</v>
      </c>
      <c r="AL114" s="1">
        <f t="shared" si="50"/>
      </c>
      <c r="AM114" s="1">
        <f t="shared" si="51"/>
      </c>
    </row>
    <row r="115" spans="7:39" ht="12.75">
      <c r="G115" s="24">
        <v>2750</v>
      </c>
      <c r="H115" s="24">
        <f t="shared" si="27"/>
        <v>6749.60635236038</v>
      </c>
      <c r="I115" s="24">
        <f t="shared" si="28"/>
        <v>35261.3156346177</v>
      </c>
      <c r="J115" s="24">
        <f t="shared" si="29"/>
        <v>152100</v>
      </c>
      <c r="K115" s="24">
        <f t="shared" si="30"/>
        <v>-3740.0000000000005</v>
      </c>
      <c r="L115" s="24">
        <f t="shared" si="31"/>
        <v>-40.66844919786096</v>
      </c>
      <c r="M115" s="24">
        <f t="shared" si="32"/>
        <v>0</v>
      </c>
      <c r="N115" s="24">
        <f t="shared" si="33"/>
        <v>-40.66844919786096</v>
      </c>
      <c r="O115" s="24">
        <f t="shared" si="34"/>
        <v>2.1772932481067744E-18</v>
      </c>
      <c r="P115" s="24">
        <f t="shared" si="35"/>
        <v>7.677422445061496E-14</v>
      </c>
      <c r="Q115" s="24">
        <f t="shared" si="36"/>
        <v>2.7112606103307916E-15</v>
      </c>
      <c r="R115" s="24">
        <f t="shared" si="37"/>
        <v>302500</v>
      </c>
      <c r="S115" s="24">
        <f t="shared" si="38"/>
        <v>-80.88235294117646</v>
      </c>
      <c r="T115" s="24">
        <f t="shared" si="26"/>
        <v>0</v>
      </c>
      <c r="U115" s="24">
        <f t="shared" si="39"/>
        <v>-80.88235294117646</v>
      </c>
      <c r="V115" s="24">
        <f t="shared" si="40"/>
        <v>7.468621221019546E-36</v>
      </c>
      <c r="W115" s="24">
        <f t="shared" si="41"/>
        <v>2.633534102297741E-31</v>
      </c>
      <c r="X115" s="24">
        <f t="shared" si="42"/>
        <v>9.300253214691423E-33</v>
      </c>
      <c r="Y115" s="24">
        <f t="shared" si="43"/>
        <v>202500</v>
      </c>
      <c r="Z115" s="24">
        <f t="shared" si="44"/>
        <v>-54.144385026737964</v>
      </c>
      <c r="AA115" s="24">
        <f t="shared" si="45"/>
        <v>0</v>
      </c>
      <c r="AB115" s="24">
        <f t="shared" si="46"/>
        <v>-54.144385026737964</v>
      </c>
      <c r="AC115" s="24">
        <f t="shared" si="47"/>
        <v>3.0576822830043584E-24</v>
      </c>
      <c r="AD115" s="24">
        <f t="shared" si="48"/>
        <v>1.0781790009139513E-19</v>
      </c>
      <c r="AE115" s="24">
        <f t="shared" si="49"/>
        <v>3.8075594732242034E-21</v>
      </c>
      <c r="AL115" s="1">
        <f t="shared" si="50"/>
      </c>
      <c r="AM115" s="1">
        <f t="shared" si="51"/>
      </c>
    </row>
    <row r="116" spans="7:39" ht="12.75">
      <c r="G116" s="24">
        <v>2800</v>
      </c>
      <c r="H116" s="24">
        <f t="shared" si="27"/>
        <v>6872.326467857841</v>
      </c>
      <c r="I116" s="24">
        <f t="shared" si="28"/>
        <v>34631.649283999526</v>
      </c>
      <c r="J116" s="24">
        <f t="shared" si="29"/>
        <v>160000</v>
      </c>
      <c r="K116" s="24">
        <f t="shared" si="30"/>
        <v>-3808.0000000000005</v>
      </c>
      <c r="L116" s="24">
        <f t="shared" si="31"/>
        <v>-42.01680672268907</v>
      </c>
      <c r="M116" s="24">
        <f t="shared" si="32"/>
        <v>0</v>
      </c>
      <c r="N116" s="24">
        <f t="shared" si="33"/>
        <v>-42.01680672268907</v>
      </c>
      <c r="O116" s="24">
        <f t="shared" si="34"/>
        <v>5.6536991299793525E-19</v>
      </c>
      <c r="P116" s="24">
        <f t="shared" si="35"/>
        <v>1.957969254266982E-14</v>
      </c>
      <c r="Q116" s="24">
        <f t="shared" si="36"/>
        <v>6.914514543546524E-16</v>
      </c>
      <c r="R116" s="24">
        <f t="shared" si="37"/>
        <v>313600</v>
      </c>
      <c r="S116" s="24">
        <f t="shared" si="38"/>
        <v>-82.35294117647058</v>
      </c>
      <c r="T116" s="24">
        <f t="shared" si="26"/>
        <v>0</v>
      </c>
      <c r="U116" s="24">
        <f t="shared" si="39"/>
        <v>-82.35294117647058</v>
      </c>
      <c r="V116" s="24">
        <f t="shared" si="40"/>
        <v>1.716216521806807E-36</v>
      </c>
      <c r="W116" s="24">
        <f t="shared" si="41"/>
        <v>5.943540867861887E-32</v>
      </c>
      <c r="X116" s="24">
        <f t="shared" si="42"/>
        <v>2.0989451025051865E-33</v>
      </c>
      <c r="Y116" s="24">
        <f t="shared" si="43"/>
        <v>193600</v>
      </c>
      <c r="Z116" s="24">
        <f t="shared" si="44"/>
        <v>-50.84033613445378</v>
      </c>
      <c r="AA116" s="24">
        <f t="shared" si="45"/>
        <v>0</v>
      </c>
      <c r="AB116" s="24">
        <f t="shared" si="46"/>
        <v>-50.84033613445378</v>
      </c>
      <c r="AC116" s="24">
        <f t="shared" si="47"/>
        <v>8.323817672084382E-23</v>
      </c>
      <c r="AD116" s="24">
        <f t="shared" si="48"/>
        <v>2.882675343235837E-18</v>
      </c>
      <c r="AE116" s="24">
        <f t="shared" si="49"/>
        <v>1.0180088651386586E-19</v>
      </c>
      <c r="AL116" s="1">
        <f t="shared" si="50"/>
      </c>
      <c r="AM116" s="1">
        <f t="shared" si="51"/>
      </c>
    </row>
    <row r="117" spans="7:39" ht="12.75">
      <c r="G117" s="24">
        <v>2850</v>
      </c>
      <c r="H117" s="24">
        <f t="shared" si="27"/>
        <v>6995.046583355303</v>
      </c>
      <c r="I117" s="24">
        <f t="shared" si="28"/>
        <v>34024.0764895434</v>
      </c>
      <c r="J117" s="24">
        <f t="shared" si="29"/>
        <v>168100</v>
      </c>
      <c r="K117" s="24">
        <f t="shared" si="30"/>
        <v>-3876.0000000000005</v>
      </c>
      <c r="L117" s="24">
        <f t="shared" si="31"/>
        <v>-43.36945304437564</v>
      </c>
      <c r="M117" s="24">
        <f t="shared" si="32"/>
        <v>0</v>
      </c>
      <c r="N117" s="24">
        <f t="shared" si="33"/>
        <v>-43.36945304437564</v>
      </c>
      <c r="O117" s="24">
        <f t="shared" si="34"/>
        <v>1.4617929387147885E-19</v>
      </c>
      <c r="P117" s="24">
        <f t="shared" si="35"/>
        <v>4.973615475870639E-15</v>
      </c>
      <c r="Q117" s="24">
        <f t="shared" si="36"/>
        <v>1.7564186192898344E-16</v>
      </c>
      <c r="R117" s="24">
        <f t="shared" si="37"/>
        <v>324900</v>
      </c>
      <c r="S117" s="24">
        <f t="shared" si="38"/>
        <v>-83.8235294117647</v>
      </c>
      <c r="T117" s="24">
        <f t="shared" si="26"/>
        <v>0</v>
      </c>
      <c r="U117" s="24">
        <f t="shared" si="39"/>
        <v>-83.8235294117647</v>
      </c>
      <c r="V117" s="24">
        <f t="shared" si="40"/>
        <v>3.9436986594435636E-37</v>
      </c>
      <c r="W117" s="24">
        <f t="shared" si="41"/>
        <v>1.3418070484061755E-32</v>
      </c>
      <c r="X117" s="24">
        <f t="shared" si="42"/>
        <v>4.73855466862843E-34</v>
      </c>
      <c r="Y117" s="24">
        <f t="shared" si="43"/>
        <v>184900</v>
      </c>
      <c r="Z117" s="24">
        <f t="shared" si="44"/>
        <v>-47.70381836945304</v>
      </c>
      <c r="AA117" s="24">
        <f t="shared" si="45"/>
        <v>0</v>
      </c>
      <c r="AB117" s="24">
        <f t="shared" si="46"/>
        <v>-47.70381836945304</v>
      </c>
      <c r="AC117" s="24">
        <f t="shared" si="47"/>
        <v>1.9164386300212902E-21</v>
      </c>
      <c r="AD117" s="24">
        <f t="shared" si="48"/>
        <v>6.520505453536013E-17</v>
      </c>
      <c r="AE117" s="24">
        <f t="shared" si="49"/>
        <v>2.3026985582890768E-18</v>
      </c>
      <c r="AL117" s="1">
        <f t="shared" si="50"/>
      </c>
      <c r="AM117" s="1">
        <f t="shared" si="51"/>
      </c>
    </row>
    <row r="118" spans="7:39" ht="12.75">
      <c r="G118" s="24">
        <v>2900</v>
      </c>
      <c r="H118" s="24">
        <f t="shared" si="27"/>
        <v>7117.7666988527635</v>
      </c>
      <c r="I118" s="24">
        <f t="shared" si="28"/>
        <v>33437.45448110299</v>
      </c>
      <c r="J118" s="24">
        <f t="shared" si="29"/>
        <v>176400</v>
      </c>
      <c r="K118" s="24">
        <f t="shared" si="30"/>
        <v>-3944.0000000000005</v>
      </c>
      <c r="L118" s="24">
        <f t="shared" si="31"/>
        <v>-44.7261663286004</v>
      </c>
      <c r="M118" s="24">
        <f t="shared" si="32"/>
        <v>0</v>
      </c>
      <c r="N118" s="24">
        <f t="shared" si="33"/>
        <v>-44.7261663286004</v>
      </c>
      <c r="O118" s="24">
        <f t="shared" si="34"/>
        <v>3.76420066252255E-20</v>
      </c>
      <c r="P118" s="24">
        <f t="shared" si="35"/>
        <v>1.2586528831083549E-15</v>
      </c>
      <c r="Q118" s="24">
        <f t="shared" si="36"/>
        <v>4.444898022051767E-17</v>
      </c>
      <c r="R118" s="24">
        <f t="shared" si="37"/>
        <v>336400</v>
      </c>
      <c r="S118" s="24">
        <f t="shared" si="38"/>
        <v>-85.29411764705881</v>
      </c>
      <c r="T118" s="24">
        <f t="shared" si="26"/>
        <v>0</v>
      </c>
      <c r="U118" s="24">
        <f t="shared" si="39"/>
        <v>-85.29411764705881</v>
      </c>
      <c r="V118" s="24">
        <f t="shared" si="40"/>
        <v>9.062235981811464E-38</v>
      </c>
      <c r="W118" s="24">
        <f t="shared" si="41"/>
        <v>3.030181031388345E-33</v>
      </c>
      <c r="X118" s="24">
        <f t="shared" si="42"/>
        <v>1.0701000930148692E-34</v>
      </c>
      <c r="Y118" s="24">
        <f t="shared" si="43"/>
        <v>176400</v>
      </c>
      <c r="Z118" s="24">
        <f t="shared" si="44"/>
        <v>-44.7261663286004</v>
      </c>
      <c r="AA118" s="24">
        <f t="shared" si="45"/>
        <v>0</v>
      </c>
      <c r="AB118" s="24">
        <f t="shared" si="46"/>
        <v>-44.7261663286004</v>
      </c>
      <c r="AC118" s="24">
        <f t="shared" si="47"/>
        <v>3.76420066252255E-20</v>
      </c>
      <c r="AD118" s="24">
        <f t="shared" si="48"/>
        <v>1.2586528831083549E-15</v>
      </c>
      <c r="AE118" s="24">
        <f t="shared" si="49"/>
        <v>4.444898022051767E-17</v>
      </c>
      <c r="AL118" s="1">
        <f t="shared" si="50"/>
      </c>
      <c r="AM118" s="1">
        <f t="shared" si="51"/>
      </c>
    </row>
    <row r="119" spans="7:39" ht="12.75">
      <c r="G119" s="24">
        <v>2950</v>
      </c>
      <c r="H119" s="24">
        <f t="shared" si="27"/>
        <v>7240.486814350225</v>
      </c>
      <c r="I119" s="24">
        <f t="shared" si="28"/>
        <v>32870.717964474126</v>
      </c>
      <c r="J119" s="24">
        <f t="shared" si="29"/>
        <v>184900</v>
      </c>
      <c r="K119" s="24">
        <f t="shared" si="30"/>
        <v>-4012.0000000000005</v>
      </c>
      <c r="L119" s="24">
        <f t="shared" si="31"/>
        <v>-46.08673978065802</v>
      </c>
      <c r="M119" s="24">
        <f t="shared" si="32"/>
        <v>0</v>
      </c>
      <c r="N119" s="24">
        <f t="shared" si="33"/>
        <v>-46.08673978065802</v>
      </c>
      <c r="O119" s="24">
        <f t="shared" si="34"/>
        <v>9.65568800444057E-21</v>
      </c>
      <c r="P119" s="24">
        <f t="shared" si="35"/>
        <v>3.1738939714692196E-16</v>
      </c>
      <c r="Q119" s="24">
        <f t="shared" si="36"/>
        <v>1.120851922346176E-17</v>
      </c>
      <c r="R119" s="24">
        <f t="shared" si="37"/>
        <v>348100</v>
      </c>
      <c r="S119" s="24">
        <f t="shared" si="38"/>
        <v>-86.76470588235293</v>
      </c>
      <c r="T119" s="24">
        <f t="shared" si="26"/>
        <v>0</v>
      </c>
      <c r="U119" s="24">
        <f t="shared" si="39"/>
        <v>-86.76470588235293</v>
      </c>
      <c r="V119" s="24">
        <f t="shared" si="40"/>
        <v>2.082413695412156E-38</v>
      </c>
      <c r="W119" s="24">
        <f t="shared" si="41"/>
        <v>6.845043326725131E-34</v>
      </c>
      <c r="X119" s="24">
        <f t="shared" si="42"/>
        <v>2.4173082151673674E-35</v>
      </c>
      <c r="Y119" s="24">
        <f t="shared" si="43"/>
        <v>168100</v>
      </c>
      <c r="Z119" s="24">
        <f t="shared" si="44"/>
        <v>-41.89930209371884</v>
      </c>
      <c r="AA119" s="24">
        <f t="shared" si="45"/>
        <v>0</v>
      </c>
      <c r="AB119" s="24">
        <f t="shared" si="46"/>
        <v>-41.89930209371884</v>
      </c>
      <c r="AC119" s="24">
        <f t="shared" si="47"/>
        <v>6.358640986608353E-19</v>
      </c>
      <c r="AD119" s="24">
        <f t="shared" si="48"/>
        <v>2.090130945081487E-14</v>
      </c>
      <c r="AE119" s="24">
        <f t="shared" si="49"/>
        <v>7.38123991793383E-16</v>
      </c>
      <c r="AL119" s="1">
        <f t="shared" si="50"/>
      </c>
      <c r="AM119" s="1">
        <f t="shared" si="51"/>
      </c>
    </row>
    <row r="120" spans="7:39" ht="12.75">
      <c r="G120" s="24">
        <v>3000</v>
      </c>
      <c r="H120" s="24">
        <f t="shared" si="27"/>
        <v>7363.206929847686</v>
      </c>
      <c r="I120" s="24">
        <f t="shared" si="28"/>
        <v>32322.87266506623</v>
      </c>
      <c r="J120" s="24">
        <f t="shared" si="29"/>
        <v>193600</v>
      </c>
      <c r="K120" s="24">
        <f t="shared" si="30"/>
        <v>-4080.0000000000005</v>
      </c>
      <c r="L120" s="24">
        <f t="shared" si="31"/>
        <v>-47.45098039215686</v>
      </c>
      <c r="M120" s="24">
        <f t="shared" si="32"/>
        <v>0</v>
      </c>
      <c r="N120" s="24">
        <f t="shared" si="33"/>
        <v>-47.45098039215686</v>
      </c>
      <c r="O120" s="24">
        <f t="shared" si="34"/>
        <v>2.4677493988617046E-21</v>
      </c>
      <c r="P120" s="24">
        <f t="shared" si="35"/>
        <v>7.97647495887006E-17</v>
      </c>
      <c r="Q120" s="24">
        <f t="shared" si="36"/>
        <v>2.8168701826724985E-18</v>
      </c>
      <c r="R120" s="24">
        <f t="shared" si="37"/>
        <v>360000</v>
      </c>
      <c r="S120" s="24">
        <f t="shared" si="38"/>
        <v>-88.23529411764704</v>
      </c>
      <c r="T120" s="24">
        <f t="shared" si="26"/>
        <v>0</v>
      </c>
      <c r="U120" s="24">
        <f t="shared" si="39"/>
        <v>-88.23529411764704</v>
      </c>
      <c r="V120" s="24">
        <f t="shared" si="40"/>
        <v>4.785184150516122E-39</v>
      </c>
      <c r="W120" s="24">
        <f t="shared" si="41"/>
        <v>1.5467089797602572E-34</v>
      </c>
      <c r="X120" s="24">
        <f t="shared" si="42"/>
        <v>5.462160200871063E-36</v>
      </c>
      <c r="Y120" s="24">
        <f t="shared" si="43"/>
        <v>160000</v>
      </c>
      <c r="Z120" s="24">
        <f t="shared" si="44"/>
        <v>-39.2156862745098</v>
      </c>
      <c r="AA120" s="24">
        <f t="shared" si="45"/>
        <v>0</v>
      </c>
      <c r="AB120" s="24">
        <f t="shared" si="46"/>
        <v>-39.2156862745098</v>
      </c>
      <c r="AC120" s="24">
        <f t="shared" si="47"/>
        <v>9.307731504773767E-18</v>
      </c>
      <c r="AD120" s="24">
        <f t="shared" si="48"/>
        <v>3.0085262022942774E-13</v>
      </c>
      <c r="AE120" s="24">
        <f t="shared" si="49"/>
        <v>1.0624527497083984E-14</v>
      </c>
      <c r="AL120" s="1">
        <f t="shared" si="50"/>
      </c>
      <c r="AM120" s="1">
        <f t="shared" si="51"/>
      </c>
    </row>
    <row r="121" spans="7:39" ht="12.75">
      <c r="G121" s="24">
        <v>3050</v>
      </c>
      <c r="H121" s="24">
        <f t="shared" si="27"/>
        <v>7485.927045345148</v>
      </c>
      <c r="I121" s="24">
        <f t="shared" si="28"/>
        <v>31792.989506622518</v>
      </c>
      <c r="J121" s="24">
        <f t="shared" si="29"/>
        <v>202500</v>
      </c>
      <c r="K121" s="24">
        <f t="shared" si="30"/>
        <v>-4148</v>
      </c>
      <c r="L121" s="24">
        <f t="shared" si="31"/>
        <v>-48.81870781099325</v>
      </c>
      <c r="M121" s="24">
        <f t="shared" si="32"/>
        <v>0</v>
      </c>
      <c r="N121" s="24">
        <f t="shared" si="33"/>
        <v>-48.81870781099325</v>
      </c>
      <c r="O121" s="24">
        <f t="shared" si="34"/>
        <v>6.284989898966925E-22</v>
      </c>
      <c r="P121" s="24">
        <f t="shared" si="35"/>
        <v>1.9981861790708395E-17</v>
      </c>
      <c r="Q121" s="24">
        <f t="shared" si="36"/>
        <v>7.056539506832832E-19</v>
      </c>
      <c r="R121" s="24">
        <f t="shared" si="37"/>
        <v>372100</v>
      </c>
      <c r="S121" s="24">
        <f t="shared" si="38"/>
        <v>-89.70588235294117</v>
      </c>
      <c r="T121" s="24">
        <f t="shared" si="26"/>
        <v>0</v>
      </c>
      <c r="U121" s="24">
        <f t="shared" si="39"/>
        <v>-89.70588235294117</v>
      </c>
      <c r="V121" s="24">
        <f t="shared" si="40"/>
        <v>1.0995887803080525E-39</v>
      </c>
      <c r="W121" s="24">
        <f t="shared" si="41"/>
        <v>3.4959214553933767E-35</v>
      </c>
      <c r="X121" s="24">
        <f t="shared" si="42"/>
        <v>1.2345750421634424E-36</v>
      </c>
      <c r="Y121" s="24">
        <f t="shared" si="43"/>
        <v>152100</v>
      </c>
      <c r="Z121" s="24">
        <f t="shared" si="44"/>
        <v>-36.66827386692382</v>
      </c>
      <c r="AA121" s="24">
        <f t="shared" si="45"/>
        <v>0</v>
      </c>
      <c r="AB121" s="24">
        <f t="shared" si="46"/>
        <v>-36.66827386692382</v>
      </c>
      <c r="AC121" s="24">
        <f t="shared" si="47"/>
        <v>1.1889702792621877E-16</v>
      </c>
      <c r="AD121" s="24">
        <f t="shared" si="48"/>
        <v>3.7800919612268776E-12</v>
      </c>
      <c r="AE121" s="24">
        <f t="shared" si="49"/>
        <v>1.3349290743399245E-13</v>
      </c>
      <c r="AL121" s="1">
        <f t="shared" si="50"/>
      </c>
      <c r="AM121" s="1">
        <f t="shared" si="51"/>
      </c>
    </row>
    <row r="122" spans="7:39" ht="12.75">
      <c r="G122" s="24">
        <v>3100</v>
      </c>
      <c r="H122" s="24">
        <f t="shared" si="27"/>
        <v>7608.647160842609</v>
      </c>
      <c r="I122" s="24">
        <f t="shared" si="28"/>
        <v>31280.1993532899</v>
      </c>
      <c r="J122" s="24">
        <f t="shared" si="29"/>
        <v>211600</v>
      </c>
      <c r="K122" s="24">
        <f t="shared" si="30"/>
        <v>-4216</v>
      </c>
      <c r="L122" s="24">
        <f t="shared" si="31"/>
        <v>-50.18975332068311</v>
      </c>
      <c r="M122" s="24">
        <f t="shared" si="32"/>
        <v>0</v>
      </c>
      <c r="N122" s="24">
        <f t="shared" si="33"/>
        <v>-50.18975332068311</v>
      </c>
      <c r="O122" s="24">
        <f t="shared" si="34"/>
        <v>1.5953908052433223E-22</v>
      </c>
      <c r="P122" s="24">
        <f t="shared" si="35"/>
        <v>4.990414243441682E-18</v>
      </c>
      <c r="Q122" s="24">
        <f t="shared" si="36"/>
        <v>1.7623510578319874E-19</v>
      </c>
      <c r="R122" s="24">
        <f t="shared" si="37"/>
        <v>384400</v>
      </c>
      <c r="S122" s="24">
        <f t="shared" si="38"/>
        <v>-91.17647058823529</v>
      </c>
      <c r="T122" s="24">
        <f t="shared" si="26"/>
        <v>0</v>
      </c>
      <c r="U122" s="24">
        <f t="shared" si="39"/>
        <v>-91.17647058823529</v>
      </c>
      <c r="V122" s="24">
        <f t="shared" si="40"/>
        <v>2.5267480785435537E-40</v>
      </c>
      <c r="W122" s="24">
        <f t="shared" si="41"/>
        <v>7.903718361238456E-36</v>
      </c>
      <c r="X122" s="24">
        <f t="shared" si="42"/>
        <v>2.7911763904249264E-37</v>
      </c>
      <c r="Y122" s="24">
        <f t="shared" si="43"/>
        <v>144400</v>
      </c>
      <c r="Z122" s="24">
        <f t="shared" si="44"/>
        <v>-34.25047438330171</v>
      </c>
      <c r="AA122" s="24">
        <f t="shared" si="45"/>
        <v>0</v>
      </c>
      <c r="AB122" s="24">
        <f t="shared" si="46"/>
        <v>-34.25047438330171</v>
      </c>
      <c r="AC122" s="24">
        <f t="shared" si="47"/>
        <v>1.3341601751455895E-15</v>
      </c>
      <c r="AD122" s="24">
        <f t="shared" si="48"/>
        <v>4.173279624777421E-11</v>
      </c>
      <c r="AE122" s="24">
        <f t="shared" si="49"/>
        <v>1.473782215779121E-12</v>
      </c>
      <c r="AL122" s="1">
        <f t="shared" si="50"/>
      </c>
      <c r="AM122" s="1">
        <f t="shared" si="51"/>
      </c>
    </row>
    <row r="123" spans="7:39" ht="12.75">
      <c r="G123" s="24">
        <v>3150</v>
      </c>
      <c r="H123" s="24">
        <f t="shared" si="27"/>
        <v>7731.367276340071</v>
      </c>
      <c r="I123" s="24">
        <f t="shared" si="28"/>
        <v>30783.688252444026</v>
      </c>
      <c r="J123" s="24">
        <f t="shared" si="29"/>
        <v>220900</v>
      </c>
      <c r="K123" s="24">
        <f t="shared" si="30"/>
        <v>-4284</v>
      </c>
      <c r="L123" s="24">
        <f t="shared" si="31"/>
        <v>-51.56395891690009</v>
      </c>
      <c r="M123" s="24">
        <f t="shared" si="32"/>
        <v>0</v>
      </c>
      <c r="N123" s="24">
        <f t="shared" si="33"/>
        <v>-51.56395891690009</v>
      </c>
      <c r="O123" s="24">
        <f t="shared" si="34"/>
        <v>4.036985386458482E-23</v>
      </c>
      <c r="P123" s="24">
        <f t="shared" si="35"/>
        <v>1.2427329961641018E-18</v>
      </c>
      <c r="Q123" s="24">
        <f t="shared" si="36"/>
        <v>4.3886773793793856E-20</v>
      </c>
      <c r="R123" s="24">
        <f t="shared" si="37"/>
        <v>396900</v>
      </c>
      <c r="S123" s="24">
        <f t="shared" si="38"/>
        <v>-92.6470588235294</v>
      </c>
      <c r="T123" s="24">
        <f t="shared" si="26"/>
        <v>0</v>
      </c>
      <c r="U123" s="24">
        <f t="shared" si="39"/>
        <v>-92.6470588235294</v>
      </c>
      <c r="V123" s="24">
        <f t="shared" si="40"/>
        <v>5.806221349980417E-41</v>
      </c>
      <c r="W123" s="24">
        <f t="shared" si="41"/>
        <v>1.7873690796248185E-36</v>
      </c>
      <c r="X123" s="24">
        <f t="shared" si="42"/>
        <v>6.312044721242579E-38</v>
      </c>
      <c r="Y123" s="24">
        <f t="shared" si="43"/>
        <v>136900</v>
      </c>
      <c r="Z123" s="24">
        <f t="shared" si="44"/>
        <v>-31.95611577964519</v>
      </c>
      <c r="AA123" s="24">
        <f t="shared" si="45"/>
        <v>0</v>
      </c>
      <c r="AB123" s="24">
        <f t="shared" si="46"/>
        <v>-31.95611577964519</v>
      </c>
      <c r="AC123" s="24">
        <f t="shared" si="47"/>
        <v>1.3232297418796907E-14</v>
      </c>
      <c r="AD123" s="24">
        <f t="shared" si="48"/>
        <v>4.0733891860386374E-10</v>
      </c>
      <c r="AE123" s="24">
        <f t="shared" si="49"/>
        <v>1.438506182209373E-11</v>
      </c>
      <c r="AL123" s="1">
        <f t="shared" si="50"/>
      </c>
      <c r="AM123" s="1">
        <f t="shared" si="51"/>
      </c>
    </row>
    <row r="124" spans="7:39" ht="12.75">
      <c r="G124" s="24">
        <v>3200</v>
      </c>
      <c r="H124" s="24">
        <f t="shared" si="27"/>
        <v>7854.087391837532</v>
      </c>
      <c r="I124" s="24">
        <f t="shared" si="28"/>
        <v>30302.69312349959</v>
      </c>
      <c r="J124" s="24">
        <f t="shared" si="29"/>
        <v>230400</v>
      </c>
      <c r="K124" s="24">
        <f t="shared" si="30"/>
        <v>-4352</v>
      </c>
      <c r="L124" s="24">
        <f t="shared" si="31"/>
        <v>-52.94117647058823</v>
      </c>
      <c r="M124" s="24">
        <f t="shared" si="32"/>
        <v>0</v>
      </c>
      <c r="N124" s="24">
        <f t="shared" si="33"/>
        <v>-52.94117647058823</v>
      </c>
      <c r="O124" s="24">
        <f t="shared" si="34"/>
        <v>1.0184487825423451E-23</v>
      </c>
      <c r="P124" s="24">
        <f t="shared" si="35"/>
        <v>3.086174091938245E-19</v>
      </c>
      <c r="Q124" s="24">
        <f t="shared" si="36"/>
        <v>1.0898738882706539E-20</v>
      </c>
      <c r="R124" s="24">
        <f t="shared" si="37"/>
        <v>409600</v>
      </c>
      <c r="S124" s="24">
        <f t="shared" si="38"/>
        <v>-94.11764705882354</v>
      </c>
      <c r="T124" s="24">
        <f t="shared" si="26"/>
        <v>0</v>
      </c>
      <c r="U124" s="24">
        <f t="shared" si="39"/>
        <v>-94.11764705882354</v>
      </c>
      <c r="V124" s="24">
        <f t="shared" si="40"/>
        <v>1.334213198824318E-41</v>
      </c>
      <c r="W124" s="24">
        <f t="shared" si="41"/>
        <v>4.043025312529605E-37</v>
      </c>
      <c r="X124" s="24">
        <f t="shared" si="42"/>
        <v>1.4277832638326384E-38</v>
      </c>
      <c r="Y124" s="24">
        <f t="shared" si="43"/>
        <v>129600</v>
      </c>
      <c r="Z124" s="24">
        <f t="shared" si="44"/>
        <v>-29.779411764705884</v>
      </c>
      <c r="AA124" s="24">
        <f t="shared" si="45"/>
        <v>0</v>
      </c>
      <c r="AB124" s="24">
        <f t="shared" si="46"/>
        <v>-29.779411764705884</v>
      </c>
      <c r="AC124" s="24">
        <f t="shared" si="47"/>
        <v>1.166717726238314E-13</v>
      </c>
      <c r="AD124" s="24">
        <f t="shared" si="48"/>
        <v>3.5354689219946837E-09</v>
      </c>
      <c r="AE124" s="24">
        <f t="shared" si="49"/>
        <v>1.2485411211700065E-10</v>
      </c>
      <c r="AL124" s="1">
        <f t="shared" si="50"/>
      </c>
      <c r="AM124" s="1">
        <f t="shared" si="51"/>
      </c>
    </row>
    <row r="125" spans="7:39" ht="12.75">
      <c r="G125" s="24">
        <v>3250</v>
      </c>
      <c r="H125" s="24">
        <f t="shared" si="27"/>
        <v>7976.807507334993</v>
      </c>
      <c r="I125" s="24">
        <f t="shared" si="28"/>
        <v>29836.49784467652</v>
      </c>
      <c r="J125" s="24">
        <f t="shared" si="29"/>
        <v>240100</v>
      </c>
      <c r="K125" s="24">
        <f t="shared" si="30"/>
        <v>-4420</v>
      </c>
      <c r="L125" s="24">
        <f t="shared" si="31"/>
        <v>-54.321266968325794</v>
      </c>
      <c r="M125" s="24">
        <f t="shared" si="32"/>
        <v>0</v>
      </c>
      <c r="N125" s="24">
        <f t="shared" si="33"/>
        <v>-54.321266968325794</v>
      </c>
      <c r="O125" s="24">
        <f t="shared" si="34"/>
        <v>2.5619668480799107E-24</v>
      </c>
      <c r="P125" s="24">
        <f t="shared" si="35"/>
        <v>7.644011834086895E-20</v>
      </c>
      <c r="Q125" s="24">
        <f t="shared" si="36"/>
        <v>2.6994617450018698E-21</v>
      </c>
      <c r="R125" s="24">
        <f t="shared" si="37"/>
        <v>422500</v>
      </c>
      <c r="S125" s="24">
        <f t="shared" si="38"/>
        <v>-95.58823529411765</v>
      </c>
      <c r="T125" s="24">
        <f t="shared" si="26"/>
        <v>0</v>
      </c>
      <c r="U125" s="24">
        <f t="shared" si="39"/>
        <v>-95.58823529411765</v>
      </c>
      <c r="V125" s="24">
        <f t="shared" si="40"/>
        <v>3.06589217430205E-42</v>
      </c>
      <c r="W125" s="24">
        <f t="shared" si="41"/>
        <v>9.147548525057371E-38</v>
      </c>
      <c r="X125" s="24">
        <f t="shared" si="42"/>
        <v>3.2304315901010604E-39</v>
      </c>
      <c r="Y125" s="24">
        <f t="shared" si="43"/>
        <v>122500</v>
      </c>
      <c r="Z125" s="24">
        <f t="shared" si="44"/>
        <v>-27.714932126696834</v>
      </c>
      <c r="AA125" s="24">
        <f t="shared" si="45"/>
        <v>0</v>
      </c>
      <c r="AB125" s="24">
        <f t="shared" si="46"/>
        <v>-27.714932126696834</v>
      </c>
      <c r="AC125" s="24">
        <f t="shared" si="47"/>
        <v>9.195130792168534E-13</v>
      </c>
      <c r="AD125" s="24">
        <f t="shared" si="48"/>
        <v>2.7435050006205515E-08</v>
      </c>
      <c r="AE125" s="24">
        <f t="shared" si="49"/>
        <v>9.688612416023531E-10</v>
      </c>
      <c r="AL125" s="1">
        <f t="shared" si="50"/>
      </c>
      <c r="AM125" s="1">
        <f t="shared" si="51"/>
      </c>
    </row>
    <row r="126" spans="7:39" ht="12.75">
      <c r="G126" s="24">
        <v>3300</v>
      </c>
      <c r="H126" s="24">
        <f t="shared" si="27"/>
        <v>8099.527622832454</v>
      </c>
      <c r="I126" s="24">
        <f t="shared" si="28"/>
        <v>29384.42969551476</v>
      </c>
      <c r="J126" s="24">
        <f t="shared" si="29"/>
        <v>250000</v>
      </c>
      <c r="K126" s="24">
        <f t="shared" si="30"/>
        <v>-4488</v>
      </c>
      <c r="L126" s="24">
        <f t="shared" si="31"/>
        <v>-55.70409982174688</v>
      </c>
      <c r="M126" s="24">
        <f t="shared" si="32"/>
        <v>0</v>
      </c>
      <c r="N126" s="24">
        <f t="shared" si="33"/>
        <v>-55.70409982174688</v>
      </c>
      <c r="O126" s="24">
        <f t="shared" si="34"/>
        <v>6.427126206407169E-25</v>
      </c>
      <c r="P126" s="24">
        <f t="shared" si="35"/>
        <v>1.8885743815637193E-20</v>
      </c>
      <c r="Q126" s="24">
        <f t="shared" si="36"/>
        <v>6.669448460149873E-22</v>
      </c>
      <c r="R126" s="24">
        <f t="shared" si="37"/>
        <v>435600</v>
      </c>
      <c r="S126" s="24">
        <f t="shared" si="38"/>
        <v>-97.05882352941177</v>
      </c>
      <c r="T126" s="24">
        <f t="shared" si="26"/>
        <v>0</v>
      </c>
      <c r="U126" s="24">
        <f t="shared" si="39"/>
        <v>-97.05882352941177</v>
      </c>
      <c r="V126" s="24">
        <f t="shared" si="40"/>
        <v>7.0451220485072195E-43</v>
      </c>
      <c r="W126" s="24">
        <f t="shared" si="41"/>
        <v>2.070168935306813E-38</v>
      </c>
      <c r="X126" s="24">
        <f t="shared" si="42"/>
        <v>7.310744629713855E-40</v>
      </c>
      <c r="Y126" s="24">
        <f t="shared" si="43"/>
        <v>115600</v>
      </c>
      <c r="Z126" s="24">
        <f t="shared" si="44"/>
        <v>-25.757575757575758</v>
      </c>
      <c r="AA126" s="24">
        <f t="shared" si="45"/>
        <v>0</v>
      </c>
      <c r="AB126" s="24">
        <f t="shared" si="46"/>
        <v>-25.757575757575758</v>
      </c>
      <c r="AC126" s="24">
        <f t="shared" si="47"/>
        <v>6.51068945938832E-12</v>
      </c>
      <c r="AD126" s="24">
        <f t="shared" si="48"/>
        <v>1.9131289668872506E-07</v>
      </c>
      <c r="AE126" s="24">
        <f t="shared" si="49"/>
        <v>6.756162302545664E-09</v>
      </c>
      <c r="AL126" s="1">
        <f t="shared" si="50"/>
      </c>
      <c r="AM126" s="1">
        <f t="shared" si="51"/>
      </c>
    </row>
    <row r="127" spans="7:39" ht="12.75">
      <c r="G127" s="24">
        <v>3350</v>
      </c>
      <c r="H127" s="24">
        <f t="shared" si="27"/>
        <v>8222.247738329916</v>
      </c>
      <c r="I127" s="24">
        <f t="shared" si="28"/>
        <v>28945.856117969757</v>
      </c>
      <c r="J127" s="24">
        <f t="shared" si="29"/>
        <v>260100</v>
      </c>
      <c r="K127" s="24">
        <f t="shared" si="30"/>
        <v>-4556</v>
      </c>
      <c r="L127" s="24">
        <f t="shared" si="31"/>
        <v>-57.08955223880597</v>
      </c>
      <c r="M127" s="24">
        <f t="shared" si="32"/>
        <v>0</v>
      </c>
      <c r="N127" s="24">
        <f t="shared" si="33"/>
        <v>-57.08955223880597</v>
      </c>
      <c r="O127" s="24">
        <f t="shared" si="34"/>
        <v>1.6081349414454863E-25</v>
      </c>
      <c r="P127" s="24">
        <f t="shared" si="35"/>
        <v>4.654884263336077E-21</v>
      </c>
      <c r="Q127" s="24">
        <f t="shared" si="36"/>
        <v>1.6438595686433766E-22</v>
      </c>
      <c r="R127" s="24">
        <f t="shared" si="37"/>
        <v>448900</v>
      </c>
      <c r="S127" s="24">
        <f t="shared" si="38"/>
        <v>-98.52941176470588</v>
      </c>
      <c r="T127" s="24">
        <f t="shared" si="26"/>
        <v>0</v>
      </c>
      <c r="U127" s="24">
        <f t="shared" si="39"/>
        <v>-98.52941176470588</v>
      </c>
      <c r="V127" s="24">
        <f t="shared" si="40"/>
        <v>1.6189005306314037E-43</v>
      </c>
      <c r="W127" s="24">
        <f t="shared" si="41"/>
        <v>4.6860461828961504E-39</v>
      </c>
      <c r="X127" s="24">
        <f t="shared" si="42"/>
        <v>1.6548643147870347E-40</v>
      </c>
      <c r="Y127" s="24">
        <f t="shared" si="43"/>
        <v>108900</v>
      </c>
      <c r="Z127" s="24">
        <f t="shared" si="44"/>
        <v>-23.902546093064093</v>
      </c>
      <c r="AA127" s="24">
        <f t="shared" si="45"/>
        <v>0</v>
      </c>
      <c r="AB127" s="24">
        <f t="shared" si="46"/>
        <v>-23.902546093064093</v>
      </c>
      <c r="AC127" s="24">
        <f t="shared" si="47"/>
        <v>4.161559691595809E-11</v>
      </c>
      <c r="AD127" s="24">
        <f t="shared" si="48"/>
        <v>1.204599080592749E-06</v>
      </c>
      <c r="AE127" s="24">
        <f t="shared" si="49"/>
        <v>4.254008505879015E-08</v>
      </c>
      <c r="AL127" s="1">
        <f t="shared" si="50"/>
      </c>
      <c r="AM127" s="1">
        <f t="shared" si="51"/>
      </c>
    </row>
    <row r="128" spans="7:39" ht="12.75">
      <c r="G128" s="24">
        <v>3400</v>
      </c>
      <c r="H128" s="24">
        <f t="shared" si="27"/>
        <v>8344.967853827378</v>
      </c>
      <c r="I128" s="24">
        <f t="shared" si="28"/>
        <v>28520.181763293727</v>
      </c>
      <c r="J128" s="24">
        <f t="shared" si="29"/>
        <v>270400</v>
      </c>
      <c r="K128" s="24">
        <f t="shared" si="30"/>
        <v>-4624</v>
      </c>
      <c r="L128" s="24">
        <f t="shared" si="31"/>
        <v>-58.477508650519034</v>
      </c>
      <c r="M128" s="24">
        <f t="shared" si="32"/>
        <v>0</v>
      </c>
      <c r="N128" s="24">
        <f t="shared" si="33"/>
        <v>-58.477508650519034</v>
      </c>
      <c r="O128" s="24">
        <f t="shared" si="34"/>
        <v>4.013660899369685E-26</v>
      </c>
      <c r="P128" s="24">
        <f t="shared" si="35"/>
        <v>1.144703383862484E-21</v>
      </c>
      <c r="Q128" s="24">
        <f t="shared" si="36"/>
        <v>4.042488501039962E-23</v>
      </c>
      <c r="R128" s="24">
        <f t="shared" si="37"/>
        <v>462400</v>
      </c>
      <c r="S128" s="24">
        <f t="shared" si="38"/>
        <v>-100</v>
      </c>
      <c r="T128" s="24">
        <f t="shared" si="26"/>
        <v>0</v>
      </c>
      <c r="U128" s="24">
        <f t="shared" si="39"/>
        <v>-100</v>
      </c>
      <c r="V128" s="24">
        <f t="shared" si="40"/>
        <v>3.720075976020836E-44</v>
      </c>
      <c r="W128" s="24">
        <f t="shared" si="41"/>
        <v>1.0609724300937656E-39</v>
      </c>
      <c r="X128" s="24">
        <f t="shared" si="42"/>
        <v>3.7467949418499464E-41</v>
      </c>
      <c r="Y128" s="24">
        <f t="shared" si="43"/>
        <v>102400</v>
      </c>
      <c r="Z128" s="24">
        <f t="shared" si="44"/>
        <v>-22.14532871972318</v>
      </c>
      <c r="AA128" s="24">
        <f t="shared" si="45"/>
        <v>0</v>
      </c>
      <c r="AB128" s="24">
        <f t="shared" si="46"/>
        <v>-22.14532871972318</v>
      </c>
      <c r="AC128" s="24">
        <f t="shared" si="47"/>
        <v>2.412159031664364E-10</v>
      </c>
      <c r="AD128" s="24">
        <f t="shared" si="48"/>
        <v>6.879521402503825E-06</v>
      </c>
      <c r="AE128" s="24">
        <f t="shared" si="49"/>
        <v>2.429484052754487E-07</v>
      </c>
      <c r="AL128" s="1">
        <f t="shared" si="50"/>
      </c>
      <c r="AM128" s="1">
        <f t="shared" si="51"/>
      </c>
    </row>
    <row r="129" spans="7:39" ht="12.75">
      <c r="G129" s="24">
        <v>3450</v>
      </c>
      <c r="H129" s="24">
        <f t="shared" si="27"/>
        <v>8467.68796932484</v>
      </c>
      <c r="I129" s="24">
        <f t="shared" si="28"/>
        <v>28106.845795709763</v>
      </c>
      <c r="J129" s="24">
        <f t="shared" si="29"/>
        <v>280900</v>
      </c>
      <c r="K129" s="24">
        <f t="shared" si="30"/>
        <v>-4692</v>
      </c>
      <c r="L129" s="24">
        <f t="shared" si="31"/>
        <v>-59.86786018755328</v>
      </c>
      <c r="M129" s="24">
        <f t="shared" si="32"/>
        <v>0</v>
      </c>
      <c r="N129" s="24">
        <f t="shared" si="33"/>
        <v>-59.86786018755328</v>
      </c>
      <c r="O129" s="24">
        <f t="shared" si="34"/>
        <v>9.993524400494078E-27</v>
      </c>
      <c r="P129" s="24">
        <f t="shared" si="35"/>
        <v>2.808864492803499E-22</v>
      </c>
      <c r="Q129" s="24">
        <f t="shared" si="36"/>
        <v>9.919427664155198E-24</v>
      </c>
      <c r="R129" s="24">
        <f t="shared" si="37"/>
        <v>476100</v>
      </c>
      <c r="S129" s="24">
        <f t="shared" si="38"/>
        <v>-101.47058823529412</v>
      </c>
      <c r="T129" s="24">
        <f t="shared" si="26"/>
        <v>0</v>
      </c>
      <c r="U129" s="24">
        <f t="shared" si="39"/>
        <v>-101.47058823529412</v>
      </c>
      <c r="V129" s="24">
        <f t="shared" si="40"/>
        <v>8.548372803343205E-45</v>
      </c>
      <c r="W129" s="24">
        <f t="shared" si="41"/>
        <v>2.4026779618780663E-40</v>
      </c>
      <c r="X129" s="24">
        <f t="shared" si="42"/>
        <v>8.484991107321683E-42</v>
      </c>
      <c r="Y129" s="24">
        <f t="shared" si="43"/>
        <v>96100</v>
      </c>
      <c r="Z129" s="24">
        <f t="shared" si="44"/>
        <v>-20.48167092924126</v>
      </c>
      <c r="AA129" s="24">
        <f t="shared" si="45"/>
        <v>0</v>
      </c>
      <c r="AB129" s="24">
        <f t="shared" si="46"/>
        <v>-20.48167092924126</v>
      </c>
      <c r="AC129" s="24">
        <f t="shared" si="47"/>
        <v>1.2732782931040145E-09</v>
      </c>
      <c r="AD129" s="24">
        <f t="shared" si="48"/>
        <v>3.5787836639299074E-05</v>
      </c>
      <c r="AE129" s="24">
        <f t="shared" si="49"/>
        <v>1.2638376030942434E-06</v>
      </c>
      <c r="AL129" s="1">
        <f t="shared" si="50"/>
      </c>
      <c r="AM129" s="1">
        <f t="shared" si="51"/>
      </c>
    </row>
    <row r="130" spans="7:39" ht="12.75">
      <c r="G130" s="24">
        <v>3500</v>
      </c>
      <c r="H130" s="24">
        <f t="shared" si="27"/>
        <v>8590.4080848223</v>
      </c>
      <c r="I130" s="24">
        <f t="shared" si="28"/>
        <v>27705.319427199625</v>
      </c>
      <c r="J130" s="24">
        <f t="shared" si="29"/>
        <v>291600</v>
      </c>
      <c r="K130" s="24">
        <f t="shared" si="30"/>
        <v>-4760</v>
      </c>
      <c r="L130" s="24">
        <f t="shared" si="31"/>
        <v>-61.260504201680675</v>
      </c>
      <c r="M130" s="24">
        <f t="shared" si="32"/>
        <v>0</v>
      </c>
      <c r="N130" s="24">
        <f t="shared" si="33"/>
        <v>-61.260504201680675</v>
      </c>
      <c r="O130" s="24">
        <f t="shared" si="34"/>
        <v>2.4825675056073554E-27</v>
      </c>
      <c r="P130" s="24">
        <f t="shared" si="35"/>
        <v>6.878032574243797E-23</v>
      </c>
      <c r="Q130" s="24">
        <f t="shared" si="36"/>
        <v>2.4289582771513016E-24</v>
      </c>
      <c r="R130" s="24">
        <f t="shared" si="37"/>
        <v>490000</v>
      </c>
      <c r="S130" s="24">
        <f t="shared" si="38"/>
        <v>-102.94117647058823</v>
      </c>
      <c r="T130" s="24">
        <f aca="true" t="shared" si="52" ref="T130:T193">($B$13^2)/(-4*$B$3*$B$6*G130)</f>
        <v>0</v>
      </c>
      <c r="U130" s="24">
        <f t="shared" si="39"/>
        <v>-102.94117647058823</v>
      </c>
      <c r="V130" s="24">
        <f t="shared" si="40"/>
        <v>1.9643329344875852E-45</v>
      </c>
      <c r="W130" s="24">
        <f t="shared" si="41"/>
        <v>5.442247141134695E-41</v>
      </c>
      <c r="X130" s="24">
        <f t="shared" si="42"/>
        <v>1.921914602333136E-42</v>
      </c>
      <c r="Y130" s="24">
        <f t="shared" si="43"/>
        <v>90000</v>
      </c>
      <c r="Z130" s="24">
        <f t="shared" si="44"/>
        <v>-18.907563025210084</v>
      </c>
      <c r="AA130" s="24">
        <f t="shared" si="45"/>
        <v>0</v>
      </c>
      <c r="AB130" s="24">
        <f t="shared" si="46"/>
        <v>-18.907563025210084</v>
      </c>
      <c r="AC130" s="24">
        <f t="shared" si="47"/>
        <v>6.145393714886399E-09</v>
      </c>
      <c r="AD130" s="24">
        <f t="shared" si="48"/>
        <v>0.00017026009587683264</v>
      </c>
      <c r="AE130" s="24">
        <f t="shared" si="49"/>
        <v>6.012688435022059E-06</v>
      </c>
      <c r="AL130" s="1">
        <f t="shared" si="50"/>
      </c>
      <c r="AM130" s="1">
        <f t="shared" si="51"/>
      </c>
    </row>
    <row r="131" spans="7:39" ht="12.75">
      <c r="G131" s="24">
        <v>3550</v>
      </c>
      <c r="H131" s="24">
        <f aca="true" t="shared" si="53" ref="H131:H194">4*PI()*$B$6*G131*($B$2*$B$3)^0.5</f>
        <v>8713.128200319761</v>
      </c>
      <c r="I131" s="24">
        <f aca="true" t="shared" si="54" ref="I131:I194">$B$10/H131</f>
        <v>27315.103660619352</v>
      </c>
      <c r="J131" s="24">
        <f aca="true" t="shared" si="55" ref="J131:J194">($B$4-$B$6*G131)^2</f>
        <v>302500</v>
      </c>
      <c r="K131" s="24">
        <f aca="true" t="shared" si="56" ref="K131:K194">-4*$B$2*$B$6*G131</f>
        <v>-4828</v>
      </c>
      <c r="L131" s="24">
        <f aca="true" t="shared" si="57" ref="L131:L194">J131/K131</f>
        <v>-62.65534382767191</v>
      </c>
      <c r="M131" s="24">
        <f aca="true" t="shared" si="58" ref="M131:M194">($B$5)^2/(-4*$B$3*$B$6*G131)</f>
        <v>0</v>
      </c>
      <c r="N131" s="24">
        <f aca="true" t="shared" si="59" ref="N131:N194">L131+M131</f>
        <v>-62.65534382767191</v>
      </c>
      <c r="O131" s="24">
        <f aca="true" t="shared" si="60" ref="O131:O194">EXP(N131)</f>
        <v>6.153609228862626E-28</v>
      </c>
      <c r="P131" s="24">
        <f aca="true" t="shared" si="61" ref="P131:P194">I131*O131</f>
        <v>1.6808647397332655E-23</v>
      </c>
      <c r="Q131" s="24">
        <f aca="true" t="shared" si="62" ref="Q131:Q194">P131/28.3168</f>
        <v>5.935927575620358E-25</v>
      </c>
      <c r="R131" s="24">
        <f aca="true" t="shared" si="63" ref="R131:R194">($B$12-$B$6*G131)^2</f>
        <v>504100</v>
      </c>
      <c r="S131" s="24">
        <f aca="true" t="shared" si="64" ref="S131:S194">R131/K131</f>
        <v>-104.41176470588235</v>
      </c>
      <c r="T131" s="24">
        <f t="shared" si="52"/>
        <v>0</v>
      </c>
      <c r="U131" s="24">
        <f aca="true" t="shared" si="65" ref="U131:U194">S131+T131</f>
        <v>-104.41176470588235</v>
      </c>
      <c r="V131" s="24">
        <f aca="true" t="shared" si="66" ref="V131:V194">EXP(U131)</f>
        <v>4.513846045651562E-46</v>
      </c>
      <c r="W131" s="24">
        <f aca="true" t="shared" si="67" ref="W131:W194">I131*V131</f>
        <v>1.2329617264504917E-41</v>
      </c>
      <c r="X131" s="24">
        <f aca="true" t="shared" si="68" ref="X131:X194">W131/28.3168</f>
        <v>4.354170409264082E-43</v>
      </c>
      <c r="Y131" s="24">
        <f aca="true" t="shared" si="69" ref="Y131:Y194">($B$14-$B$6*G131)^2</f>
        <v>84100</v>
      </c>
      <c r="Z131" s="24">
        <f aca="true" t="shared" si="70" ref="Z131:Z194">Y131/K131</f>
        <v>-17.419221209610605</v>
      </c>
      <c r="AA131" s="24">
        <f aca="true" t="shared" si="71" ref="AA131:AA194">($B$15)^2/(-4*$B$3*$B$6*G131)</f>
        <v>0</v>
      </c>
      <c r="AB131" s="24">
        <f aca="true" t="shared" si="72" ref="AB131:AB194">Z131+AA131</f>
        <v>-17.419221209610605</v>
      </c>
      <c r="AC131" s="24">
        <f aca="true" t="shared" si="73" ref="AC131:AC194">EXP(AB131)</f>
        <v>2.7222521508443883E-08</v>
      </c>
      <c r="AD131" s="24">
        <f aca="true" t="shared" si="74" ref="AD131:AD194">I131*AC131</f>
        <v>0.0007435859969065846</v>
      </c>
      <c r="AE131" s="24">
        <f aca="true" t="shared" si="75" ref="AE131:AE194">AD131/28.3168</f>
        <v>2.6259534866460354E-05</v>
      </c>
      <c r="AL131" s="1">
        <f aca="true" t="shared" si="76" ref="AL131:AL194">IF(AE131&gt;5,G131,"")</f>
      </c>
      <c r="AM131" s="1">
        <f aca="true" t="shared" si="77" ref="AM131:AM194">IF(AE131=$AN$2,G131,"")</f>
      </c>
    </row>
    <row r="132" spans="7:39" ht="12.75">
      <c r="G132" s="24">
        <v>3600</v>
      </c>
      <c r="H132" s="24">
        <f t="shared" si="53"/>
        <v>8835.848315817224</v>
      </c>
      <c r="I132" s="24">
        <f t="shared" si="54"/>
        <v>26935.727220888522</v>
      </c>
      <c r="J132" s="24">
        <f t="shared" si="55"/>
        <v>313600</v>
      </c>
      <c r="K132" s="24">
        <f t="shared" si="56"/>
        <v>-4896</v>
      </c>
      <c r="L132" s="24">
        <f t="shared" si="57"/>
        <v>-64.05228758169935</v>
      </c>
      <c r="M132" s="24">
        <f t="shared" si="58"/>
        <v>0</v>
      </c>
      <c r="N132" s="24">
        <f t="shared" si="59"/>
        <v>-64.05228758169935</v>
      </c>
      <c r="O132" s="24">
        <f t="shared" si="60"/>
        <v>1.5221061825246823E-28</v>
      </c>
      <c r="P132" s="24">
        <f t="shared" si="61"/>
        <v>4.09990369337128E-24</v>
      </c>
      <c r="Q132" s="24">
        <f t="shared" si="62"/>
        <v>1.4478697075133066E-25</v>
      </c>
      <c r="R132" s="24">
        <f t="shared" si="63"/>
        <v>518400</v>
      </c>
      <c r="S132" s="24">
        <f t="shared" si="64"/>
        <v>-105.88235294117646</v>
      </c>
      <c r="T132" s="24">
        <f t="shared" si="52"/>
        <v>0</v>
      </c>
      <c r="U132" s="24">
        <f t="shared" si="65"/>
        <v>-105.88235294117646</v>
      </c>
      <c r="V132" s="24">
        <f t="shared" si="66"/>
        <v>1.037237922661985E-46</v>
      </c>
      <c r="W132" s="24">
        <f t="shared" si="67"/>
        <v>2.7938757747984296E-42</v>
      </c>
      <c r="X132" s="24">
        <f t="shared" si="68"/>
        <v>9.86649541896835E-44</v>
      </c>
      <c r="Y132" s="24">
        <f t="shared" si="69"/>
        <v>78400</v>
      </c>
      <c r="Z132" s="24">
        <f t="shared" si="70"/>
        <v>-16.013071895424837</v>
      </c>
      <c r="AA132" s="24">
        <f t="shared" si="71"/>
        <v>0</v>
      </c>
      <c r="AB132" s="24">
        <f t="shared" si="72"/>
        <v>-16.013071895424837</v>
      </c>
      <c r="AC132" s="24">
        <f t="shared" si="73"/>
        <v>1.1107369961922033E-07</v>
      </c>
      <c r="AD132" s="24">
        <f t="shared" si="74"/>
        <v>0.002991850874358228</v>
      </c>
      <c r="AE132" s="24">
        <f t="shared" si="75"/>
        <v>0.00010565639035336719</v>
      </c>
      <c r="AL132" s="1">
        <f t="shared" si="76"/>
      </c>
      <c r="AM132" s="1">
        <f t="shared" si="77"/>
      </c>
    </row>
    <row r="133" spans="7:39" ht="12.75">
      <c r="G133" s="24">
        <v>3650</v>
      </c>
      <c r="H133" s="24">
        <f t="shared" si="53"/>
        <v>8958.568431314685</v>
      </c>
      <c r="I133" s="24">
        <f t="shared" si="54"/>
        <v>26566.744656218816</v>
      </c>
      <c r="J133" s="24">
        <f t="shared" si="55"/>
        <v>324900</v>
      </c>
      <c r="K133" s="24">
        <f t="shared" si="56"/>
        <v>-4964</v>
      </c>
      <c r="L133" s="24">
        <f t="shared" si="57"/>
        <v>-65.45124899274778</v>
      </c>
      <c r="M133" s="24">
        <f t="shared" si="58"/>
        <v>0</v>
      </c>
      <c r="N133" s="24">
        <f t="shared" si="59"/>
        <v>-65.45124899274778</v>
      </c>
      <c r="O133" s="24">
        <f t="shared" si="60"/>
        <v>3.7573679691600357E-29</v>
      </c>
      <c r="P133" s="24">
        <f t="shared" si="61"/>
        <v>9.982103541613012E-25</v>
      </c>
      <c r="Q133" s="24">
        <f t="shared" si="62"/>
        <v>3.525152397733152E-26</v>
      </c>
      <c r="R133" s="24">
        <f t="shared" si="63"/>
        <v>532900</v>
      </c>
      <c r="S133" s="24">
        <f t="shared" si="64"/>
        <v>-107.3529411764706</v>
      </c>
      <c r="T133" s="24">
        <f t="shared" si="52"/>
        <v>0</v>
      </c>
      <c r="U133" s="24">
        <f t="shared" si="65"/>
        <v>-107.3529411764706</v>
      </c>
      <c r="V133" s="24">
        <f t="shared" si="66"/>
        <v>2.3834718714976394E-47</v>
      </c>
      <c r="W133" s="24">
        <f t="shared" si="67"/>
        <v>6.332108860535777E-43</v>
      </c>
      <c r="X133" s="24">
        <f t="shared" si="68"/>
        <v>2.236166819886349E-44</v>
      </c>
      <c r="Y133" s="24">
        <f t="shared" si="69"/>
        <v>72900</v>
      </c>
      <c r="Z133" s="24">
        <f t="shared" si="70"/>
        <v>-14.685737308622079</v>
      </c>
      <c r="AA133" s="24">
        <f t="shared" si="71"/>
        <v>0</v>
      </c>
      <c r="AB133" s="24">
        <f t="shared" si="72"/>
        <v>-14.685737308622079</v>
      </c>
      <c r="AC133" s="24">
        <f t="shared" si="73"/>
        <v>4.1885656247782214E-07</v>
      </c>
      <c r="AD133" s="24">
        <f t="shared" si="74"/>
        <v>0.011127655342929864</v>
      </c>
      <c r="AE133" s="24">
        <f t="shared" si="75"/>
        <v>0.0003929700864126548</v>
      </c>
      <c r="AL133" s="1">
        <f t="shared" si="76"/>
      </c>
      <c r="AM133" s="1">
        <f t="shared" si="77"/>
      </c>
    </row>
    <row r="134" spans="7:39" ht="12.75">
      <c r="G134" s="24">
        <v>3700</v>
      </c>
      <c r="H134" s="24">
        <f t="shared" si="53"/>
        <v>9081.288546812146</v>
      </c>
      <c r="I134" s="24">
        <f t="shared" si="54"/>
        <v>26207.734593296944</v>
      </c>
      <c r="J134" s="24">
        <f t="shared" si="55"/>
        <v>336400</v>
      </c>
      <c r="K134" s="24">
        <f t="shared" si="56"/>
        <v>-5032</v>
      </c>
      <c r="L134" s="24">
        <f t="shared" si="57"/>
        <v>-66.85214626391097</v>
      </c>
      <c r="M134" s="24">
        <f t="shared" si="58"/>
        <v>0</v>
      </c>
      <c r="N134" s="24">
        <f t="shared" si="59"/>
        <v>-66.85214626391097</v>
      </c>
      <c r="O134" s="24">
        <f t="shared" si="60"/>
        <v>9.257245349162403E-30</v>
      </c>
      <c r="P134" s="24">
        <f t="shared" si="61"/>
        <v>2.4261142917588075E-25</v>
      </c>
      <c r="Q134" s="24">
        <f t="shared" si="62"/>
        <v>8.567755861392557E-27</v>
      </c>
      <c r="R134" s="24">
        <f t="shared" si="63"/>
        <v>547600</v>
      </c>
      <c r="S134" s="24">
        <f t="shared" si="64"/>
        <v>-108.82352941176471</v>
      </c>
      <c r="T134" s="24">
        <f t="shared" si="52"/>
        <v>0</v>
      </c>
      <c r="U134" s="24">
        <f t="shared" si="65"/>
        <v>-108.82352941176471</v>
      </c>
      <c r="V134" s="24">
        <f t="shared" si="66"/>
        <v>5.47698656026853E-48</v>
      </c>
      <c r="W134" s="24">
        <f t="shared" si="67"/>
        <v>1.4353941014257198E-43</v>
      </c>
      <c r="X134" s="24">
        <f t="shared" si="68"/>
        <v>5.069054771110153E-45</v>
      </c>
      <c r="Y134" s="24">
        <f t="shared" si="69"/>
        <v>67600</v>
      </c>
      <c r="Z134" s="24">
        <f t="shared" si="70"/>
        <v>-13.43402225755167</v>
      </c>
      <c r="AA134" s="24">
        <f t="shared" si="71"/>
        <v>0</v>
      </c>
      <c r="AB134" s="24">
        <f t="shared" si="72"/>
        <v>-13.43402225755167</v>
      </c>
      <c r="AC134" s="24">
        <f t="shared" si="73"/>
        <v>1.4644625285038147E-06</v>
      </c>
      <c r="AD134" s="24">
        <f t="shared" si="74"/>
        <v>0.038380245268856535</v>
      </c>
      <c r="AE134" s="24">
        <f t="shared" si="75"/>
        <v>0.001355387800487927</v>
      </c>
      <c r="AL134" s="1">
        <f t="shared" si="76"/>
      </c>
      <c r="AM134" s="1">
        <f t="shared" si="77"/>
      </c>
    </row>
    <row r="135" spans="7:39" ht="12.75">
      <c r="G135" s="24">
        <v>3750</v>
      </c>
      <c r="H135" s="24">
        <f t="shared" si="53"/>
        <v>9204.008662309609</v>
      </c>
      <c r="I135" s="24">
        <f t="shared" si="54"/>
        <v>25858.29813205298</v>
      </c>
      <c r="J135" s="24">
        <f t="shared" si="55"/>
        <v>348100</v>
      </c>
      <c r="K135" s="24">
        <f t="shared" si="56"/>
        <v>-5100</v>
      </c>
      <c r="L135" s="24">
        <f t="shared" si="57"/>
        <v>-68.25490196078431</v>
      </c>
      <c r="M135" s="24">
        <f t="shared" si="58"/>
        <v>0</v>
      </c>
      <c r="N135" s="24">
        <f t="shared" si="59"/>
        <v>-68.25490196078431</v>
      </c>
      <c r="O135" s="24">
        <f t="shared" si="60"/>
        <v>2.2765265287653617E-30</v>
      </c>
      <c r="P135" s="24">
        <f t="shared" si="61"/>
        <v>5.886710168634241E-26</v>
      </c>
      <c r="Q135" s="24">
        <f t="shared" si="62"/>
        <v>2.078875497455306E-27</v>
      </c>
      <c r="R135" s="24">
        <f t="shared" si="63"/>
        <v>562500</v>
      </c>
      <c r="S135" s="24">
        <f t="shared" si="64"/>
        <v>-110.29411764705883</v>
      </c>
      <c r="T135" s="24">
        <f t="shared" si="52"/>
        <v>0</v>
      </c>
      <c r="U135" s="24">
        <f t="shared" si="65"/>
        <v>-110.29411764705883</v>
      </c>
      <c r="V135" s="24">
        <f t="shared" si="66"/>
        <v>1.2585582460645293E-48</v>
      </c>
      <c r="W135" s="24">
        <f t="shared" si="67"/>
        <v>3.2544174343290293E-44</v>
      </c>
      <c r="X135" s="24">
        <f t="shared" si="68"/>
        <v>1.149288561676824E-45</v>
      </c>
      <c r="Y135" s="24">
        <f t="shared" si="69"/>
        <v>62500</v>
      </c>
      <c r="Z135" s="24">
        <f t="shared" si="70"/>
        <v>-12.254901960784315</v>
      </c>
      <c r="AA135" s="24">
        <f t="shared" si="71"/>
        <v>0</v>
      </c>
      <c r="AB135" s="24">
        <f t="shared" si="72"/>
        <v>-12.254901960784315</v>
      </c>
      <c r="AC135" s="24">
        <f t="shared" si="73"/>
        <v>4.761718331817547E-06</v>
      </c>
      <c r="AD135" s="24">
        <f t="shared" si="74"/>
        <v>0.12312993224500011</v>
      </c>
      <c r="AE135" s="24">
        <f t="shared" si="75"/>
        <v>0.00434829967528111</v>
      </c>
      <c r="AL135" s="1">
        <f t="shared" si="76"/>
      </c>
      <c r="AM135" s="1">
        <f t="shared" si="77"/>
      </c>
    </row>
    <row r="136" spans="7:39" ht="12.75">
      <c r="G136" s="24">
        <v>3800</v>
      </c>
      <c r="H136" s="24">
        <f t="shared" si="53"/>
        <v>9326.72877780707</v>
      </c>
      <c r="I136" s="24">
        <f t="shared" si="54"/>
        <v>25518.057367157548</v>
      </c>
      <c r="J136" s="24">
        <f t="shared" si="55"/>
        <v>360000</v>
      </c>
      <c r="K136" s="24">
        <f t="shared" si="56"/>
        <v>-5168</v>
      </c>
      <c r="L136" s="24">
        <f t="shared" si="57"/>
        <v>-69.6594427244582</v>
      </c>
      <c r="M136" s="24">
        <f t="shared" si="58"/>
        <v>0</v>
      </c>
      <c r="N136" s="24">
        <f t="shared" si="59"/>
        <v>-69.6594427244582</v>
      </c>
      <c r="O136" s="24">
        <f t="shared" si="60"/>
        <v>5.588411945569944E-31</v>
      </c>
      <c r="P136" s="24">
        <f t="shared" si="61"/>
        <v>1.4260541661836235E-26</v>
      </c>
      <c r="Q136" s="24">
        <f t="shared" si="62"/>
        <v>5.036071046811869E-28</v>
      </c>
      <c r="R136" s="24">
        <f t="shared" si="63"/>
        <v>577600</v>
      </c>
      <c r="S136" s="24">
        <f t="shared" si="64"/>
        <v>-111.76470588235294</v>
      </c>
      <c r="T136" s="24">
        <f t="shared" si="52"/>
        <v>0</v>
      </c>
      <c r="U136" s="24">
        <f t="shared" si="65"/>
        <v>-111.76470588235294</v>
      </c>
      <c r="V136" s="24">
        <f t="shared" si="66"/>
        <v>2.8920444505515894E-49</v>
      </c>
      <c r="W136" s="24">
        <f t="shared" si="67"/>
        <v>7.379935619754509E-45</v>
      </c>
      <c r="X136" s="24">
        <f t="shared" si="68"/>
        <v>2.606203956575075E-46</v>
      </c>
      <c r="Y136" s="24">
        <f t="shared" si="69"/>
        <v>57600</v>
      </c>
      <c r="Z136" s="24">
        <f t="shared" si="70"/>
        <v>-11.145510835913313</v>
      </c>
      <c r="AA136" s="24">
        <f t="shared" si="71"/>
        <v>0</v>
      </c>
      <c r="AB136" s="24">
        <f t="shared" si="72"/>
        <v>-11.145510835913313</v>
      </c>
      <c r="AC136" s="24">
        <f t="shared" si="73"/>
        <v>1.4439965179227874E-05</v>
      </c>
      <c r="AD136" s="24">
        <f t="shared" si="74"/>
        <v>0.3684798598232943</v>
      </c>
      <c r="AE136" s="24">
        <f t="shared" si="75"/>
        <v>0.013012764854195894</v>
      </c>
      <c r="AL136" s="1">
        <f t="shared" si="76"/>
      </c>
      <c r="AM136" s="1">
        <f t="shared" si="77"/>
      </c>
    </row>
    <row r="137" spans="7:39" ht="12.75">
      <c r="G137" s="24">
        <v>3850</v>
      </c>
      <c r="H137" s="24">
        <f t="shared" si="53"/>
        <v>9449.448893304532</v>
      </c>
      <c r="I137" s="24">
        <f t="shared" si="54"/>
        <v>25186.654024726926</v>
      </c>
      <c r="J137" s="24">
        <f t="shared" si="55"/>
        <v>372100</v>
      </c>
      <c r="K137" s="24">
        <f t="shared" si="56"/>
        <v>-5236</v>
      </c>
      <c r="L137" s="24">
        <f t="shared" si="57"/>
        <v>-71.06569900687548</v>
      </c>
      <c r="M137" s="24">
        <f t="shared" si="58"/>
        <v>0</v>
      </c>
      <c r="N137" s="24">
        <f t="shared" si="59"/>
        <v>-71.06569900687548</v>
      </c>
      <c r="O137" s="24">
        <f t="shared" si="60"/>
        <v>1.3694906411688218E-31</v>
      </c>
      <c r="P137" s="24">
        <f t="shared" si="61"/>
        <v>3.449288696922056E-27</v>
      </c>
      <c r="Q137" s="24">
        <f t="shared" si="62"/>
        <v>1.2181068118297463E-28</v>
      </c>
      <c r="R137" s="24">
        <f t="shared" si="63"/>
        <v>592900</v>
      </c>
      <c r="S137" s="24">
        <f t="shared" si="64"/>
        <v>-113.23529411764706</v>
      </c>
      <c r="T137" s="24">
        <f t="shared" si="52"/>
        <v>0</v>
      </c>
      <c r="U137" s="24">
        <f t="shared" si="65"/>
        <v>-113.23529411764706</v>
      </c>
      <c r="V137" s="24">
        <f t="shared" si="66"/>
        <v>6.645636886588249E-50</v>
      </c>
      <c r="W137" s="24">
        <f t="shared" si="67"/>
        <v>1.6738135703646164E-45</v>
      </c>
      <c r="X137" s="24">
        <f t="shared" si="68"/>
        <v>5.911026565023648E-47</v>
      </c>
      <c r="Y137" s="24">
        <f t="shared" si="69"/>
        <v>52900</v>
      </c>
      <c r="Z137" s="24">
        <f t="shared" si="70"/>
        <v>-10.103132161955692</v>
      </c>
      <c r="AA137" s="24">
        <f t="shared" si="71"/>
        <v>0</v>
      </c>
      <c r="AB137" s="24">
        <f t="shared" si="72"/>
        <v>-10.103132161955692</v>
      </c>
      <c r="AC137" s="24">
        <f t="shared" si="73"/>
        <v>4.0951088699276034E-05</v>
      </c>
      <c r="AD137" s="24">
        <f t="shared" si="74"/>
        <v>1.03142090300457</v>
      </c>
      <c r="AE137" s="24">
        <f t="shared" si="75"/>
        <v>0.03642434537110726</v>
      </c>
      <c r="AL137" s="1">
        <f t="shared" si="76"/>
      </c>
      <c r="AM137" s="1">
        <f t="shared" si="77"/>
      </c>
    </row>
    <row r="138" spans="7:39" ht="12.75">
      <c r="G138" s="24">
        <v>3900</v>
      </c>
      <c r="H138" s="24">
        <f t="shared" si="53"/>
        <v>9572.169008801991</v>
      </c>
      <c r="I138" s="24">
        <f t="shared" si="54"/>
        <v>24863.7482038971</v>
      </c>
      <c r="J138" s="24">
        <f t="shared" si="55"/>
        <v>384400</v>
      </c>
      <c r="K138" s="24">
        <f t="shared" si="56"/>
        <v>-5304</v>
      </c>
      <c r="L138" s="24">
        <f t="shared" si="57"/>
        <v>-72.47360482654601</v>
      </c>
      <c r="M138" s="24">
        <f t="shared" si="58"/>
        <v>0</v>
      </c>
      <c r="N138" s="24">
        <f t="shared" si="59"/>
        <v>-72.47360482654601</v>
      </c>
      <c r="O138" s="24">
        <f t="shared" si="60"/>
        <v>3.350528683191615E-32</v>
      </c>
      <c r="P138" s="24">
        <f t="shared" si="61"/>
        <v>8.330670152881123E-28</v>
      </c>
      <c r="Q138" s="24">
        <f t="shared" si="62"/>
        <v>2.941953240790316E-29</v>
      </c>
      <c r="R138" s="24">
        <f t="shared" si="63"/>
        <v>608400</v>
      </c>
      <c r="S138" s="24">
        <f t="shared" si="64"/>
        <v>-114.70588235294117</v>
      </c>
      <c r="T138" s="24">
        <f t="shared" si="52"/>
        <v>0</v>
      </c>
      <c r="U138" s="24">
        <f t="shared" si="65"/>
        <v>-114.70588235294117</v>
      </c>
      <c r="V138" s="24">
        <f t="shared" si="66"/>
        <v>1.527102725546249E-50</v>
      </c>
      <c r="W138" s="24">
        <f t="shared" si="67"/>
        <v>3.796949764946691E-46</v>
      </c>
      <c r="X138" s="24">
        <f t="shared" si="68"/>
        <v>1.3408823613355643E-47</v>
      </c>
      <c r="Y138" s="24">
        <f t="shared" si="69"/>
        <v>48400</v>
      </c>
      <c r="Z138" s="24">
        <f t="shared" si="70"/>
        <v>-9.125188536953242</v>
      </c>
      <c r="AA138" s="24">
        <f t="shared" si="71"/>
        <v>0</v>
      </c>
      <c r="AB138" s="24">
        <f t="shared" si="72"/>
        <v>-9.125188536953242</v>
      </c>
      <c r="AC138" s="24">
        <f t="shared" si="73"/>
        <v>0.00010888823846294047</v>
      </c>
      <c r="AD138" s="24">
        <f t="shared" si="74"/>
        <v>2.707369743508455</v>
      </c>
      <c r="AE138" s="24">
        <f t="shared" si="75"/>
        <v>0.09561001749874475</v>
      </c>
      <c r="AL138" s="1">
        <f t="shared" si="76"/>
      </c>
      <c r="AM138" s="1">
        <f t="shared" si="77"/>
      </c>
    </row>
    <row r="139" spans="7:39" ht="12.75">
      <c r="G139" s="24">
        <v>3950</v>
      </c>
      <c r="H139" s="24">
        <f t="shared" si="53"/>
        <v>9694.889124299454</v>
      </c>
      <c r="I139" s="24">
        <f t="shared" si="54"/>
        <v>24549.017213974348</v>
      </c>
      <c r="J139" s="24">
        <f t="shared" si="55"/>
        <v>396900</v>
      </c>
      <c r="K139" s="24">
        <f t="shared" si="56"/>
        <v>-5372</v>
      </c>
      <c r="L139" s="24">
        <f t="shared" si="57"/>
        <v>-73.8830975428146</v>
      </c>
      <c r="M139" s="24">
        <f t="shared" si="58"/>
        <v>0</v>
      </c>
      <c r="N139" s="24">
        <f t="shared" si="59"/>
        <v>-73.8830975428146</v>
      </c>
      <c r="O139" s="24">
        <f t="shared" si="60"/>
        <v>8.184241409787628E-33</v>
      </c>
      <c r="P139" s="24">
        <f t="shared" si="61"/>
        <v>2.0091508325219818E-28</v>
      </c>
      <c r="Q139" s="24">
        <f t="shared" si="62"/>
        <v>7.095260878778611E-30</v>
      </c>
      <c r="R139" s="24">
        <f t="shared" si="63"/>
        <v>624100</v>
      </c>
      <c r="S139" s="24">
        <f t="shared" si="64"/>
        <v>-116.17647058823529</v>
      </c>
      <c r="T139" s="24">
        <f t="shared" si="52"/>
        <v>0</v>
      </c>
      <c r="U139" s="24">
        <f t="shared" si="65"/>
        <v>-116.17647058823529</v>
      </c>
      <c r="V139" s="24">
        <f t="shared" si="66"/>
        <v>3.5091335475718575E-51</v>
      </c>
      <c r="W139" s="24">
        <f t="shared" si="67"/>
        <v>8.61457798654764E-47</v>
      </c>
      <c r="X139" s="24">
        <f t="shared" si="68"/>
        <v>3.0422145110138296E-48</v>
      </c>
      <c r="Y139" s="24">
        <f t="shared" si="69"/>
        <v>44100</v>
      </c>
      <c r="Z139" s="24">
        <f t="shared" si="70"/>
        <v>-8.209233060312732</v>
      </c>
      <c r="AA139" s="24">
        <f t="shared" si="71"/>
        <v>0</v>
      </c>
      <c r="AB139" s="24">
        <f t="shared" si="72"/>
        <v>-8.209233060312732</v>
      </c>
      <c r="AC139" s="24">
        <f t="shared" si="73"/>
        <v>0.00027212934807433695</v>
      </c>
      <c r="AD139" s="24">
        <f t="shared" si="74"/>
        <v>6.680508050304515</v>
      </c>
      <c r="AE139" s="24">
        <f t="shared" si="75"/>
        <v>0.23592030350549903</v>
      </c>
      <c r="AL139" s="1">
        <f t="shared" si="76"/>
      </c>
      <c r="AM139" s="1">
        <f t="shared" si="77"/>
      </c>
    </row>
    <row r="140" spans="7:39" ht="12.75">
      <c r="G140" s="24">
        <v>4000</v>
      </c>
      <c r="H140" s="24">
        <f t="shared" si="53"/>
        <v>9817.609239796915</v>
      </c>
      <c r="I140" s="24">
        <f t="shared" si="54"/>
        <v>24242.15449879967</v>
      </c>
      <c r="J140" s="24">
        <f t="shared" si="55"/>
        <v>409600</v>
      </c>
      <c r="K140" s="24">
        <f t="shared" si="56"/>
        <v>-5440</v>
      </c>
      <c r="L140" s="24">
        <f t="shared" si="57"/>
        <v>-75.29411764705883</v>
      </c>
      <c r="M140" s="24">
        <f t="shared" si="58"/>
        <v>0</v>
      </c>
      <c r="N140" s="24">
        <f t="shared" si="59"/>
        <v>-75.29411764705883</v>
      </c>
      <c r="O140" s="24">
        <f t="shared" si="60"/>
        <v>1.9960903087783404E-33</v>
      </c>
      <c r="P140" s="24">
        <f t="shared" si="61"/>
        <v>4.838952965896127E-29</v>
      </c>
      <c r="Q140" s="24">
        <f t="shared" si="62"/>
        <v>1.70886292444631E-30</v>
      </c>
      <c r="R140" s="24">
        <f t="shared" si="63"/>
        <v>640000</v>
      </c>
      <c r="S140" s="24">
        <f t="shared" si="64"/>
        <v>-117.6470588235294</v>
      </c>
      <c r="T140" s="24">
        <f t="shared" si="52"/>
        <v>0</v>
      </c>
      <c r="U140" s="24">
        <f t="shared" si="65"/>
        <v>-117.6470588235294</v>
      </c>
      <c r="V140" s="24">
        <f t="shared" si="66"/>
        <v>8.063647617608365E-52</v>
      </c>
      <c r="W140" s="24">
        <f t="shared" si="67"/>
        <v>1.9548019136993988E-47</v>
      </c>
      <c r="X140" s="24">
        <f t="shared" si="68"/>
        <v>6.903329167488554E-49</v>
      </c>
      <c r="Y140" s="24">
        <f t="shared" si="69"/>
        <v>40000</v>
      </c>
      <c r="Z140" s="24">
        <f t="shared" si="70"/>
        <v>-7.352941176470588</v>
      </c>
      <c r="AA140" s="24">
        <f t="shared" si="71"/>
        <v>0</v>
      </c>
      <c r="AB140" s="24">
        <f t="shared" si="72"/>
        <v>-7.352941176470588</v>
      </c>
      <c r="AC140" s="24">
        <f t="shared" si="73"/>
        <v>0.000640705159480943</v>
      </c>
      <c r="AD140" s="24">
        <f t="shared" si="74"/>
        <v>15.532073464315102</v>
      </c>
      <c r="AE140" s="24">
        <f t="shared" si="75"/>
        <v>0.548510900395352</v>
      </c>
      <c r="AL140" s="1">
        <f t="shared" si="76"/>
      </c>
      <c r="AM140" s="1">
        <f t="shared" si="77"/>
      </c>
    </row>
    <row r="141" spans="7:39" ht="12.75">
      <c r="G141" s="24">
        <v>4050</v>
      </c>
      <c r="H141" s="24">
        <f t="shared" si="53"/>
        <v>9940.329355294376</v>
      </c>
      <c r="I141" s="24">
        <f t="shared" si="54"/>
        <v>23942.8686407898</v>
      </c>
      <c r="J141" s="24">
        <f t="shared" si="55"/>
        <v>422500</v>
      </c>
      <c r="K141" s="24">
        <f t="shared" si="56"/>
        <v>-5508</v>
      </c>
      <c r="L141" s="24">
        <f t="shared" si="57"/>
        <v>-76.70660856935366</v>
      </c>
      <c r="M141" s="24">
        <f t="shared" si="58"/>
        <v>0</v>
      </c>
      <c r="N141" s="24">
        <f t="shared" si="59"/>
        <v>-76.70660856935366</v>
      </c>
      <c r="O141" s="24">
        <f t="shared" si="60"/>
        <v>4.861196458273807E-34</v>
      </c>
      <c r="P141" s="24">
        <f t="shared" si="61"/>
        <v>1.1639098823752237E-29</v>
      </c>
      <c r="Q141" s="24">
        <f t="shared" si="62"/>
        <v>4.110315722027997E-31</v>
      </c>
      <c r="R141" s="24">
        <f t="shared" si="63"/>
        <v>656100</v>
      </c>
      <c r="S141" s="24">
        <f t="shared" si="64"/>
        <v>-119.11764705882354</v>
      </c>
      <c r="T141" s="24">
        <f t="shared" si="52"/>
        <v>0</v>
      </c>
      <c r="U141" s="24">
        <f t="shared" si="65"/>
        <v>-119.11764705882354</v>
      </c>
      <c r="V141" s="24">
        <f t="shared" si="66"/>
        <v>1.852947800916621E-52</v>
      </c>
      <c r="W141" s="24">
        <f t="shared" si="67"/>
        <v>4.436488579558698E-48</v>
      </c>
      <c r="X141" s="24">
        <f t="shared" si="68"/>
        <v>1.5667337338819E-49</v>
      </c>
      <c r="Y141" s="24">
        <f t="shared" si="69"/>
        <v>36100</v>
      </c>
      <c r="Z141" s="24">
        <f t="shared" si="70"/>
        <v>-6.554103122730574</v>
      </c>
      <c r="AA141" s="24">
        <f t="shared" si="71"/>
        <v>0</v>
      </c>
      <c r="AB141" s="24">
        <f t="shared" si="72"/>
        <v>-6.554103122730574</v>
      </c>
      <c r="AC141" s="24">
        <f t="shared" si="73"/>
        <v>0.001424259680479547</v>
      </c>
      <c r="AD141" s="24">
        <f t="shared" si="74"/>
        <v>34.10086244009504</v>
      </c>
      <c r="AE141" s="24">
        <f t="shared" si="75"/>
        <v>1.204262573457984</v>
      </c>
      <c r="AL141" s="1">
        <f t="shared" si="76"/>
      </c>
      <c r="AM141" s="1">
        <f t="shared" si="77"/>
      </c>
    </row>
    <row r="142" spans="7:39" ht="12.75">
      <c r="G142" s="24">
        <v>4100</v>
      </c>
      <c r="H142" s="24">
        <f t="shared" si="53"/>
        <v>10063.049470791837</v>
      </c>
      <c r="I142" s="24">
        <f t="shared" si="54"/>
        <v>23650.88243785334</v>
      </c>
      <c r="J142" s="24">
        <f t="shared" si="55"/>
        <v>435600</v>
      </c>
      <c r="K142" s="24">
        <f t="shared" si="56"/>
        <v>-5576</v>
      </c>
      <c r="L142" s="24">
        <f t="shared" si="57"/>
        <v>-78.12051649928264</v>
      </c>
      <c r="M142" s="24">
        <f t="shared" si="58"/>
        <v>0</v>
      </c>
      <c r="N142" s="24">
        <f t="shared" si="59"/>
        <v>-78.12051649928264</v>
      </c>
      <c r="O142" s="24">
        <f t="shared" si="60"/>
        <v>1.1821994716829501E-34</v>
      </c>
      <c r="P142" s="24">
        <f t="shared" si="61"/>
        <v>2.7960060722865782E-30</v>
      </c>
      <c r="Q142" s="24">
        <f t="shared" si="62"/>
        <v>9.874018505927853E-32</v>
      </c>
      <c r="R142" s="24">
        <f t="shared" si="63"/>
        <v>672400</v>
      </c>
      <c r="S142" s="24">
        <f t="shared" si="64"/>
        <v>-120.58823529411765</v>
      </c>
      <c r="T142" s="24">
        <f t="shared" si="52"/>
        <v>0</v>
      </c>
      <c r="U142" s="24">
        <f t="shared" si="65"/>
        <v>-120.58823529411765</v>
      </c>
      <c r="V142" s="24">
        <f t="shared" si="66"/>
        <v>4.257893841273936E-53</v>
      </c>
      <c r="W142" s="24">
        <f t="shared" si="67"/>
        <v>1.0070294667282962E-48</v>
      </c>
      <c r="X142" s="24">
        <f t="shared" si="68"/>
        <v>3.5562968510859144E-50</v>
      </c>
      <c r="Y142" s="24">
        <f t="shared" si="69"/>
        <v>32400</v>
      </c>
      <c r="Z142" s="24">
        <f t="shared" si="70"/>
        <v>-5.810616929698709</v>
      </c>
      <c r="AA142" s="24">
        <f t="shared" si="71"/>
        <v>0</v>
      </c>
      <c r="AB142" s="24">
        <f t="shared" si="72"/>
        <v>-5.810616929698709</v>
      </c>
      <c r="AC142" s="24">
        <f t="shared" si="73"/>
        <v>0.002995581438991446</v>
      </c>
      <c r="AD142" s="24">
        <f t="shared" si="74"/>
        <v>70.84814444660222</v>
      </c>
      <c r="AE142" s="24">
        <f t="shared" si="75"/>
        <v>2.501982725682359</v>
      </c>
      <c r="AL142" s="1">
        <f t="shared" si="76"/>
      </c>
      <c r="AM142" s="1">
        <f t="shared" si="77"/>
      </c>
    </row>
    <row r="143" spans="7:39" ht="12.75">
      <c r="G143" s="24">
        <v>4150</v>
      </c>
      <c r="H143" s="24">
        <f t="shared" si="53"/>
        <v>10185.7695862893</v>
      </c>
      <c r="I143" s="24">
        <f t="shared" si="54"/>
        <v>23365.932047035825</v>
      </c>
      <c r="J143" s="24">
        <f t="shared" si="55"/>
        <v>448900</v>
      </c>
      <c r="K143" s="24">
        <f t="shared" si="56"/>
        <v>-5644</v>
      </c>
      <c r="L143" s="24">
        <f t="shared" si="57"/>
        <v>-79.53579021970233</v>
      </c>
      <c r="M143" s="24">
        <f t="shared" si="58"/>
        <v>0</v>
      </c>
      <c r="N143" s="24">
        <f t="shared" si="59"/>
        <v>-79.53579021970233</v>
      </c>
      <c r="O143" s="24">
        <f t="shared" si="60"/>
        <v>2.8710793381676263E-35</v>
      </c>
      <c r="P143" s="24">
        <f t="shared" si="61"/>
        <v>6.708544471727335E-31</v>
      </c>
      <c r="Q143" s="24">
        <f t="shared" si="62"/>
        <v>2.3691040201319833E-32</v>
      </c>
      <c r="R143" s="24">
        <f t="shared" si="63"/>
        <v>688900</v>
      </c>
      <c r="S143" s="24">
        <f t="shared" si="64"/>
        <v>-122.05882352941177</v>
      </c>
      <c r="T143" s="24">
        <f t="shared" si="52"/>
        <v>0</v>
      </c>
      <c r="U143" s="24">
        <f t="shared" si="65"/>
        <v>-122.05882352941177</v>
      </c>
      <c r="V143" s="24">
        <f t="shared" si="66"/>
        <v>9.784225953148859E-54</v>
      </c>
      <c r="W143" s="24">
        <f t="shared" si="67"/>
        <v>2.286175587541206E-49</v>
      </c>
      <c r="X143" s="24">
        <f t="shared" si="68"/>
        <v>8.073566178174107E-51</v>
      </c>
      <c r="Y143" s="24">
        <f t="shared" si="69"/>
        <v>28900</v>
      </c>
      <c r="Z143" s="24">
        <f t="shared" si="70"/>
        <v>-5.120481927710843</v>
      </c>
      <c r="AA143" s="24">
        <f t="shared" si="71"/>
        <v>0</v>
      </c>
      <c r="AB143" s="24">
        <f t="shared" si="72"/>
        <v>-5.120481927710843</v>
      </c>
      <c r="AC143" s="24">
        <f t="shared" si="73"/>
        <v>0.005973143577839301</v>
      </c>
      <c r="AD143" s="24">
        <f t="shared" si="74"/>
        <v>139.56806694698156</v>
      </c>
      <c r="AE143" s="24">
        <f t="shared" si="75"/>
        <v>4.928807878961661</v>
      </c>
      <c r="AL143" s="1">
        <f t="shared" si="76"/>
      </c>
      <c r="AM143" s="1">
        <f t="shared" si="77"/>
      </c>
    </row>
    <row r="144" spans="7:39" ht="12.75">
      <c r="G144" s="24">
        <v>4200</v>
      </c>
      <c r="H144" s="24">
        <f t="shared" si="53"/>
        <v>10308.48970178676</v>
      </c>
      <c r="I144" s="24">
        <f t="shared" si="54"/>
        <v>23087.76618933302</v>
      </c>
      <c r="J144" s="24">
        <f t="shared" si="55"/>
        <v>462400</v>
      </c>
      <c r="K144" s="24">
        <f t="shared" si="56"/>
        <v>-5712</v>
      </c>
      <c r="L144" s="24">
        <f t="shared" si="57"/>
        <v>-80.95238095238095</v>
      </c>
      <c r="M144" s="24">
        <f t="shared" si="58"/>
        <v>0</v>
      </c>
      <c r="N144" s="24">
        <f t="shared" si="59"/>
        <v>-80.95238095238095</v>
      </c>
      <c r="O144" s="24">
        <f t="shared" si="60"/>
        <v>6.963501210908787E-36</v>
      </c>
      <c r="P144" s="24">
        <f t="shared" si="61"/>
        <v>1.6077168781659944E-31</v>
      </c>
      <c r="Q144" s="24">
        <f t="shared" si="62"/>
        <v>5.677607915322333E-33</v>
      </c>
      <c r="R144" s="24">
        <f t="shared" si="63"/>
        <v>705600</v>
      </c>
      <c r="S144" s="24">
        <f t="shared" si="64"/>
        <v>-123.52941176470588</v>
      </c>
      <c r="T144" s="24">
        <f t="shared" si="52"/>
        <v>0</v>
      </c>
      <c r="U144" s="24">
        <f t="shared" si="65"/>
        <v>-123.52941176470588</v>
      </c>
      <c r="V144" s="24">
        <f t="shared" si="66"/>
        <v>2.24831996923694E-54</v>
      </c>
      <c r="W144" s="24">
        <f t="shared" si="67"/>
        <v>5.190868576855088E-50</v>
      </c>
      <c r="X144" s="24">
        <f t="shared" si="68"/>
        <v>1.8331409540820602E-51</v>
      </c>
      <c r="Y144" s="24">
        <f t="shared" si="69"/>
        <v>25600</v>
      </c>
      <c r="Z144" s="24">
        <f t="shared" si="70"/>
        <v>-4.481792717086835</v>
      </c>
      <c r="AA144" s="24">
        <f t="shared" si="71"/>
        <v>0</v>
      </c>
      <c r="AB144" s="24">
        <f t="shared" si="72"/>
        <v>-4.481792717086835</v>
      </c>
      <c r="AC144" s="24">
        <f t="shared" si="73"/>
        <v>0.011313113752232238</v>
      </c>
      <c r="AD144" s="24">
        <f t="shared" si="74"/>
        <v>261.1945251848659</v>
      </c>
      <c r="AE144" s="24">
        <f t="shared" si="75"/>
        <v>9.22401278339593</v>
      </c>
      <c r="AL144" s="1">
        <f t="shared" si="76"/>
        <v>4200</v>
      </c>
      <c r="AM144" s="1">
        <f t="shared" si="77"/>
      </c>
    </row>
    <row r="145" spans="7:39" ht="12.75">
      <c r="G145" s="24">
        <v>4250</v>
      </c>
      <c r="H145" s="24">
        <f t="shared" si="53"/>
        <v>10431.209817284222</v>
      </c>
      <c r="I145" s="24">
        <f t="shared" si="54"/>
        <v>22816.145410634985</v>
      </c>
      <c r="J145" s="24">
        <f t="shared" si="55"/>
        <v>476100</v>
      </c>
      <c r="K145" s="24">
        <f t="shared" si="56"/>
        <v>-5780</v>
      </c>
      <c r="L145" s="24">
        <f t="shared" si="57"/>
        <v>-82.37024221453287</v>
      </c>
      <c r="M145" s="24">
        <f t="shared" si="58"/>
        <v>0</v>
      </c>
      <c r="N145" s="24">
        <f t="shared" si="59"/>
        <v>-82.37024221453287</v>
      </c>
      <c r="O145" s="24">
        <f t="shared" si="60"/>
        <v>1.6867795735871626E-36</v>
      </c>
      <c r="P145" s="24">
        <f t="shared" si="61"/>
        <v>3.8485808026653577E-32</v>
      </c>
      <c r="Q145" s="24">
        <f t="shared" si="62"/>
        <v>1.359115720231579E-33</v>
      </c>
      <c r="R145" s="24">
        <f t="shared" si="63"/>
        <v>722500</v>
      </c>
      <c r="S145" s="24">
        <f t="shared" si="64"/>
        <v>-125</v>
      </c>
      <c r="T145" s="24">
        <f t="shared" si="52"/>
        <v>0</v>
      </c>
      <c r="U145" s="24">
        <f t="shared" si="65"/>
        <v>-125</v>
      </c>
      <c r="V145" s="24">
        <f t="shared" si="66"/>
        <v>5.166420632837861E-55</v>
      </c>
      <c r="W145" s="24">
        <f t="shared" si="67"/>
        <v>1.1787780441133345E-50</v>
      </c>
      <c r="X145" s="24">
        <f t="shared" si="68"/>
        <v>4.162822226075455E-52</v>
      </c>
      <c r="Y145" s="24">
        <f t="shared" si="69"/>
        <v>22500</v>
      </c>
      <c r="Z145" s="24">
        <f t="shared" si="70"/>
        <v>-3.8927335640138407</v>
      </c>
      <c r="AA145" s="24">
        <f t="shared" si="71"/>
        <v>0</v>
      </c>
      <c r="AB145" s="24">
        <f t="shared" si="72"/>
        <v>-3.8927335640138407</v>
      </c>
      <c r="AC145" s="24">
        <f t="shared" si="73"/>
        <v>0.020389533693819746</v>
      </c>
      <c r="AD145" s="24">
        <f t="shared" si="74"/>
        <v>465.2105656132328</v>
      </c>
      <c r="AE145" s="24">
        <f t="shared" si="75"/>
        <v>16.42878311155331</v>
      </c>
      <c r="AL145" s="1">
        <f t="shared" si="76"/>
        <v>4250</v>
      </c>
      <c r="AM145" s="1">
        <f t="shared" si="77"/>
      </c>
    </row>
    <row r="146" spans="7:39" ht="12.75">
      <c r="G146" s="24">
        <v>4300</v>
      </c>
      <c r="H146" s="24">
        <f t="shared" si="53"/>
        <v>10553.929932781684</v>
      </c>
      <c r="I146" s="24">
        <f t="shared" si="54"/>
        <v>22550.84139423225</v>
      </c>
      <c r="J146" s="24">
        <f t="shared" si="55"/>
        <v>490000</v>
      </c>
      <c r="K146" s="24">
        <f t="shared" si="56"/>
        <v>-5848</v>
      </c>
      <c r="L146" s="24">
        <f t="shared" si="57"/>
        <v>-83.78932968536252</v>
      </c>
      <c r="M146" s="24">
        <f t="shared" si="58"/>
        <v>0</v>
      </c>
      <c r="N146" s="24">
        <f t="shared" si="59"/>
        <v>-83.78932968536252</v>
      </c>
      <c r="O146" s="24">
        <f t="shared" si="60"/>
        <v>4.080904909700346E-37</v>
      </c>
      <c r="P146" s="24">
        <f t="shared" si="61"/>
        <v>9.202783936359618E-33</v>
      </c>
      <c r="Q146" s="24">
        <f t="shared" si="62"/>
        <v>3.2499378236098778E-34</v>
      </c>
      <c r="R146" s="24">
        <f t="shared" si="63"/>
        <v>739600</v>
      </c>
      <c r="S146" s="24">
        <f t="shared" si="64"/>
        <v>-126.47058823529412</v>
      </c>
      <c r="T146" s="24">
        <f t="shared" si="52"/>
        <v>0</v>
      </c>
      <c r="U146" s="24">
        <f t="shared" si="65"/>
        <v>-126.47058823529412</v>
      </c>
      <c r="V146" s="24">
        <f t="shared" si="66"/>
        <v>1.1871932162961556E-55</v>
      </c>
      <c r="W146" s="24">
        <f t="shared" si="67"/>
        <v>2.677220592500307E-51</v>
      </c>
      <c r="X146" s="24">
        <f t="shared" si="68"/>
        <v>9.45453085271043E-53</v>
      </c>
      <c r="Y146" s="24">
        <f t="shared" si="69"/>
        <v>19600</v>
      </c>
      <c r="Z146" s="24">
        <f t="shared" si="70"/>
        <v>-3.3515731874145005</v>
      </c>
      <c r="AA146" s="24">
        <f t="shared" si="71"/>
        <v>0</v>
      </c>
      <c r="AB146" s="24">
        <f t="shared" si="72"/>
        <v>-3.3515731874145005</v>
      </c>
      <c r="AC146" s="24">
        <f t="shared" si="73"/>
        <v>0.035029203229230754</v>
      </c>
      <c r="AD146" s="24">
        <f t="shared" si="74"/>
        <v>789.9380061887109</v>
      </c>
      <c r="AE146" s="24">
        <f t="shared" si="75"/>
        <v>27.89644331946798</v>
      </c>
      <c r="AL146" s="1">
        <f t="shared" si="76"/>
        <v>4300</v>
      </c>
      <c r="AM146" s="1">
        <f t="shared" si="77"/>
      </c>
    </row>
    <row r="147" spans="7:39" ht="12.75">
      <c r="G147" s="24">
        <v>4350</v>
      </c>
      <c r="H147" s="24">
        <f t="shared" si="53"/>
        <v>10676.650048279145</v>
      </c>
      <c r="I147" s="24">
        <f t="shared" si="54"/>
        <v>22291.636320735328</v>
      </c>
      <c r="J147" s="24">
        <f t="shared" si="55"/>
        <v>504100</v>
      </c>
      <c r="K147" s="24">
        <f t="shared" si="56"/>
        <v>-5916</v>
      </c>
      <c r="L147" s="24">
        <f t="shared" si="57"/>
        <v>-85.20960108181204</v>
      </c>
      <c r="M147" s="24">
        <f t="shared" si="58"/>
        <v>0</v>
      </c>
      <c r="N147" s="24">
        <f t="shared" si="59"/>
        <v>-85.20960108181204</v>
      </c>
      <c r="O147" s="24">
        <f t="shared" si="60"/>
        <v>9.861442459304242E-38</v>
      </c>
      <c r="P147" s="24">
        <f t="shared" si="61"/>
        <v>2.1982768890066798E-33</v>
      </c>
      <c r="Q147" s="24">
        <f t="shared" si="62"/>
        <v>7.763154343028449E-35</v>
      </c>
      <c r="R147" s="24">
        <f t="shared" si="63"/>
        <v>756900</v>
      </c>
      <c r="S147" s="24">
        <f t="shared" si="64"/>
        <v>-127.94117647058823</v>
      </c>
      <c r="T147" s="24">
        <f t="shared" si="52"/>
        <v>0</v>
      </c>
      <c r="U147" s="24">
        <f t="shared" si="65"/>
        <v>-127.94117647058823</v>
      </c>
      <c r="V147" s="24">
        <f t="shared" si="66"/>
        <v>2.7280545526263633E-56</v>
      </c>
      <c r="W147" s="24">
        <f t="shared" si="67"/>
        <v>6.081279995027321E-52</v>
      </c>
      <c r="X147" s="24">
        <f t="shared" si="68"/>
        <v>2.147587296243686E-53</v>
      </c>
      <c r="Y147" s="24">
        <f t="shared" si="69"/>
        <v>16900</v>
      </c>
      <c r="Z147" s="24">
        <f t="shared" si="70"/>
        <v>-2.8566599053414468</v>
      </c>
      <c r="AA147" s="24">
        <f t="shared" si="71"/>
        <v>0</v>
      </c>
      <c r="AB147" s="24">
        <f t="shared" si="72"/>
        <v>-2.8566599053414468</v>
      </c>
      <c r="AC147" s="24">
        <f t="shared" si="73"/>
        <v>0.05746036315349294</v>
      </c>
      <c r="AD147" s="24">
        <f t="shared" si="74"/>
        <v>1280.8855182750451</v>
      </c>
      <c r="AE147" s="24">
        <f t="shared" si="75"/>
        <v>45.234119613623186</v>
      </c>
      <c r="AL147" s="1">
        <f t="shared" si="76"/>
        <v>4350</v>
      </c>
      <c r="AM147" s="1">
        <f t="shared" si="77"/>
      </c>
    </row>
    <row r="148" spans="7:39" ht="12.75">
      <c r="G148" s="24">
        <v>4400</v>
      </c>
      <c r="H148" s="24">
        <f t="shared" si="53"/>
        <v>10799.370163776608</v>
      </c>
      <c r="I148" s="24">
        <f t="shared" si="54"/>
        <v>22038.32227163606</v>
      </c>
      <c r="J148" s="24">
        <f t="shared" si="55"/>
        <v>518400</v>
      </c>
      <c r="K148" s="24">
        <f t="shared" si="56"/>
        <v>-5984</v>
      </c>
      <c r="L148" s="24">
        <f t="shared" si="57"/>
        <v>-86.63101604278074</v>
      </c>
      <c r="M148" s="24">
        <f t="shared" si="58"/>
        <v>0</v>
      </c>
      <c r="N148" s="24">
        <f t="shared" si="59"/>
        <v>-86.63101604278074</v>
      </c>
      <c r="O148" s="24">
        <f t="shared" si="60"/>
        <v>2.3802784841683375E-38</v>
      </c>
      <c r="P148" s="24">
        <f t="shared" si="61"/>
        <v>5.2457344330343196E-34</v>
      </c>
      <c r="Q148" s="24">
        <f t="shared" si="62"/>
        <v>1.8525166802160977E-35</v>
      </c>
      <c r="R148" s="24">
        <f t="shared" si="63"/>
        <v>774400</v>
      </c>
      <c r="S148" s="24">
        <f t="shared" si="64"/>
        <v>-129.41176470588235</v>
      </c>
      <c r="T148" s="24">
        <f t="shared" si="52"/>
        <v>0</v>
      </c>
      <c r="U148" s="24">
        <f t="shared" si="65"/>
        <v>-129.41176470588235</v>
      </c>
      <c r="V148" s="24">
        <f t="shared" si="66"/>
        <v>6.268804049709871E-57</v>
      </c>
      <c r="W148" s="24">
        <f t="shared" si="67"/>
        <v>1.3815392390524339E-52</v>
      </c>
      <c r="X148" s="24">
        <f t="shared" si="68"/>
        <v>4.8788678065757214E-54</v>
      </c>
      <c r="Y148" s="24">
        <f t="shared" si="69"/>
        <v>14400</v>
      </c>
      <c r="Z148" s="24">
        <f t="shared" si="70"/>
        <v>-2.406417112299465</v>
      </c>
      <c r="AA148" s="24">
        <f t="shared" si="71"/>
        <v>0</v>
      </c>
      <c r="AB148" s="24">
        <f t="shared" si="72"/>
        <v>-2.406417112299465</v>
      </c>
      <c r="AC148" s="24">
        <f t="shared" si="73"/>
        <v>0.09013766985885198</v>
      </c>
      <c r="AD148" s="24">
        <f t="shared" si="74"/>
        <v>1986.483017163716</v>
      </c>
      <c r="AE148" s="24">
        <f t="shared" si="75"/>
        <v>70.15210112596466</v>
      </c>
      <c r="AL148" s="1">
        <f t="shared" si="76"/>
        <v>4400</v>
      </c>
      <c r="AM148" s="1">
        <f t="shared" si="77"/>
      </c>
    </row>
    <row r="149" spans="7:39" ht="12.75">
      <c r="G149" s="24">
        <v>4450</v>
      </c>
      <c r="H149" s="24">
        <f t="shared" si="53"/>
        <v>10922.090279274067</v>
      </c>
      <c r="I149" s="24">
        <f t="shared" si="54"/>
        <v>21790.700673078358</v>
      </c>
      <c r="J149" s="24">
        <f t="shared" si="55"/>
        <v>532900</v>
      </c>
      <c r="K149" s="24">
        <f t="shared" si="56"/>
        <v>-6052</v>
      </c>
      <c r="L149" s="24">
        <f t="shared" si="57"/>
        <v>-88.05353602115004</v>
      </c>
      <c r="M149" s="24">
        <f t="shared" si="58"/>
        <v>0</v>
      </c>
      <c r="N149" s="24">
        <f t="shared" si="59"/>
        <v>-88.05353602115004</v>
      </c>
      <c r="O149" s="24">
        <f t="shared" si="60"/>
        <v>5.738986378450991E-39</v>
      </c>
      <c r="P149" s="24">
        <f t="shared" si="61"/>
        <v>1.2505653433969953E-34</v>
      </c>
      <c r="Q149" s="24">
        <f t="shared" si="62"/>
        <v>4.4163370981078205E-36</v>
      </c>
      <c r="R149" s="24">
        <f t="shared" si="63"/>
        <v>792100</v>
      </c>
      <c r="S149" s="24">
        <f t="shared" si="64"/>
        <v>-130.88235294117646</v>
      </c>
      <c r="T149" s="24">
        <f t="shared" si="52"/>
        <v>0</v>
      </c>
      <c r="U149" s="24">
        <f t="shared" si="65"/>
        <v>-130.88235294117646</v>
      </c>
      <c r="V149" s="24">
        <f t="shared" si="66"/>
        <v>1.440510204454154E-57</v>
      </c>
      <c r="W149" s="24">
        <f t="shared" si="67"/>
        <v>3.138972668177538E-53</v>
      </c>
      <c r="X149" s="24">
        <f t="shared" si="68"/>
        <v>1.1085195601824845E-54</v>
      </c>
      <c r="Y149" s="24">
        <f t="shared" si="69"/>
        <v>12100</v>
      </c>
      <c r="Z149" s="24">
        <f t="shared" si="70"/>
        <v>-1.9993390614672835</v>
      </c>
      <c r="AA149" s="24">
        <f t="shared" si="71"/>
        <v>0</v>
      </c>
      <c r="AB149" s="24">
        <f t="shared" si="72"/>
        <v>-1.9993390614672835</v>
      </c>
      <c r="AC149" s="24">
        <f t="shared" si="73"/>
        <v>0.13542476110656862</v>
      </c>
      <c r="AD149" s="24">
        <f t="shared" si="74"/>
        <v>2951.000432996381</v>
      </c>
      <c r="AE149" s="24">
        <f t="shared" si="75"/>
        <v>104.21376825758492</v>
      </c>
      <c r="AL149" s="1">
        <f t="shared" si="76"/>
        <v>4450</v>
      </c>
      <c r="AM149" s="1">
        <f t="shared" si="77"/>
      </c>
    </row>
    <row r="150" spans="7:39" ht="12.75">
      <c r="G150" s="24">
        <v>4500</v>
      </c>
      <c r="H150" s="24">
        <f t="shared" si="53"/>
        <v>11044.81039477153</v>
      </c>
      <c r="I150" s="24">
        <f t="shared" si="54"/>
        <v>21548.581776710816</v>
      </c>
      <c r="J150" s="24">
        <f t="shared" si="55"/>
        <v>547600</v>
      </c>
      <c r="K150" s="24">
        <f t="shared" si="56"/>
        <v>-6120</v>
      </c>
      <c r="L150" s="24">
        <f t="shared" si="57"/>
        <v>-89.47712418300654</v>
      </c>
      <c r="M150" s="24">
        <f t="shared" si="58"/>
        <v>0</v>
      </c>
      <c r="N150" s="24">
        <f t="shared" si="59"/>
        <v>-89.47712418300654</v>
      </c>
      <c r="O150" s="24">
        <f t="shared" si="60"/>
        <v>1.382224895147383E-39</v>
      </c>
      <c r="P150" s="24">
        <f t="shared" si="61"/>
        <v>2.9784986186888915E-35</v>
      </c>
      <c r="Q150" s="24">
        <f t="shared" si="62"/>
        <v>1.0518485911857596E-36</v>
      </c>
      <c r="R150" s="24">
        <f t="shared" si="63"/>
        <v>810000</v>
      </c>
      <c r="S150" s="24">
        <f t="shared" si="64"/>
        <v>-132.35294117647058</v>
      </c>
      <c r="T150" s="24">
        <f t="shared" si="52"/>
        <v>0</v>
      </c>
      <c r="U150" s="24">
        <f t="shared" si="65"/>
        <v>-132.35294117647058</v>
      </c>
      <c r="V150" s="24">
        <f t="shared" si="66"/>
        <v>3.3101523555080426E-58</v>
      </c>
      <c r="W150" s="24">
        <f t="shared" si="67"/>
        <v>7.132908872603699E-54</v>
      </c>
      <c r="X150" s="24">
        <f t="shared" si="68"/>
        <v>2.5189671405680367E-55</v>
      </c>
      <c r="Y150" s="24">
        <f t="shared" si="69"/>
        <v>10000</v>
      </c>
      <c r="Z150" s="24">
        <f t="shared" si="70"/>
        <v>-1.6339869281045751</v>
      </c>
      <c r="AA150" s="24">
        <f t="shared" si="71"/>
        <v>0</v>
      </c>
      <c r="AB150" s="24">
        <f t="shared" si="72"/>
        <v>-1.6339869281045751</v>
      </c>
      <c r="AC150" s="24">
        <f t="shared" si="73"/>
        <v>0.19514997214252253</v>
      </c>
      <c r="AD150" s="24">
        <f t="shared" si="74"/>
        <v>4205.205133435984</v>
      </c>
      <c r="AE150" s="24">
        <f t="shared" si="75"/>
        <v>148.50566213117244</v>
      </c>
      <c r="AL150" s="1">
        <f t="shared" si="76"/>
        <v>4500</v>
      </c>
      <c r="AM150" s="1">
        <f t="shared" si="77"/>
      </c>
    </row>
    <row r="151" spans="7:39" ht="12.75">
      <c r="G151" s="24">
        <v>4550</v>
      </c>
      <c r="H151" s="24">
        <f t="shared" si="53"/>
        <v>11167.53051026899</v>
      </c>
      <c r="I151" s="24">
        <f t="shared" si="54"/>
        <v>21311.78417476894</v>
      </c>
      <c r="J151" s="24">
        <f t="shared" si="55"/>
        <v>562500</v>
      </c>
      <c r="K151" s="24">
        <f t="shared" si="56"/>
        <v>-6188</v>
      </c>
      <c r="L151" s="24">
        <f t="shared" si="57"/>
        <v>-90.90174531351002</v>
      </c>
      <c r="M151" s="24">
        <f t="shared" si="58"/>
        <v>0</v>
      </c>
      <c r="N151" s="24">
        <f t="shared" si="59"/>
        <v>-90.90174531351002</v>
      </c>
      <c r="O151" s="24">
        <f t="shared" si="60"/>
        <v>3.3256275936004473E-40</v>
      </c>
      <c r="P151" s="24">
        <f t="shared" si="61"/>
        <v>7.087505752046893E-36</v>
      </c>
      <c r="Q151" s="24">
        <f t="shared" si="62"/>
        <v>2.502933153480228E-37</v>
      </c>
      <c r="R151" s="24">
        <f t="shared" si="63"/>
        <v>828100</v>
      </c>
      <c r="S151" s="24">
        <f t="shared" si="64"/>
        <v>-133.8235294117647</v>
      </c>
      <c r="T151" s="24">
        <f t="shared" si="52"/>
        <v>0</v>
      </c>
      <c r="U151" s="24">
        <f t="shared" si="65"/>
        <v>-133.8235294117647</v>
      </c>
      <c r="V151" s="24">
        <f t="shared" si="66"/>
        <v>7.60640818981728E-59</v>
      </c>
      <c r="W151" s="24">
        <f t="shared" si="67"/>
        <v>1.6210612968658077E-54</v>
      </c>
      <c r="X151" s="24">
        <f t="shared" si="68"/>
        <v>5.724733362759237E-56</v>
      </c>
      <c r="Y151" s="24">
        <f t="shared" si="69"/>
        <v>8100</v>
      </c>
      <c r="Z151" s="24">
        <f t="shared" si="70"/>
        <v>-1.3089851325145443</v>
      </c>
      <c r="AA151" s="24">
        <f t="shared" si="71"/>
        <v>0</v>
      </c>
      <c r="AB151" s="24">
        <f t="shared" si="72"/>
        <v>-1.3089851325145443</v>
      </c>
      <c r="AC151" s="24">
        <f t="shared" si="73"/>
        <v>0.2700940269852479</v>
      </c>
      <c r="AD151" s="24">
        <f t="shared" si="74"/>
        <v>5756.185610003822</v>
      </c>
      <c r="AE151" s="24">
        <f t="shared" si="75"/>
        <v>203.27811087424504</v>
      </c>
      <c r="AL151" s="1">
        <f t="shared" si="76"/>
        <v>4550</v>
      </c>
      <c r="AM151" s="1">
        <f t="shared" si="77"/>
      </c>
    </row>
    <row r="152" spans="7:39" ht="12.75">
      <c r="G152" s="24">
        <v>4600</v>
      </c>
      <c r="H152" s="24">
        <f t="shared" si="53"/>
        <v>11290.250625766454</v>
      </c>
      <c r="I152" s="24">
        <f t="shared" si="54"/>
        <v>21080.13434678232</v>
      </c>
      <c r="J152" s="24">
        <f t="shared" si="55"/>
        <v>577600</v>
      </c>
      <c r="K152" s="24">
        <f t="shared" si="56"/>
        <v>-6256</v>
      </c>
      <c r="L152" s="24">
        <f t="shared" si="57"/>
        <v>-92.32736572890026</v>
      </c>
      <c r="M152" s="24">
        <f t="shared" si="58"/>
        <v>0</v>
      </c>
      <c r="N152" s="24">
        <f t="shared" si="59"/>
        <v>-92.32736572890026</v>
      </c>
      <c r="O152" s="24">
        <f t="shared" si="60"/>
        <v>7.993455016168178E-41</v>
      </c>
      <c r="P152" s="24">
        <f t="shared" si="61"/>
        <v>1.6850310563578625E-36</v>
      </c>
      <c r="Q152" s="24">
        <f t="shared" si="62"/>
        <v>5.950640808134615E-38</v>
      </c>
      <c r="R152" s="24">
        <f t="shared" si="63"/>
        <v>846400</v>
      </c>
      <c r="S152" s="24">
        <f t="shared" si="64"/>
        <v>-135.2941176470588</v>
      </c>
      <c r="T152" s="24">
        <f t="shared" si="52"/>
        <v>0</v>
      </c>
      <c r="U152" s="24">
        <f t="shared" si="65"/>
        <v>-135.2941176470588</v>
      </c>
      <c r="V152" s="24">
        <f t="shared" si="66"/>
        <v>1.7478786272132006E-59</v>
      </c>
      <c r="W152" s="24">
        <f t="shared" si="67"/>
        <v>3.684551628352372E-55</v>
      </c>
      <c r="X152" s="24">
        <f t="shared" si="68"/>
        <v>1.3011892686858585E-56</v>
      </c>
      <c r="Y152" s="24">
        <f t="shared" si="69"/>
        <v>6400</v>
      </c>
      <c r="Z152" s="24">
        <f t="shared" si="70"/>
        <v>-1.0230179028132993</v>
      </c>
      <c r="AA152" s="24">
        <f t="shared" si="71"/>
        <v>0</v>
      </c>
      <c r="AB152" s="24">
        <f t="shared" si="72"/>
        <v>-1.0230179028132993</v>
      </c>
      <c r="AC152" s="24">
        <f t="shared" si="73"/>
        <v>0.35950834014002236</v>
      </c>
      <c r="AD152" s="24">
        <f t="shared" si="74"/>
        <v>7578.484108940387</v>
      </c>
      <c r="AE152" s="24">
        <f t="shared" si="75"/>
        <v>267.63208091805524</v>
      </c>
      <c r="AL152" s="1">
        <f t="shared" si="76"/>
        <v>4600</v>
      </c>
      <c r="AM152" s="1">
        <f t="shared" si="77"/>
      </c>
    </row>
    <row r="153" spans="7:39" ht="12.75">
      <c r="G153" s="24">
        <v>4650</v>
      </c>
      <c r="H153" s="24">
        <f t="shared" si="53"/>
        <v>11412.970741263913</v>
      </c>
      <c r="I153" s="24">
        <f t="shared" si="54"/>
        <v>20853.4662355266</v>
      </c>
      <c r="J153" s="24">
        <f t="shared" si="55"/>
        <v>592900</v>
      </c>
      <c r="K153" s="24">
        <f t="shared" si="56"/>
        <v>-6324</v>
      </c>
      <c r="L153" s="24">
        <f t="shared" si="57"/>
        <v>-93.7539531941809</v>
      </c>
      <c r="M153" s="24">
        <f t="shared" si="58"/>
        <v>0</v>
      </c>
      <c r="N153" s="24">
        <f t="shared" si="59"/>
        <v>-93.7539531941809</v>
      </c>
      <c r="O153" s="24">
        <f t="shared" si="60"/>
        <v>1.9194441109553284E-41</v>
      </c>
      <c r="P153" s="24">
        <f t="shared" si="61"/>
        <v>4.002706295878731E-37</v>
      </c>
      <c r="Q153" s="24">
        <f t="shared" si="62"/>
        <v>1.413544714049162E-38</v>
      </c>
      <c r="R153" s="24">
        <f t="shared" si="63"/>
        <v>864900</v>
      </c>
      <c r="S153" s="24">
        <f t="shared" si="64"/>
        <v>-136.76470588235293</v>
      </c>
      <c r="T153" s="24">
        <f t="shared" si="52"/>
        <v>0</v>
      </c>
      <c r="U153" s="24">
        <f t="shared" si="65"/>
        <v>-136.76470588235293</v>
      </c>
      <c r="V153" s="24">
        <f t="shared" si="66"/>
        <v>4.0164550984241763E-60</v>
      </c>
      <c r="W153" s="24">
        <f t="shared" si="67"/>
        <v>8.375701078149723E-56</v>
      </c>
      <c r="X153" s="24">
        <f t="shared" si="68"/>
        <v>2.957855788136273E-57</v>
      </c>
      <c r="Y153" s="24">
        <f t="shared" si="69"/>
        <v>4900</v>
      </c>
      <c r="Z153" s="24">
        <f t="shared" si="70"/>
        <v>-0.7748260594560404</v>
      </c>
      <c r="AA153" s="24">
        <f t="shared" si="71"/>
        <v>0</v>
      </c>
      <c r="AB153" s="24">
        <f t="shared" si="72"/>
        <v>-0.7748260594560404</v>
      </c>
      <c r="AC153" s="24">
        <f t="shared" si="73"/>
        <v>0.4607839230350096</v>
      </c>
      <c r="AD153" s="24">
        <f t="shared" si="74"/>
        <v>9608.941980884061</v>
      </c>
      <c r="AE153" s="24">
        <f t="shared" si="75"/>
        <v>339.3371419399106</v>
      </c>
      <c r="AL153" s="1">
        <f t="shared" si="76"/>
        <v>4650</v>
      </c>
      <c r="AM153" s="1">
        <f t="shared" si="77"/>
      </c>
    </row>
    <row r="154" spans="7:39" ht="12.75">
      <c r="G154" s="24">
        <v>4700</v>
      </c>
      <c r="H154" s="24">
        <f t="shared" si="53"/>
        <v>11535.690856761375</v>
      </c>
      <c r="I154" s="24">
        <f t="shared" si="54"/>
        <v>20631.620850042273</v>
      </c>
      <c r="J154" s="24">
        <f t="shared" si="55"/>
        <v>608400</v>
      </c>
      <c r="K154" s="24">
        <f t="shared" si="56"/>
        <v>-6392.000000000001</v>
      </c>
      <c r="L154" s="24">
        <f t="shared" si="57"/>
        <v>-95.18147684605756</v>
      </c>
      <c r="M154" s="24">
        <f t="shared" si="58"/>
        <v>0</v>
      </c>
      <c r="N154" s="24">
        <f t="shared" si="59"/>
        <v>-95.18147684605756</v>
      </c>
      <c r="O154" s="24">
        <f t="shared" si="60"/>
        <v>4.604789970671073E-42</v>
      </c>
      <c r="P154" s="24">
        <f t="shared" si="61"/>
        <v>9.500428076896286E-38</v>
      </c>
      <c r="Q154" s="24">
        <f t="shared" si="62"/>
        <v>3.355050032806068E-39</v>
      </c>
      <c r="R154" s="24">
        <f t="shared" si="63"/>
        <v>883600</v>
      </c>
      <c r="S154" s="24">
        <f t="shared" si="64"/>
        <v>-138.23529411764704</v>
      </c>
      <c r="T154" s="24">
        <f t="shared" si="52"/>
        <v>0</v>
      </c>
      <c r="U154" s="24">
        <f t="shared" si="65"/>
        <v>-138.23529411764704</v>
      </c>
      <c r="V154" s="24">
        <f t="shared" si="66"/>
        <v>9.229423202787318E-61</v>
      </c>
      <c r="W154" s="24">
        <f t="shared" si="67"/>
        <v>1.9041796018449076E-56</v>
      </c>
      <c r="X154" s="24">
        <f t="shared" si="68"/>
        <v>6.724557866160398E-58</v>
      </c>
      <c r="Y154" s="24">
        <f t="shared" si="69"/>
        <v>3600</v>
      </c>
      <c r="Z154" s="24">
        <f t="shared" si="70"/>
        <v>-0.5632040050062578</v>
      </c>
      <c r="AA154" s="24">
        <f t="shared" si="71"/>
        <v>0</v>
      </c>
      <c r="AB154" s="24">
        <f t="shared" si="72"/>
        <v>-0.5632040050062578</v>
      </c>
      <c r="AC154" s="24">
        <f t="shared" si="73"/>
        <v>0.5693818359354541</v>
      </c>
      <c r="AD154" s="24">
        <f t="shared" si="74"/>
        <v>11747.270157921263</v>
      </c>
      <c r="AE154" s="24">
        <f t="shared" si="75"/>
        <v>414.8516131032201</v>
      </c>
      <c r="AL154" s="1">
        <f t="shared" si="76"/>
        <v>4700</v>
      </c>
      <c r="AM154" s="1">
        <f t="shared" si="77"/>
      </c>
    </row>
    <row r="155" spans="7:39" ht="12.75">
      <c r="G155" s="24">
        <v>4750</v>
      </c>
      <c r="H155" s="24">
        <f t="shared" si="53"/>
        <v>11658.410972258836</v>
      </c>
      <c r="I155" s="24">
        <f t="shared" si="54"/>
        <v>20414.44589372604</v>
      </c>
      <c r="J155" s="24">
        <f t="shared" si="55"/>
        <v>624100</v>
      </c>
      <c r="K155" s="24">
        <f t="shared" si="56"/>
        <v>-6460.000000000001</v>
      </c>
      <c r="L155" s="24">
        <f t="shared" si="57"/>
        <v>-96.60990712074302</v>
      </c>
      <c r="M155" s="24">
        <f t="shared" si="58"/>
        <v>0</v>
      </c>
      <c r="N155" s="24">
        <f t="shared" si="59"/>
        <v>-96.60990712074302</v>
      </c>
      <c r="O155" s="24">
        <f t="shared" si="60"/>
        <v>1.1036984694011594E-42</v>
      </c>
      <c r="P155" s="24">
        <f t="shared" si="61"/>
        <v>2.2531392686578214E-38</v>
      </c>
      <c r="Q155" s="24">
        <f t="shared" si="62"/>
        <v>7.956899327105539E-40</v>
      </c>
      <c r="R155" s="24">
        <f t="shared" si="63"/>
        <v>902500</v>
      </c>
      <c r="S155" s="24">
        <f t="shared" si="64"/>
        <v>-139.70588235294116</v>
      </c>
      <c r="T155" s="24">
        <f t="shared" si="52"/>
        <v>0</v>
      </c>
      <c r="U155" s="24">
        <f t="shared" si="65"/>
        <v>-139.70588235294116</v>
      </c>
      <c r="V155" s="24">
        <f t="shared" si="66"/>
        <v>2.1208316928420163E-61</v>
      </c>
      <c r="W155" s="24">
        <f t="shared" si="67"/>
        <v>4.3295603843222743E-57</v>
      </c>
      <c r="X155" s="24">
        <f t="shared" si="68"/>
        <v>1.5289723359709693E-58</v>
      </c>
      <c r="Y155" s="24">
        <f t="shared" si="69"/>
        <v>2500</v>
      </c>
      <c r="Z155" s="24">
        <f t="shared" si="70"/>
        <v>-0.3869969040247678</v>
      </c>
      <c r="AA155" s="24">
        <f t="shared" si="71"/>
        <v>0</v>
      </c>
      <c r="AB155" s="24">
        <f t="shared" si="72"/>
        <v>-0.3869969040247678</v>
      </c>
      <c r="AC155" s="24">
        <f t="shared" si="73"/>
        <v>0.6790931973791017</v>
      </c>
      <c r="AD155" s="24">
        <f t="shared" si="74"/>
        <v>13863.311334693088</v>
      </c>
      <c r="AE155" s="24">
        <f t="shared" si="75"/>
        <v>489.5790249849237</v>
      </c>
      <c r="AL155" s="1">
        <f t="shared" si="76"/>
        <v>4750</v>
      </c>
      <c r="AM155" s="1">
        <f t="shared" si="77"/>
      </c>
    </row>
    <row r="156" spans="7:39" ht="12.75">
      <c r="G156" s="24">
        <v>4800</v>
      </c>
      <c r="H156" s="24">
        <f t="shared" si="53"/>
        <v>11781.131087756297</v>
      </c>
      <c r="I156" s="24">
        <f t="shared" si="54"/>
        <v>20201.795415666395</v>
      </c>
      <c r="J156" s="24">
        <f t="shared" si="55"/>
        <v>640000</v>
      </c>
      <c r="K156" s="24">
        <f t="shared" si="56"/>
        <v>-6528.000000000001</v>
      </c>
      <c r="L156" s="24">
        <f t="shared" si="57"/>
        <v>-98.0392156862745</v>
      </c>
      <c r="M156" s="24">
        <f t="shared" si="58"/>
        <v>0</v>
      </c>
      <c r="N156" s="24">
        <f t="shared" si="59"/>
        <v>-98.0392156862745</v>
      </c>
      <c r="O156" s="24">
        <f t="shared" si="60"/>
        <v>2.643075793994201E-43</v>
      </c>
      <c r="P156" s="24">
        <f t="shared" si="61"/>
        <v>5.339487645837086E-39</v>
      </c>
      <c r="Q156" s="24">
        <f t="shared" si="62"/>
        <v>1.885625369334489E-40</v>
      </c>
      <c r="R156" s="24">
        <f t="shared" si="63"/>
        <v>921600</v>
      </c>
      <c r="S156" s="24">
        <f t="shared" si="64"/>
        <v>-141.17647058823528</v>
      </c>
      <c r="T156" s="24">
        <f t="shared" si="52"/>
        <v>0</v>
      </c>
      <c r="U156" s="24">
        <f t="shared" si="65"/>
        <v>-141.17647058823528</v>
      </c>
      <c r="V156" s="24">
        <f t="shared" si="66"/>
        <v>4.87346497233407E-62</v>
      </c>
      <c r="W156" s="24">
        <f t="shared" si="67"/>
        <v>9.845274233650916E-58</v>
      </c>
      <c r="X156" s="24">
        <f t="shared" si="68"/>
        <v>3.4768315041427407E-59</v>
      </c>
      <c r="Y156" s="24">
        <f t="shared" si="69"/>
        <v>1600</v>
      </c>
      <c r="Z156" s="24">
        <f t="shared" si="70"/>
        <v>-0.24509803921568624</v>
      </c>
      <c r="AA156" s="24">
        <f t="shared" si="71"/>
        <v>0</v>
      </c>
      <c r="AB156" s="24">
        <f t="shared" si="72"/>
        <v>-0.24509803921568624</v>
      </c>
      <c r="AC156" s="24">
        <f t="shared" si="73"/>
        <v>0.7826278062642578</v>
      </c>
      <c r="AD156" s="24">
        <f t="shared" si="74"/>
        <v>15810.48682876233</v>
      </c>
      <c r="AE156" s="24">
        <f t="shared" si="75"/>
        <v>558.34299174915</v>
      </c>
      <c r="AL156" s="1">
        <f t="shared" si="76"/>
        <v>4800</v>
      </c>
      <c r="AM156" s="1">
        <f t="shared" si="77"/>
      </c>
    </row>
    <row r="157" spans="7:39" ht="12.75">
      <c r="G157" s="24">
        <v>4850</v>
      </c>
      <c r="H157" s="24">
        <f t="shared" si="53"/>
        <v>11903.851203253758</v>
      </c>
      <c r="I157" s="24">
        <f t="shared" si="54"/>
        <v>19993.52948354612</v>
      </c>
      <c r="J157" s="24">
        <f t="shared" si="55"/>
        <v>656100</v>
      </c>
      <c r="K157" s="24">
        <f t="shared" si="56"/>
        <v>-6596.000000000001</v>
      </c>
      <c r="L157" s="24">
        <f t="shared" si="57"/>
        <v>-99.46937537901758</v>
      </c>
      <c r="M157" s="24">
        <f t="shared" si="58"/>
        <v>0</v>
      </c>
      <c r="N157" s="24">
        <f t="shared" si="59"/>
        <v>-99.46937537901758</v>
      </c>
      <c r="O157" s="24">
        <f t="shared" si="60"/>
        <v>6.324106202183904E-44</v>
      </c>
      <c r="P157" s="24">
        <f t="shared" si="61"/>
        <v>1.2644120381044078E-39</v>
      </c>
      <c r="Q157" s="24">
        <f t="shared" si="62"/>
        <v>4.4652363194443146E-41</v>
      </c>
      <c r="R157" s="24">
        <f t="shared" si="63"/>
        <v>940900</v>
      </c>
      <c r="S157" s="24">
        <f t="shared" si="64"/>
        <v>-142.6470588235294</v>
      </c>
      <c r="T157" s="24">
        <f t="shared" si="52"/>
        <v>0</v>
      </c>
      <c r="U157" s="24">
        <f t="shared" si="65"/>
        <v>-142.6470588235294</v>
      </c>
      <c r="V157" s="24">
        <f t="shared" si="66"/>
        <v>1.1198748546019742E-62</v>
      </c>
      <c r="W157" s="24">
        <f t="shared" si="67"/>
        <v>2.2390250923366498E-58</v>
      </c>
      <c r="X157" s="24">
        <f t="shared" si="68"/>
        <v>7.907055501810408E-60</v>
      </c>
      <c r="Y157" s="24">
        <f t="shared" si="69"/>
        <v>900</v>
      </c>
      <c r="Z157" s="24">
        <f t="shared" si="70"/>
        <v>-0.13644633110976348</v>
      </c>
      <c r="AA157" s="24">
        <f t="shared" si="71"/>
        <v>0</v>
      </c>
      <c r="AB157" s="24">
        <f t="shared" si="72"/>
        <v>-0.13644633110976348</v>
      </c>
      <c r="AC157" s="24">
        <f t="shared" si="73"/>
        <v>0.8724531425951059</v>
      </c>
      <c r="AD157" s="24">
        <f t="shared" si="74"/>
        <v>17443.417629487718</v>
      </c>
      <c r="AE157" s="24">
        <f t="shared" si="75"/>
        <v>616.0094936393843</v>
      </c>
      <c r="AL157" s="1">
        <f t="shared" si="76"/>
        <v>4850</v>
      </c>
      <c r="AM157" s="1">
        <f t="shared" si="77"/>
      </c>
    </row>
    <row r="158" spans="7:39" ht="12.75">
      <c r="G158" s="24">
        <v>4900</v>
      </c>
      <c r="H158" s="24">
        <f t="shared" si="53"/>
        <v>12026.571318751221</v>
      </c>
      <c r="I158" s="24">
        <f t="shared" si="54"/>
        <v>19789.51387657116</v>
      </c>
      <c r="J158" s="24">
        <f t="shared" si="55"/>
        <v>672400</v>
      </c>
      <c r="K158" s="24">
        <f t="shared" si="56"/>
        <v>-6664.000000000001</v>
      </c>
      <c r="L158" s="24">
        <f t="shared" si="57"/>
        <v>-100.90036014405761</v>
      </c>
      <c r="M158" s="24">
        <f t="shared" si="58"/>
        <v>0</v>
      </c>
      <c r="N158" s="24">
        <f t="shared" si="59"/>
        <v>-100.90036014405761</v>
      </c>
      <c r="O158" s="24">
        <f t="shared" si="60"/>
        <v>1.5119254147633207E-44</v>
      </c>
      <c r="P158" s="24">
        <f t="shared" si="61"/>
        <v>2.9920268975799342E-40</v>
      </c>
      <c r="Q158" s="24">
        <f t="shared" si="62"/>
        <v>1.0566260656500502E-41</v>
      </c>
      <c r="R158" s="24">
        <f t="shared" si="63"/>
        <v>960400</v>
      </c>
      <c r="S158" s="24">
        <f t="shared" si="64"/>
        <v>-144.1176470588235</v>
      </c>
      <c r="T158" s="24">
        <f t="shared" si="52"/>
        <v>0</v>
      </c>
      <c r="U158" s="24">
        <f t="shared" si="65"/>
        <v>-144.1176470588235</v>
      </c>
      <c r="V158" s="24">
        <f t="shared" si="66"/>
        <v>2.573363504383929E-63</v>
      </c>
      <c r="W158" s="24">
        <f t="shared" si="67"/>
        <v>5.092561277946755E-59</v>
      </c>
      <c r="X158" s="24">
        <f t="shared" si="68"/>
        <v>1.798424001987073E-60</v>
      </c>
      <c r="Y158" s="24">
        <f t="shared" si="69"/>
        <v>400</v>
      </c>
      <c r="Z158" s="24">
        <f t="shared" si="70"/>
        <v>-0.06002400960384153</v>
      </c>
      <c r="AA158" s="24">
        <f t="shared" si="71"/>
        <v>0</v>
      </c>
      <c r="AB158" s="24">
        <f t="shared" si="72"/>
        <v>-0.06002400960384153</v>
      </c>
      <c r="AC158" s="24">
        <f t="shared" si="73"/>
        <v>0.9417419224623285</v>
      </c>
      <c r="AD158" s="24">
        <f t="shared" si="74"/>
        <v>18636.614842717052</v>
      </c>
      <c r="AE158" s="24">
        <f t="shared" si="75"/>
        <v>658.1469248897139</v>
      </c>
      <c r="AL158" s="1">
        <f t="shared" si="76"/>
        <v>4900</v>
      </c>
      <c r="AM158" s="1">
        <f t="shared" si="77"/>
      </c>
    </row>
    <row r="159" spans="7:39" ht="12.75">
      <c r="G159" s="24">
        <v>4950</v>
      </c>
      <c r="H159" s="24">
        <f t="shared" si="53"/>
        <v>12149.291434248684</v>
      </c>
      <c r="I159" s="24">
        <f t="shared" si="54"/>
        <v>19589.619797009833</v>
      </c>
      <c r="J159" s="24">
        <f t="shared" si="55"/>
        <v>688900</v>
      </c>
      <c r="K159" s="24">
        <f t="shared" si="56"/>
        <v>-6732.000000000001</v>
      </c>
      <c r="L159" s="24">
        <f t="shared" si="57"/>
        <v>-102.33214497920379</v>
      </c>
      <c r="M159" s="24">
        <f t="shared" si="58"/>
        <v>0</v>
      </c>
      <c r="N159" s="24">
        <f t="shared" si="59"/>
        <v>-102.33214497920379</v>
      </c>
      <c r="O159" s="24">
        <f t="shared" si="60"/>
        <v>3.611720333571809E-45</v>
      </c>
      <c r="P159" s="24">
        <f t="shared" si="61"/>
        <v>7.075222814780127E-41</v>
      </c>
      <c r="Q159" s="24">
        <f t="shared" si="62"/>
        <v>2.498595467983715E-42</v>
      </c>
      <c r="R159" s="24">
        <f t="shared" si="63"/>
        <v>980100</v>
      </c>
      <c r="S159" s="24">
        <f t="shared" si="64"/>
        <v>-145.58823529411762</v>
      </c>
      <c r="T159" s="24">
        <f t="shared" si="52"/>
        <v>0</v>
      </c>
      <c r="U159" s="24">
        <f t="shared" si="65"/>
        <v>-145.58823529411762</v>
      </c>
      <c r="V159" s="24">
        <f t="shared" si="66"/>
        <v>5.913339065059012E-64</v>
      </c>
      <c r="W159" s="24">
        <f t="shared" si="67"/>
        <v>1.1584006401531164E-59</v>
      </c>
      <c r="X159" s="24">
        <f t="shared" si="68"/>
        <v>4.0908599847197294E-61</v>
      </c>
      <c r="Y159" s="24">
        <f t="shared" si="69"/>
        <v>100</v>
      </c>
      <c r="Z159" s="24">
        <f t="shared" si="70"/>
        <v>-0.0148544266191325</v>
      </c>
      <c r="AA159" s="24">
        <f t="shared" si="71"/>
        <v>0</v>
      </c>
      <c r="AB159" s="24">
        <f t="shared" si="72"/>
        <v>-0.0148544266191325</v>
      </c>
      <c r="AC159" s="24">
        <f t="shared" si="73"/>
        <v>0.9852553561172037</v>
      </c>
      <c r="AD159" s="24">
        <f t="shared" si="74"/>
        <v>19300.777829303548</v>
      </c>
      <c r="AE159" s="24">
        <f t="shared" si="75"/>
        <v>681.6016580017356</v>
      </c>
      <c r="AL159" s="1">
        <f t="shared" si="76"/>
        <v>4950</v>
      </c>
      <c r="AM159" s="1">
        <f t="shared" si="77"/>
      </c>
    </row>
    <row r="160" spans="7:39" ht="12.75">
      <c r="G160" s="24">
        <v>5000</v>
      </c>
      <c r="H160" s="24">
        <f t="shared" si="53"/>
        <v>12272.011549746143</v>
      </c>
      <c r="I160" s="24">
        <f t="shared" si="54"/>
        <v>19393.72359903974</v>
      </c>
      <c r="J160" s="24">
        <f t="shared" si="55"/>
        <v>705600</v>
      </c>
      <c r="K160" s="24">
        <f t="shared" si="56"/>
        <v>-6800.000000000001</v>
      </c>
      <c r="L160" s="24">
        <f t="shared" si="57"/>
        <v>-103.76470588235293</v>
      </c>
      <c r="M160" s="24">
        <f t="shared" si="58"/>
        <v>0</v>
      </c>
      <c r="N160" s="24">
        <f t="shared" si="59"/>
        <v>-103.76470588235293</v>
      </c>
      <c r="O160" s="24">
        <f t="shared" si="60"/>
        <v>8.621063003751591E-46</v>
      </c>
      <c r="P160" s="24">
        <f t="shared" si="61"/>
        <v>1.6719451302466564E-41</v>
      </c>
      <c r="Q160" s="24">
        <f t="shared" si="62"/>
        <v>5.904428220161375E-43</v>
      </c>
      <c r="R160" s="24">
        <f t="shared" si="63"/>
        <v>1000000</v>
      </c>
      <c r="S160" s="24">
        <f t="shared" si="64"/>
        <v>-147.05882352941174</v>
      </c>
      <c r="T160" s="24">
        <f t="shared" si="52"/>
        <v>0</v>
      </c>
      <c r="U160" s="24">
        <f t="shared" si="65"/>
        <v>-147.05882352941174</v>
      </c>
      <c r="V160" s="24">
        <f t="shared" si="66"/>
        <v>1.3588278079945931E-64</v>
      </c>
      <c r="W160" s="24">
        <f t="shared" si="67"/>
        <v>2.635273092693618E-60</v>
      </c>
      <c r="X160" s="24">
        <f t="shared" si="68"/>
        <v>9.306394411422258E-62</v>
      </c>
      <c r="Y160" s="24">
        <f t="shared" si="69"/>
        <v>0</v>
      </c>
      <c r="Z160" s="24">
        <f t="shared" si="70"/>
        <v>0</v>
      </c>
      <c r="AA160" s="24">
        <f t="shared" si="71"/>
        <v>0</v>
      </c>
      <c r="AB160" s="24">
        <f t="shared" si="72"/>
        <v>0</v>
      </c>
      <c r="AC160" s="24">
        <f t="shared" si="73"/>
        <v>1</v>
      </c>
      <c r="AD160" s="24">
        <f t="shared" si="74"/>
        <v>19393.72359903974</v>
      </c>
      <c r="AE160" s="24">
        <f t="shared" si="75"/>
        <v>684.8840122838646</v>
      </c>
      <c r="AL160" s="1">
        <f t="shared" si="76"/>
        <v>5000</v>
      </c>
      <c r="AM160" s="1">
        <f t="shared" si="77"/>
        <v>5000</v>
      </c>
    </row>
    <row r="161" spans="7:39" ht="12.75">
      <c r="G161" s="24">
        <v>5100</v>
      </c>
      <c r="H161" s="24">
        <f t="shared" si="53"/>
        <v>12517.451780741067</v>
      </c>
      <c r="I161" s="24">
        <f t="shared" si="54"/>
        <v>19013.454508862487</v>
      </c>
      <c r="J161" s="24">
        <f t="shared" si="55"/>
        <v>739600</v>
      </c>
      <c r="K161" s="24">
        <f t="shared" si="56"/>
        <v>-6936.000000000001</v>
      </c>
      <c r="L161" s="24">
        <f t="shared" si="57"/>
        <v>-106.63206459054209</v>
      </c>
      <c r="M161" s="24">
        <f t="shared" si="58"/>
        <v>0</v>
      </c>
      <c r="N161" s="24">
        <f t="shared" si="59"/>
        <v>-106.63206459054209</v>
      </c>
      <c r="O161" s="24">
        <f t="shared" si="60"/>
        <v>4.900978015391747E-47</v>
      </c>
      <c r="P161" s="24">
        <f t="shared" si="61"/>
        <v>9.318452254458613E-43</v>
      </c>
      <c r="Q161" s="24">
        <f t="shared" si="62"/>
        <v>3.290785771859325E-44</v>
      </c>
      <c r="R161" s="24">
        <f t="shared" si="63"/>
        <v>1040400</v>
      </c>
      <c r="S161" s="24">
        <f t="shared" si="64"/>
        <v>-149.99999999999997</v>
      </c>
      <c r="T161" s="24">
        <f t="shared" si="52"/>
        <v>0</v>
      </c>
      <c r="U161" s="24">
        <f t="shared" si="65"/>
        <v>-149.99999999999997</v>
      </c>
      <c r="V161" s="24">
        <f t="shared" si="66"/>
        <v>7.175095973164614E-66</v>
      </c>
      <c r="W161" s="24">
        <f t="shared" si="67"/>
        <v>1.3642336088248781E-61</v>
      </c>
      <c r="X161" s="24">
        <f t="shared" si="68"/>
        <v>4.8177534496301774E-63</v>
      </c>
      <c r="Y161" s="24">
        <f t="shared" si="69"/>
        <v>400</v>
      </c>
      <c r="Z161" s="24">
        <f t="shared" si="70"/>
        <v>-0.057670126874279116</v>
      </c>
      <c r="AA161" s="24">
        <f t="shared" si="71"/>
        <v>0</v>
      </c>
      <c r="AB161" s="24">
        <f t="shared" si="72"/>
        <v>-0.057670126874279116</v>
      </c>
      <c r="AC161" s="24">
        <f t="shared" si="73"/>
        <v>0.9439612835424298</v>
      </c>
      <c r="AD161" s="24">
        <f t="shared" si="74"/>
        <v>17947.96492276143</v>
      </c>
      <c r="AE161" s="24">
        <f t="shared" si="75"/>
        <v>633.8274424638882</v>
      </c>
      <c r="AL161" s="1">
        <f t="shared" si="76"/>
        <v>5100</v>
      </c>
      <c r="AM161" s="1">
        <f t="shared" si="77"/>
      </c>
    </row>
    <row r="162" spans="7:39" ht="12.75">
      <c r="G162" s="24">
        <v>5200</v>
      </c>
      <c r="H162" s="24">
        <f t="shared" si="53"/>
        <v>12762.892011735988</v>
      </c>
      <c r="I162" s="24">
        <f t="shared" si="54"/>
        <v>18647.811152922826</v>
      </c>
      <c r="J162" s="24">
        <f t="shared" si="55"/>
        <v>774400</v>
      </c>
      <c r="K162" s="24">
        <f t="shared" si="56"/>
        <v>-7072.000000000001</v>
      </c>
      <c r="L162" s="24">
        <f t="shared" si="57"/>
        <v>-109.5022624434389</v>
      </c>
      <c r="M162" s="24">
        <f t="shared" si="58"/>
        <v>0</v>
      </c>
      <c r="N162" s="24">
        <f t="shared" si="59"/>
        <v>-109.5022624434389</v>
      </c>
      <c r="O162" s="24">
        <f t="shared" si="60"/>
        <v>2.778252187016144E-48</v>
      </c>
      <c r="P162" s="24">
        <f t="shared" si="61"/>
        <v>5.180832211867189E-44</v>
      </c>
      <c r="Q162" s="24">
        <f t="shared" si="62"/>
        <v>1.8295966394038837E-45</v>
      </c>
      <c r="R162" s="24">
        <f t="shared" si="63"/>
        <v>1081600</v>
      </c>
      <c r="S162" s="24">
        <f t="shared" si="64"/>
        <v>-152.9411764705882</v>
      </c>
      <c r="T162" s="24">
        <f t="shared" si="52"/>
        <v>0</v>
      </c>
      <c r="U162" s="24">
        <f t="shared" si="65"/>
        <v>-152.9411764705882</v>
      </c>
      <c r="V162" s="24">
        <f t="shared" si="66"/>
        <v>3.788706848743554E-67</v>
      </c>
      <c r="W162" s="24">
        <f t="shared" si="67"/>
        <v>7.065108982915514E-63</v>
      </c>
      <c r="X162" s="24">
        <f t="shared" si="68"/>
        <v>2.4950237960911947E-64</v>
      </c>
      <c r="Y162" s="24">
        <f t="shared" si="69"/>
        <v>1600</v>
      </c>
      <c r="Z162" s="24">
        <f t="shared" si="70"/>
        <v>-0.2262443438914027</v>
      </c>
      <c r="AA162" s="24">
        <f t="shared" si="71"/>
        <v>0</v>
      </c>
      <c r="AB162" s="24">
        <f t="shared" si="72"/>
        <v>-0.2262443438914027</v>
      </c>
      <c r="AC162" s="24">
        <f t="shared" si="73"/>
        <v>0.7975232079319873</v>
      </c>
      <c r="AD162" s="24">
        <f t="shared" si="74"/>
        <v>14872.062171588903</v>
      </c>
      <c r="AE162" s="24">
        <f t="shared" si="75"/>
        <v>525.2027832095753</v>
      </c>
      <c r="AL162" s="1">
        <f t="shared" si="76"/>
        <v>5200</v>
      </c>
      <c r="AM162" s="1">
        <f t="shared" si="77"/>
      </c>
    </row>
    <row r="163" spans="7:39" ht="12.75">
      <c r="G163" s="24">
        <v>5300</v>
      </c>
      <c r="H163" s="24">
        <f t="shared" si="53"/>
        <v>13008.332242730912</v>
      </c>
      <c r="I163" s="24">
        <f t="shared" si="54"/>
        <v>18295.96565947145</v>
      </c>
      <c r="J163" s="24">
        <f t="shared" si="55"/>
        <v>810000</v>
      </c>
      <c r="K163" s="24">
        <f t="shared" si="56"/>
        <v>-7208.000000000001</v>
      </c>
      <c r="L163" s="24">
        <f t="shared" si="57"/>
        <v>-112.37513873473917</v>
      </c>
      <c r="M163" s="24">
        <f t="shared" si="58"/>
        <v>0</v>
      </c>
      <c r="N163" s="24">
        <f t="shared" si="59"/>
        <v>-112.37513873473917</v>
      </c>
      <c r="O163" s="24">
        <f t="shared" si="60"/>
        <v>1.5707148307799766E-49</v>
      </c>
      <c r="P163" s="24">
        <f t="shared" si="61"/>
        <v>2.873774460477296E-45</v>
      </c>
      <c r="Q163" s="24">
        <f t="shared" si="62"/>
        <v>1.014865542885247E-46</v>
      </c>
      <c r="R163" s="24">
        <f t="shared" si="63"/>
        <v>1123600</v>
      </c>
      <c r="S163" s="24">
        <f t="shared" si="64"/>
        <v>-155.88235294117646</v>
      </c>
      <c r="T163" s="24">
        <f t="shared" si="52"/>
        <v>0</v>
      </c>
      <c r="U163" s="24">
        <f t="shared" si="65"/>
        <v>-155.88235294117646</v>
      </c>
      <c r="V163" s="24">
        <f t="shared" si="66"/>
        <v>2.0005724856367133E-68</v>
      </c>
      <c r="W163" s="24">
        <f t="shared" si="67"/>
        <v>3.660240549649275E-64</v>
      </c>
      <c r="X163" s="24">
        <f t="shared" si="68"/>
        <v>1.2926038781392228E-65</v>
      </c>
      <c r="Y163" s="24">
        <f t="shared" si="69"/>
        <v>3600</v>
      </c>
      <c r="Z163" s="24">
        <f t="shared" si="70"/>
        <v>-0.4994450610432852</v>
      </c>
      <c r="AA163" s="24">
        <f t="shared" si="71"/>
        <v>0</v>
      </c>
      <c r="AB163" s="24">
        <f t="shared" si="72"/>
        <v>-0.4994450610432852</v>
      </c>
      <c r="AC163" s="24">
        <f t="shared" si="73"/>
        <v>0.6068673406141838</v>
      </c>
      <c r="AD163" s="24">
        <f t="shared" si="74"/>
        <v>11103.224023731871</v>
      </c>
      <c r="AE163" s="24">
        <f t="shared" si="75"/>
        <v>392.10730109800085</v>
      </c>
      <c r="AL163" s="1">
        <f t="shared" si="76"/>
        <v>5300</v>
      </c>
      <c r="AM163" s="1">
        <f t="shared" si="77"/>
      </c>
    </row>
    <row r="164" spans="7:39" ht="12.75">
      <c r="G164" s="24">
        <v>5400</v>
      </c>
      <c r="H164" s="24">
        <f t="shared" si="53"/>
        <v>13253.772473725834</v>
      </c>
      <c r="I164" s="24">
        <f t="shared" si="54"/>
        <v>17957.15148059235</v>
      </c>
      <c r="J164" s="24">
        <f t="shared" si="55"/>
        <v>846400</v>
      </c>
      <c r="K164" s="24">
        <f t="shared" si="56"/>
        <v>-7344.000000000001</v>
      </c>
      <c r="L164" s="24">
        <f t="shared" si="57"/>
        <v>-115.25054466230935</v>
      </c>
      <c r="M164" s="24">
        <f t="shared" si="58"/>
        <v>0</v>
      </c>
      <c r="N164" s="24">
        <f t="shared" si="59"/>
        <v>-115.25054466230935</v>
      </c>
      <c r="O164" s="24">
        <f t="shared" si="60"/>
        <v>8.857770358316692E-51</v>
      </c>
      <c r="P164" s="24">
        <f t="shared" si="61"/>
        <v>1.5906032410459363E-46</v>
      </c>
      <c r="Q164" s="24">
        <f t="shared" si="62"/>
        <v>5.617171576752798E-48</v>
      </c>
      <c r="R164" s="24">
        <f t="shared" si="63"/>
        <v>1166400</v>
      </c>
      <c r="S164" s="24">
        <f t="shared" si="64"/>
        <v>-158.8235294117647</v>
      </c>
      <c r="T164" s="24">
        <f t="shared" si="52"/>
        <v>0</v>
      </c>
      <c r="U164" s="24">
        <f t="shared" si="65"/>
        <v>-158.8235294117647</v>
      </c>
      <c r="V164" s="24">
        <f t="shared" si="66"/>
        <v>1.0563736995418498E-69</v>
      </c>
      <c r="W164" s="24">
        <f t="shared" si="67"/>
        <v>1.8969462542786747E-65</v>
      </c>
      <c r="X164" s="24">
        <f t="shared" si="68"/>
        <v>6.699013498271961E-67</v>
      </c>
      <c r="Y164" s="24">
        <f t="shared" si="69"/>
        <v>6400</v>
      </c>
      <c r="Z164" s="24">
        <f t="shared" si="70"/>
        <v>-0.8714596949891067</v>
      </c>
      <c r="AA164" s="24">
        <f t="shared" si="71"/>
        <v>0</v>
      </c>
      <c r="AB164" s="24">
        <f t="shared" si="72"/>
        <v>-0.8714596949891067</v>
      </c>
      <c r="AC164" s="24">
        <f t="shared" si="73"/>
        <v>0.41834045388544827</v>
      </c>
      <c r="AD164" s="24">
        <f t="shared" si="74"/>
        <v>7512.202900880753</v>
      </c>
      <c r="AE164" s="24">
        <f t="shared" si="75"/>
        <v>265.29137829418414</v>
      </c>
      <c r="AL164" s="1">
        <f t="shared" si="76"/>
        <v>5400</v>
      </c>
      <c r="AM164" s="1">
        <f t="shared" si="77"/>
      </c>
    </row>
    <row r="165" spans="7:39" ht="12.75">
      <c r="G165" s="24">
        <v>5500</v>
      </c>
      <c r="H165" s="24">
        <f t="shared" si="53"/>
        <v>13499.21270472076</v>
      </c>
      <c r="I165" s="24">
        <f t="shared" si="54"/>
        <v>17630.65781730885</v>
      </c>
      <c r="J165" s="24">
        <f t="shared" si="55"/>
        <v>883600</v>
      </c>
      <c r="K165" s="24">
        <f t="shared" si="56"/>
        <v>-7480.000000000001</v>
      </c>
      <c r="L165" s="24">
        <f t="shared" si="57"/>
        <v>-118.12834224598929</v>
      </c>
      <c r="M165" s="24">
        <f t="shared" si="58"/>
        <v>0</v>
      </c>
      <c r="N165" s="24">
        <f t="shared" si="59"/>
        <v>-118.12834224598929</v>
      </c>
      <c r="O165" s="24">
        <f t="shared" si="60"/>
        <v>4.98325150035888E-52</v>
      </c>
      <c r="P165" s="24">
        <f t="shared" si="61"/>
        <v>8.785800202041835E-48</v>
      </c>
      <c r="Q165" s="24">
        <f t="shared" si="62"/>
        <v>3.102681165259434E-49</v>
      </c>
      <c r="R165" s="24">
        <f t="shared" si="63"/>
        <v>1210000</v>
      </c>
      <c r="S165" s="24">
        <f t="shared" si="64"/>
        <v>-161.76470588235293</v>
      </c>
      <c r="T165" s="24">
        <f t="shared" si="52"/>
        <v>0</v>
      </c>
      <c r="U165" s="24">
        <f t="shared" si="65"/>
        <v>-161.76470588235293</v>
      </c>
      <c r="V165" s="24">
        <f t="shared" si="66"/>
        <v>5.57803029430635E-71</v>
      </c>
      <c r="W165" s="24">
        <f t="shared" si="67"/>
        <v>9.834434341349783E-67</v>
      </c>
      <c r="X165" s="24">
        <f t="shared" si="68"/>
        <v>3.4730034260049802E-68</v>
      </c>
      <c r="Y165" s="24">
        <f t="shared" si="69"/>
        <v>10000</v>
      </c>
      <c r="Z165" s="24">
        <f t="shared" si="70"/>
        <v>-1.336898395721925</v>
      </c>
      <c r="AA165" s="24">
        <f t="shared" si="71"/>
        <v>0</v>
      </c>
      <c r="AB165" s="24">
        <f t="shared" si="72"/>
        <v>-1.336898395721925</v>
      </c>
      <c r="AC165" s="24">
        <f t="shared" si="73"/>
        <v>0.2626590710003289</v>
      </c>
      <c r="AD165" s="24">
        <f t="shared" si="74"/>
        <v>4630.852203419029</v>
      </c>
      <c r="AE165" s="24">
        <f t="shared" si="75"/>
        <v>163.5372712813252</v>
      </c>
      <c r="AL165" s="1">
        <f t="shared" si="76"/>
        <v>5500</v>
      </c>
      <c r="AM165" s="1">
        <f t="shared" si="77"/>
      </c>
    </row>
    <row r="166" spans="7:39" ht="12.75">
      <c r="G166" s="24">
        <v>5600</v>
      </c>
      <c r="H166" s="24">
        <f t="shared" si="53"/>
        <v>13744.652935715681</v>
      </c>
      <c r="I166" s="24">
        <f t="shared" si="54"/>
        <v>17315.824641999763</v>
      </c>
      <c r="J166" s="24">
        <f t="shared" si="55"/>
        <v>921600</v>
      </c>
      <c r="K166" s="24">
        <f t="shared" si="56"/>
        <v>-7616.000000000001</v>
      </c>
      <c r="L166" s="24">
        <f t="shared" si="57"/>
        <v>-121.00840336134452</v>
      </c>
      <c r="M166" s="24">
        <f t="shared" si="58"/>
        <v>0</v>
      </c>
      <c r="N166" s="24">
        <f t="shared" si="59"/>
        <v>-121.00840336134452</v>
      </c>
      <c r="O166" s="24">
        <f t="shared" si="60"/>
        <v>2.7971654561704357E-53</v>
      </c>
      <c r="P166" s="24">
        <f t="shared" si="61"/>
        <v>4.843522653370654E-49</v>
      </c>
      <c r="Q166" s="24">
        <f t="shared" si="62"/>
        <v>1.7104766970034232E-50</v>
      </c>
      <c r="R166" s="24">
        <f t="shared" si="63"/>
        <v>1254400</v>
      </c>
      <c r="S166" s="24">
        <f t="shared" si="64"/>
        <v>-164.70588235294116</v>
      </c>
      <c r="T166" s="24">
        <f t="shared" si="52"/>
        <v>0</v>
      </c>
      <c r="U166" s="24">
        <f t="shared" si="65"/>
        <v>-164.70588235294116</v>
      </c>
      <c r="V166" s="24">
        <f t="shared" si="66"/>
        <v>2.945399149722654E-72</v>
      </c>
      <c r="W166" s="24">
        <f t="shared" si="67"/>
        <v>5.100201517729268E-68</v>
      </c>
      <c r="X166" s="24">
        <f t="shared" si="68"/>
        <v>1.8011221316424412E-69</v>
      </c>
      <c r="Y166" s="24">
        <f t="shared" si="69"/>
        <v>14400</v>
      </c>
      <c r="Z166" s="24">
        <f t="shared" si="70"/>
        <v>-1.8907563025210081</v>
      </c>
      <c r="AA166" s="24">
        <f t="shared" si="71"/>
        <v>0</v>
      </c>
      <c r="AB166" s="24">
        <f t="shared" si="72"/>
        <v>-1.8907563025210081</v>
      </c>
      <c r="AC166" s="24">
        <f t="shared" si="73"/>
        <v>0.15095759604165102</v>
      </c>
      <c r="AD166" s="24">
        <f t="shared" si="74"/>
        <v>2613.9552614350664</v>
      </c>
      <c r="AE166" s="24">
        <f t="shared" si="75"/>
        <v>92.31111076940425</v>
      </c>
      <c r="AL166" s="1">
        <f t="shared" si="76"/>
        <v>5600</v>
      </c>
      <c r="AM166" s="1">
        <f t="shared" si="77"/>
      </c>
    </row>
    <row r="167" spans="7:39" ht="12.75">
      <c r="G167" s="24">
        <v>5700</v>
      </c>
      <c r="H167" s="24">
        <f t="shared" si="53"/>
        <v>13990.093166710605</v>
      </c>
      <c r="I167" s="24">
        <f t="shared" si="54"/>
        <v>17012.0382447717</v>
      </c>
      <c r="J167" s="24">
        <f t="shared" si="55"/>
        <v>960400</v>
      </c>
      <c r="K167" s="24">
        <f t="shared" si="56"/>
        <v>-7752.000000000001</v>
      </c>
      <c r="L167" s="24">
        <f t="shared" si="57"/>
        <v>-123.89060887512899</v>
      </c>
      <c r="M167" s="24">
        <f t="shared" si="58"/>
        <v>0</v>
      </c>
      <c r="N167" s="24">
        <f t="shared" si="59"/>
        <v>-123.89060887512899</v>
      </c>
      <c r="O167" s="24">
        <f t="shared" si="60"/>
        <v>1.5667229525302032E-54</v>
      </c>
      <c r="P167" s="24">
        <f t="shared" si="61"/>
        <v>2.665315078740545E-50</v>
      </c>
      <c r="Q167" s="24">
        <f t="shared" si="62"/>
        <v>9.412486858474634E-52</v>
      </c>
      <c r="R167" s="24">
        <f t="shared" si="63"/>
        <v>1299600</v>
      </c>
      <c r="S167" s="24">
        <f t="shared" si="64"/>
        <v>-167.6470588235294</v>
      </c>
      <c r="T167" s="24">
        <f t="shared" si="52"/>
        <v>0</v>
      </c>
      <c r="U167" s="24">
        <f t="shared" si="65"/>
        <v>-167.6470588235294</v>
      </c>
      <c r="V167" s="24">
        <f t="shared" si="66"/>
        <v>1.555275911649696E-73</v>
      </c>
      <c r="W167" s="24">
        <f t="shared" si="67"/>
        <v>2.64584132901568E-69</v>
      </c>
      <c r="X167" s="24">
        <f t="shared" si="68"/>
        <v>9.343715847184993E-71</v>
      </c>
      <c r="Y167" s="24">
        <f t="shared" si="69"/>
        <v>19600</v>
      </c>
      <c r="Z167" s="24">
        <f t="shared" si="70"/>
        <v>-2.528379772961816</v>
      </c>
      <c r="AA167" s="24">
        <f t="shared" si="71"/>
        <v>0</v>
      </c>
      <c r="AB167" s="24">
        <f t="shared" si="72"/>
        <v>-2.528379772961816</v>
      </c>
      <c r="AC167" s="24">
        <f t="shared" si="73"/>
        <v>0.07978819059875973</v>
      </c>
      <c r="AD167" s="24">
        <f t="shared" si="74"/>
        <v>1357.3597499472341</v>
      </c>
      <c r="AE167" s="24">
        <f t="shared" si="75"/>
        <v>47.93478606153358</v>
      </c>
      <c r="AL167" s="1">
        <f t="shared" si="76"/>
        <v>5700</v>
      </c>
      <c r="AM167" s="1">
        <f t="shared" si="77"/>
      </c>
    </row>
    <row r="168" spans="7:39" ht="12.75">
      <c r="G168" s="24">
        <v>5800</v>
      </c>
      <c r="H168" s="24">
        <f t="shared" si="53"/>
        <v>14235.533397705527</v>
      </c>
      <c r="I168" s="24">
        <f t="shared" si="54"/>
        <v>16718.727240551496</v>
      </c>
      <c r="J168" s="24">
        <f t="shared" si="55"/>
        <v>1000000</v>
      </c>
      <c r="K168" s="24">
        <f t="shared" si="56"/>
        <v>-7888.000000000001</v>
      </c>
      <c r="L168" s="24">
        <f t="shared" si="57"/>
        <v>-126.77484787018254</v>
      </c>
      <c r="M168" s="24">
        <f t="shared" si="58"/>
        <v>0</v>
      </c>
      <c r="N168" s="24">
        <f t="shared" si="59"/>
        <v>-126.77484787018254</v>
      </c>
      <c r="O168" s="24">
        <f t="shared" si="60"/>
        <v>8.757560088868594E-56</v>
      </c>
      <c r="P168" s="24">
        <f t="shared" si="61"/>
        <v>1.4641525841853393E-51</v>
      </c>
      <c r="Q168" s="24">
        <f t="shared" si="62"/>
        <v>5.170614561621862E-53</v>
      </c>
      <c r="R168" s="24">
        <f t="shared" si="63"/>
        <v>1345600</v>
      </c>
      <c r="S168" s="24">
        <f t="shared" si="64"/>
        <v>-170.58823529411762</v>
      </c>
      <c r="T168" s="24">
        <f t="shared" si="52"/>
        <v>0</v>
      </c>
      <c r="U168" s="24">
        <f t="shared" si="65"/>
        <v>-170.58823529411762</v>
      </c>
      <c r="V168" s="24">
        <f t="shared" si="66"/>
        <v>8.212412099003837E-75</v>
      </c>
      <c r="W168" s="24">
        <f t="shared" si="67"/>
        <v>1.3730107787025014E-70</v>
      </c>
      <c r="X168" s="24">
        <f t="shared" si="68"/>
        <v>4.848749783529571E-72</v>
      </c>
      <c r="Y168" s="24">
        <f t="shared" si="69"/>
        <v>25600</v>
      </c>
      <c r="Z168" s="24">
        <f t="shared" si="70"/>
        <v>-3.245436105476673</v>
      </c>
      <c r="AA168" s="24">
        <f t="shared" si="71"/>
        <v>0</v>
      </c>
      <c r="AB168" s="24">
        <f t="shared" si="72"/>
        <v>-3.245436105476673</v>
      </c>
      <c r="AC168" s="24">
        <f t="shared" si="73"/>
        <v>0.038951573658088746</v>
      </c>
      <c r="AD168" s="24">
        <f t="shared" si="74"/>
        <v>651.2207355798364</v>
      </c>
      <c r="AE168" s="24">
        <f t="shared" si="75"/>
        <v>22.997681079070954</v>
      </c>
      <c r="AL168" s="1">
        <f t="shared" si="76"/>
        <v>5800</v>
      </c>
      <c r="AM168" s="1">
        <f t="shared" si="77"/>
      </c>
    </row>
    <row r="169" spans="7:39" ht="12.75">
      <c r="G169" s="24">
        <v>5900</v>
      </c>
      <c r="H169" s="24">
        <f t="shared" si="53"/>
        <v>14480.97362870045</v>
      </c>
      <c r="I169" s="24">
        <f t="shared" si="54"/>
        <v>16435.358982237063</v>
      </c>
      <c r="J169" s="24">
        <f t="shared" si="55"/>
        <v>1040400</v>
      </c>
      <c r="K169" s="24">
        <f t="shared" si="56"/>
        <v>-8024.000000000001</v>
      </c>
      <c r="L169" s="24">
        <f t="shared" si="57"/>
        <v>-129.66101694915253</v>
      </c>
      <c r="M169" s="24">
        <f t="shared" si="58"/>
        <v>0</v>
      </c>
      <c r="N169" s="24">
        <f t="shared" si="59"/>
        <v>-129.66101694915253</v>
      </c>
      <c r="O169" s="24">
        <f t="shared" si="60"/>
        <v>4.885801528225101E-57</v>
      </c>
      <c r="P169" s="24">
        <f t="shared" si="61"/>
        <v>8.029990203234198E-53</v>
      </c>
      <c r="Q169" s="24">
        <f t="shared" si="62"/>
        <v>2.835768943960546E-54</v>
      </c>
      <c r="R169" s="24">
        <f t="shared" si="63"/>
        <v>1392400</v>
      </c>
      <c r="S169" s="24">
        <f t="shared" si="64"/>
        <v>-173.52941176470586</v>
      </c>
      <c r="T169" s="24">
        <f t="shared" si="52"/>
        <v>0</v>
      </c>
      <c r="U169" s="24">
        <f t="shared" si="65"/>
        <v>-173.52941176470586</v>
      </c>
      <c r="V169" s="24">
        <f t="shared" si="66"/>
        <v>4.336446798840112E-76</v>
      </c>
      <c r="W169" s="24">
        <f t="shared" si="67"/>
        <v>7.127105984630999E-72</v>
      </c>
      <c r="X169" s="24">
        <f t="shared" si="68"/>
        <v>2.5169178666484202E-73</v>
      </c>
      <c r="Y169" s="24">
        <f t="shared" si="69"/>
        <v>32400</v>
      </c>
      <c r="Z169" s="24">
        <f t="shared" si="70"/>
        <v>-4.037886340977068</v>
      </c>
      <c r="AA169" s="24">
        <f t="shared" si="71"/>
        <v>0</v>
      </c>
      <c r="AB169" s="24">
        <f t="shared" si="72"/>
        <v>-4.037886340977068</v>
      </c>
      <c r="AC169" s="24">
        <f t="shared" si="73"/>
        <v>0.0176347068085185</v>
      </c>
      <c r="AD169" s="24">
        <f t="shared" si="74"/>
        <v>289.8327369445016</v>
      </c>
      <c r="AE169" s="24">
        <f t="shared" si="75"/>
        <v>10.23536335124384</v>
      </c>
      <c r="AL169" s="1">
        <f t="shared" si="76"/>
        <v>5900</v>
      </c>
      <c r="AM169" s="1">
        <f t="shared" si="77"/>
      </c>
    </row>
    <row r="170" spans="7:39" ht="12.75">
      <c r="G170" s="24">
        <v>6000</v>
      </c>
      <c r="H170" s="24">
        <f t="shared" si="53"/>
        <v>14726.413859695373</v>
      </c>
      <c r="I170" s="24">
        <f t="shared" si="54"/>
        <v>16161.436332533114</v>
      </c>
      <c r="J170" s="24">
        <f t="shared" si="55"/>
        <v>1081600</v>
      </c>
      <c r="K170" s="24">
        <f t="shared" si="56"/>
        <v>-8160.000000000001</v>
      </c>
      <c r="L170" s="24">
        <f t="shared" si="57"/>
        <v>-132.54901960784312</v>
      </c>
      <c r="M170" s="24">
        <f t="shared" si="58"/>
        <v>0</v>
      </c>
      <c r="N170" s="24">
        <f t="shared" si="59"/>
        <v>-132.54901960784312</v>
      </c>
      <c r="O170" s="24">
        <f t="shared" si="60"/>
        <v>2.7207723325994036E-58</v>
      </c>
      <c r="P170" s="24">
        <f t="shared" si="61"/>
        <v>4.3971588828622873E-54</v>
      </c>
      <c r="Q170" s="24">
        <f t="shared" si="62"/>
        <v>1.5528445597180074E-55</v>
      </c>
      <c r="R170" s="24">
        <f t="shared" si="63"/>
        <v>1440000</v>
      </c>
      <c r="S170" s="24">
        <f t="shared" si="64"/>
        <v>-176.4705882352941</v>
      </c>
      <c r="T170" s="24">
        <f t="shared" si="52"/>
        <v>0</v>
      </c>
      <c r="U170" s="24">
        <f t="shared" si="65"/>
        <v>-176.4705882352941</v>
      </c>
      <c r="V170" s="24">
        <f t="shared" si="66"/>
        <v>2.2897987354350695E-77</v>
      </c>
      <c r="W170" s="24">
        <f t="shared" si="67"/>
        <v>3.7006436477048715E-73</v>
      </c>
      <c r="X170" s="24">
        <f t="shared" si="68"/>
        <v>1.3068721210394082E-74</v>
      </c>
      <c r="Y170" s="24">
        <f t="shared" si="69"/>
        <v>40000</v>
      </c>
      <c r="Z170" s="24">
        <f t="shared" si="70"/>
        <v>-4.901960784313725</v>
      </c>
      <c r="AA170" s="24">
        <f t="shared" si="71"/>
        <v>0</v>
      </c>
      <c r="AB170" s="24">
        <f t="shared" si="72"/>
        <v>-4.901960784313725</v>
      </c>
      <c r="AC170" s="24">
        <f t="shared" si="73"/>
        <v>0.007431996233142848</v>
      </c>
      <c r="AD170" s="24">
        <f t="shared" si="74"/>
        <v>120.11173394556407</v>
      </c>
      <c r="AE170" s="24">
        <f t="shared" si="75"/>
        <v>4.241712832861201</v>
      </c>
      <c r="AL170" s="1">
        <f t="shared" si="76"/>
      </c>
      <c r="AM170" s="1">
        <f t="shared" si="77"/>
      </c>
    </row>
    <row r="171" spans="7:39" ht="12.75">
      <c r="G171" s="24">
        <v>6100</v>
      </c>
      <c r="H171" s="24">
        <f t="shared" si="53"/>
        <v>14971.854090690296</v>
      </c>
      <c r="I171" s="24">
        <f t="shared" si="54"/>
        <v>15896.494753311259</v>
      </c>
      <c r="J171" s="24">
        <f t="shared" si="55"/>
        <v>1123600</v>
      </c>
      <c r="K171" s="24">
        <f t="shared" si="56"/>
        <v>-8296</v>
      </c>
      <c r="L171" s="24">
        <f t="shared" si="57"/>
        <v>-135.4387656702025</v>
      </c>
      <c r="M171" s="24">
        <f t="shared" si="58"/>
        <v>0</v>
      </c>
      <c r="N171" s="24">
        <f t="shared" si="59"/>
        <v>-135.4387656702025</v>
      </c>
      <c r="O171" s="24">
        <f t="shared" si="60"/>
        <v>1.5124862446665731E-59</v>
      </c>
      <c r="P171" s="24">
        <f t="shared" si="61"/>
        <v>2.404322965279763E-55</v>
      </c>
      <c r="Q171" s="24">
        <f t="shared" si="62"/>
        <v>8.490800391568831E-57</v>
      </c>
      <c r="R171" s="24">
        <f t="shared" si="63"/>
        <v>1488400</v>
      </c>
      <c r="S171" s="24">
        <f t="shared" si="64"/>
        <v>-179.41176470588235</v>
      </c>
      <c r="T171" s="24">
        <f t="shared" si="52"/>
        <v>0</v>
      </c>
      <c r="U171" s="24">
        <f t="shared" si="65"/>
        <v>-179.41176470588235</v>
      </c>
      <c r="V171" s="24">
        <f t="shared" si="66"/>
        <v>1.2090954857793506E-78</v>
      </c>
      <c r="W171" s="24">
        <f t="shared" si="67"/>
        <v>1.9220380045943775E-74</v>
      </c>
      <c r="X171" s="24">
        <f t="shared" si="68"/>
        <v>6.78762432405631E-76</v>
      </c>
      <c r="Y171" s="24">
        <f t="shared" si="69"/>
        <v>48400</v>
      </c>
      <c r="Z171" s="24">
        <f t="shared" si="70"/>
        <v>-5.8341369334619095</v>
      </c>
      <c r="AA171" s="24">
        <f t="shared" si="71"/>
        <v>0</v>
      </c>
      <c r="AB171" s="24">
        <f t="shared" si="72"/>
        <v>-5.8341369334619095</v>
      </c>
      <c r="AC171" s="24">
        <f t="shared" si="73"/>
        <v>0.002925947458062386</v>
      </c>
      <c r="AD171" s="24">
        <f t="shared" si="74"/>
        <v>46.512308415553136</v>
      </c>
      <c r="AE171" s="24">
        <f t="shared" si="75"/>
        <v>1.6425693727947062</v>
      </c>
      <c r="AL171" s="1">
        <f t="shared" si="76"/>
      </c>
      <c r="AM171" s="1">
        <f t="shared" si="77"/>
      </c>
    </row>
    <row r="172" spans="7:39" ht="12.75">
      <c r="G172" s="24">
        <v>6200</v>
      </c>
      <c r="H172" s="24">
        <f t="shared" si="53"/>
        <v>15217.294321685218</v>
      </c>
      <c r="I172" s="24">
        <f t="shared" si="54"/>
        <v>15640.09967664495</v>
      </c>
      <c r="J172" s="24">
        <f t="shared" si="55"/>
        <v>1166400</v>
      </c>
      <c r="K172" s="24">
        <f t="shared" si="56"/>
        <v>-8432</v>
      </c>
      <c r="L172" s="24">
        <f t="shared" si="57"/>
        <v>-138.33017077798863</v>
      </c>
      <c r="M172" s="24">
        <f t="shared" si="58"/>
        <v>0</v>
      </c>
      <c r="N172" s="24">
        <f t="shared" si="59"/>
        <v>-138.33017077798863</v>
      </c>
      <c r="O172" s="24">
        <f t="shared" si="60"/>
        <v>8.394022913441641E-61</v>
      </c>
      <c r="P172" s="24">
        <f t="shared" si="61"/>
        <v>1.312833550542689E-56</v>
      </c>
      <c r="Q172" s="24">
        <f t="shared" si="62"/>
        <v>4.636235558194037E-58</v>
      </c>
      <c r="R172" s="24">
        <f t="shared" si="63"/>
        <v>1537600</v>
      </c>
      <c r="S172" s="24">
        <f t="shared" si="64"/>
        <v>-182.35294117647058</v>
      </c>
      <c r="T172" s="24">
        <f t="shared" si="52"/>
        <v>0</v>
      </c>
      <c r="U172" s="24">
        <f t="shared" si="65"/>
        <v>-182.35294117647058</v>
      </c>
      <c r="V172" s="24">
        <f t="shared" si="66"/>
        <v>6.384455852423541E-80</v>
      </c>
      <c r="W172" s="24">
        <f t="shared" si="67"/>
        <v>9.985352591304339E-76</v>
      </c>
      <c r="X172" s="24">
        <f t="shared" si="68"/>
        <v>3.5262997906911584E-77</v>
      </c>
      <c r="Y172" s="24">
        <f t="shared" si="69"/>
        <v>57600</v>
      </c>
      <c r="Z172" s="24">
        <f t="shared" si="70"/>
        <v>-6.83111954459203</v>
      </c>
      <c r="AA172" s="24">
        <f t="shared" si="71"/>
        <v>0</v>
      </c>
      <c r="AB172" s="24">
        <f t="shared" si="72"/>
        <v>-6.83111954459203</v>
      </c>
      <c r="AC172" s="24">
        <f t="shared" si="73"/>
        <v>0.0010796487258533194</v>
      </c>
      <c r="AD172" s="24">
        <f t="shared" si="74"/>
        <v>16.885813688108634</v>
      </c>
      <c r="AE172" s="24">
        <f t="shared" si="75"/>
        <v>0.596317863886761</v>
      </c>
      <c r="AL172" s="1">
        <f t="shared" si="76"/>
      </c>
      <c r="AM172" s="1">
        <f t="shared" si="77"/>
      </c>
    </row>
    <row r="173" spans="7:39" ht="12.75">
      <c r="G173" s="24">
        <v>6300</v>
      </c>
      <c r="H173" s="24">
        <f t="shared" si="53"/>
        <v>15462.734552680142</v>
      </c>
      <c r="I173" s="24">
        <f t="shared" si="54"/>
        <v>15391.844126222013</v>
      </c>
      <c r="J173" s="24">
        <f t="shared" si="55"/>
        <v>1210000</v>
      </c>
      <c r="K173" s="24">
        <f t="shared" si="56"/>
        <v>-8568</v>
      </c>
      <c r="L173" s="24">
        <f t="shared" si="57"/>
        <v>-141.22315592903828</v>
      </c>
      <c r="M173" s="24">
        <f t="shared" si="58"/>
        <v>0</v>
      </c>
      <c r="N173" s="24">
        <f t="shared" si="59"/>
        <v>-141.22315592903828</v>
      </c>
      <c r="O173" s="24">
        <f t="shared" si="60"/>
        <v>4.651174817401937E-62</v>
      </c>
      <c r="P173" s="24">
        <f t="shared" si="61"/>
        <v>7.159015779325974E-58</v>
      </c>
      <c r="Q173" s="24">
        <f t="shared" si="62"/>
        <v>2.5281867228380235E-59</v>
      </c>
      <c r="R173" s="24">
        <f t="shared" si="63"/>
        <v>1587600</v>
      </c>
      <c r="S173" s="24">
        <f t="shared" si="64"/>
        <v>-185.2941176470588</v>
      </c>
      <c r="T173" s="24">
        <f t="shared" si="52"/>
        <v>0</v>
      </c>
      <c r="U173" s="24">
        <f t="shared" si="65"/>
        <v>-185.2941176470588</v>
      </c>
      <c r="V173" s="24">
        <f t="shared" si="66"/>
        <v>3.371220636496842E-81</v>
      </c>
      <c r="W173" s="24">
        <f t="shared" si="67"/>
        <v>5.188930255206235E-77</v>
      </c>
      <c r="X173" s="24">
        <f t="shared" si="68"/>
        <v>1.8324564411254927E-78</v>
      </c>
      <c r="Y173" s="24">
        <f t="shared" si="69"/>
        <v>67600</v>
      </c>
      <c r="Z173" s="24">
        <f t="shared" si="70"/>
        <v>-7.889822595704949</v>
      </c>
      <c r="AA173" s="24">
        <f t="shared" si="71"/>
        <v>0</v>
      </c>
      <c r="AB173" s="24">
        <f t="shared" si="72"/>
        <v>-7.889822595704949</v>
      </c>
      <c r="AC173" s="24">
        <f t="shared" si="73"/>
        <v>0.00037453601339010155</v>
      </c>
      <c r="AD173" s="24">
        <f t="shared" si="74"/>
        <v>5.764799937757044</v>
      </c>
      <c r="AE173" s="24">
        <f t="shared" si="75"/>
        <v>0.20358232348842537</v>
      </c>
      <c r="AL173" s="1">
        <f t="shared" si="76"/>
      </c>
      <c r="AM173" s="1">
        <f t="shared" si="77"/>
      </c>
    </row>
    <row r="174" spans="7:39" ht="12.75">
      <c r="G174" s="24">
        <v>6400</v>
      </c>
      <c r="H174" s="24">
        <f t="shared" si="53"/>
        <v>15708.174783675064</v>
      </c>
      <c r="I174" s="24">
        <f t="shared" si="54"/>
        <v>15151.346561749795</v>
      </c>
      <c r="J174" s="24">
        <f t="shared" si="55"/>
        <v>1254400</v>
      </c>
      <c r="K174" s="24">
        <f t="shared" si="56"/>
        <v>-8704</v>
      </c>
      <c r="L174" s="24">
        <f t="shared" si="57"/>
        <v>-144.11764705882354</v>
      </c>
      <c r="M174" s="24">
        <f t="shared" si="58"/>
        <v>0</v>
      </c>
      <c r="N174" s="24">
        <f t="shared" si="59"/>
        <v>-144.11764705882354</v>
      </c>
      <c r="O174" s="24">
        <f t="shared" si="60"/>
        <v>2.5733635043838555E-63</v>
      </c>
      <c r="P174" s="24">
        <f t="shared" si="61"/>
        <v>3.898992228427873E-59</v>
      </c>
      <c r="Q174" s="24">
        <f t="shared" si="62"/>
        <v>1.3769183765213136E-60</v>
      </c>
      <c r="R174" s="24">
        <f t="shared" si="63"/>
        <v>1638400</v>
      </c>
      <c r="S174" s="24">
        <f t="shared" si="64"/>
        <v>-188.23529411764707</v>
      </c>
      <c r="T174" s="24">
        <f t="shared" si="52"/>
        <v>0</v>
      </c>
      <c r="U174" s="24">
        <f t="shared" si="65"/>
        <v>-188.23529411764707</v>
      </c>
      <c r="V174" s="24">
        <f t="shared" si="66"/>
        <v>1.780124859917019E-82</v>
      </c>
      <c r="W174" s="24">
        <f t="shared" si="67"/>
        <v>2.6971288675789064E-78</v>
      </c>
      <c r="X174" s="24">
        <f t="shared" si="68"/>
        <v>9.524836378329848E-80</v>
      </c>
      <c r="Y174" s="24">
        <f t="shared" si="69"/>
        <v>78400</v>
      </c>
      <c r="Z174" s="24">
        <f t="shared" si="70"/>
        <v>-9.007352941176471</v>
      </c>
      <c r="AA174" s="24">
        <f t="shared" si="71"/>
        <v>0</v>
      </c>
      <c r="AB174" s="24">
        <f t="shared" si="72"/>
        <v>-9.007352941176471</v>
      </c>
      <c r="AC174" s="24">
        <f t="shared" si="73"/>
        <v>0.00012250570701630492</v>
      </c>
      <c r="AD174" s="24">
        <f t="shared" si="74"/>
        <v>1.8561264227962193</v>
      </c>
      <c r="AE174" s="24">
        <f t="shared" si="75"/>
        <v>0.06554859386640507</v>
      </c>
      <c r="AL174" s="1">
        <f t="shared" si="76"/>
      </c>
      <c r="AM174" s="1">
        <f t="shared" si="77"/>
      </c>
    </row>
    <row r="175" spans="7:39" ht="12.75">
      <c r="G175" s="24">
        <v>6500</v>
      </c>
      <c r="H175" s="24">
        <f t="shared" si="53"/>
        <v>15953.615014669986</v>
      </c>
      <c r="I175" s="24">
        <f t="shared" si="54"/>
        <v>14918.24892233826</v>
      </c>
      <c r="J175" s="24">
        <f t="shared" si="55"/>
        <v>1299600</v>
      </c>
      <c r="K175" s="24">
        <f t="shared" si="56"/>
        <v>-8840</v>
      </c>
      <c r="L175" s="24">
        <f t="shared" si="57"/>
        <v>-147.01357466063348</v>
      </c>
      <c r="M175" s="24">
        <f t="shared" si="58"/>
        <v>0</v>
      </c>
      <c r="N175" s="24">
        <f t="shared" si="59"/>
        <v>-147.01357466063348</v>
      </c>
      <c r="O175" s="24">
        <f t="shared" si="60"/>
        <v>1.4217255230508702E-64</v>
      </c>
      <c r="P175" s="24">
        <f t="shared" si="61"/>
        <v>2.1209655252114444E-60</v>
      </c>
      <c r="Q175" s="24">
        <f t="shared" si="62"/>
        <v>7.490131389180431E-62</v>
      </c>
      <c r="R175" s="24">
        <f t="shared" si="63"/>
        <v>1690000</v>
      </c>
      <c r="S175" s="24">
        <f t="shared" si="64"/>
        <v>-191.1764705882353</v>
      </c>
      <c r="T175" s="24">
        <f t="shared" si="52"/>
        <v>0</v>
      </c>
      <c r="U175" s="24">
        <f t="shared" si="65"/>
        <v>-191.1764705882353</v>
      </c>
      <c r="V175" s="24">
        <f t="shared" si="66"/>
        <v>9.399694824446549E-84</v>
      </c>
      <c r="W175" s="24">
        <f t="shared" si="67"/>
        <v>1.4022698718510824E-79</v>
      </c>
      <c r="X175" s="24">
        <f t="shared" si="68"/>
        <v>4.9520774658544835E-81</v>
      </c>
      <c r="Y175" s="24">
        <f t="shared" si="69"/>
        <v>90000</v>
      </c>
      <c r="Z175" s="24">
        <f t="shared" si="70"/>
        <v>-10.180995475113122</v>
      </c>
      <c r="AA175" s="24">
        <f t="shared" si="71"/>
        <v>0</v>
      </c>
      <c r="AB175" s="24">
        <f t="shared" si="72"/>
        <v>-10.180995475113122</v>
      </c>
      <c r="AC175" s="24">
        <f t="shared" si="73"/>
        <v>3.788347809418781E-05</v>
      </c>
      <c r="AD175" s="24">
        <f t="shared" si="74"/>
        <v>0.5651551562530424</v>
      </c>
      <c r="AE175" s="24">
        <f t="shared" si="75"/>
        <v>0.01995829882801172</v>
      </c>
      <c r="AL175" s="1">
        <f t="shared" si="76"/>
      </c>
      <c r="AM175" s="1">
        <f t="shared" si="77"/>
      </c>
    </row>
    <row r="176" spans="7:39" ht="12.75">
      <c r="G176" s="24">
        <v>6600</v>
      </c>
      <c r="H176" s="24">
        <f t="shared" si="53"/>
        <v>16199.055245664907</v>
      </c>
      <c r="I176" s="24">
        <f t="shared" si="54"/>
        <v>14692.21484775738</v>
      </c>
      <c r="J176" s="24">
        <f t="shared" si="55"/>
        <v>1345600</v>
      </c>
      <c r="K176" s="24">
        <f t="shared" si="56"/>
        <v>-8976</v>
      </c>
      <c r="L176" s="24">
        <f t="shared" si="57"/>
        <v>-149.9108734402852</v>
      </c>
      <c r="M176" s="24">
        <f t="shared" si="58"/>
        <v>0</v>
      </c>
      <c r="N176" s="24">
        <f t="shared" si="59"/>
        <v>-149.9108734402852</v>
      </c>
      <c r="O176" s="24">
        <f t="shared" si="60"/>
        <v>7.84395128097093E-66</v>
      </c>
      <c r="P176" s="24">
        <f t="shared" si="61"/>
        <v>1.152450174753666E-61</v>
      </c>
      <c r="Q176" s="24">
        <f t="shared" si="62"/>
        <v>4.069846079901917E-63</v>
      </c>
      <c r="R176" s="24">
        <f t="shared" si="63"/>
        <v>1742400</v>
      </c>
      <c r="S176" s="24">
        <f t="shared" si="64"/>
        <v>-194.11764705882354</v>
      </c>
      <c r="T176" s="24">
        <f t="shared" si="52"/>
        <v>0</v>
      </c>
      <c r="U176" s="24">
        <f t="shared" si="65"/>
        <v>-194.11764705882354</v>
      </c>
      <c r="V176" s="24">
        <f t="shared" si="66"/>
        <v>4.963374467836256E-85</v>
      </c>
      <c r="W176" s="24">
        <f t="shared" si="67"/>
        <v>7.292296405132372E-81</v>
      </c>
      <c r="X176" s="24">
        <f t="shared" si="68"/>
        <v>2.5752544090901416E-82</v>
      </c>
      <c r="Y176" s="24">
        <f t="shared" si="69"/>
        <v>102400</v>
      </c>
      <c r="Z176" s="24">
        <f t="shared" si="70"/>
        <v>-11.408199643493761</v>
      </c>
      <c r="AA176" s="24">
        <f t="shared" si="71"/>
        <v>0</v>
      </c>
      <c r="AB176" s="24">
        <f t="shared" si="72"/>
        <v>-11.408199643493761</v>
      </c>
      <c r="AC176" s="24">
        <f t="shared" si="73"/>
        <v>1.1104061191048741E-05</v>
      </c>
      <c r="AD176" s="24">
        <f t="shared" si="74"/>
        <v>0.1631432527015328</v>
      </c>
      <c r="AE176" s="24">
        <f t="shared" si="75"/>
        <v>0.005761359076644705</v>
      </c>
      <c r="AL176" s="1">
        <f t="shared" si="76"/>
      </c>
      <c r="AM176" s="1">
        <f t="shared" si="77"/>
      </c>
    </row>
    <row r="177" spans="7:39" ht="12.75">
      <c r="G177" s="24">
        <v>6700</v>
      </c>
      <c r="H177" s="24">
        <f t="shared" si="53"/>
        <v>16444.49547665983</v>
      </c>
      <c r="I177" s="24">
        <f t="shared" si="54"/>
        <v>14472.928058984879</v>
      </c>
      <c r="J177" s="24">
        <f t="shared" si="55"/>
        <v>1392400</v>
      </c>
      <c r="K177" s="24">
        <f t="shared" si="56"/>
        <v>-9112</v>
      </c>
      <c r="L177" s="24">
        <f t="shared" si="57"/>
        <v>-152.80948200175592</v>
      </c>
      <c r="M177" s="24">
        <f t="shared" si="58"/>
        <v>0</v>
      </c>
      <c r="N177" s="24">
        <f t="shared" si="59"/>
        <v>-152.80948200175592</v>
      </c>
      <c r="O177" s="24">
        <f t="shared" si="60"/>
        <v>4.322004195628668E-67</v>
      </c>
      <c r="P177" s="24">
        <f t="shared" si="61"/>
        <v>6.255205579396452E-63</v>
      </c>
      <c r="Q177" s="24">
        <f t="shared" si="62"/>
        <v>2.2090086377685515E-64</v>
      </c>
      <c r="R177" s="24">
        <f t="shared" si="63"/>
        <v>1795600</v>
      </c>
      <c r="S177" s="24">
        <f t="shared" si="64"/>
        <v>-197.05882352941177</v>
      </c>
      <c r="T177" s="24">
        <f t="shared" si="52"/>
        <v>0</v>
      </c>
      <c r="U177" s="24">
        <f t="shared" si="65"/>
        <v>-197.05882352941177</v>
      </c>
      <c r="V177" s="24">
        <f t="shared" si="66"/>
        <v>2.6208389280786408E-86</v>
      </c>
      <c r="W177" s="24">
        <f t="shared" si="67"/>
        <v>3.793121326026921E-82</v>
      </c>
      <c r="X177" s="24">
        <f t="shared" si="68"/>
        <v>1.3395303586658524E-83</v>
      </c>
      <c r="Y177" s="24">
        <f t="shared" si="69"/>
        <v>115600</v>
      </c>
      <c r="Z177" s="24">
        <f t="shared" si="70"/>
        <v>-12.686567164179104</v>
      </c>
      <c r="AA177" s="24">
        <f t="shared" si="71"/>
        <v>0</v>
      </c>
      <c r="AB177" s="24">
        <f t="shared" si="72"/>
        <v>-12.686567164179104</v>
      </c>
      <c r="AC177" s="24">
        <f t="shared" si="73"/>
        <v>3.092387337640545E-06</v>
      </c>
      <c r="AD177" s="24">
        <f t="shared" si="74"/>
        <v>0.044755899468187386</v>
      </c>
      <c r="AE177" s="24">
        <f t="shared" si="75"/>
        <v>0.0015805422741336375</v>
      </c>
      <c r="AL177" s="1">
        <f t="shared" si="76"/>
      </c>
      <c r="AM177" s="1">
        <f t="shared" si="77"/>
      </c>
    </row>
    <row r="178" spans="7:39" ht="12.75">
      <c r="G178" s="24">
        <v>6800</v>
      </c>
      <c r="H178" s="24">
        <f t="shared" si="53"/>
        <v>16689.935707654757</v>
      </c>
      <c r="I178" s="24">
        <f t="shared" si="54"/>
        <v>14260.090881646864</v>
      </c>
      <c r="J178" s="24">
        <f t="shared" si="55"/>
        <v>1440000</v>
      </c>
      <c r="K178" s="24">
        <f t="shared" si="56"/>
        <v>-9248</v>
      </c>
      <c r="L178" s="24">
        <f t="shared" si="57"/>
        <v>-155.70934256055364</v>
      </c>
      <c r="M178" s="24">
        <f t="shared" si="58"/>
        <v>0</v>
      </c>
      <c r="N178" s="24">
        <f t="shared" si="59"/>
        <v>-155.70934256055364</v>
      </c>
      <c r="O178" s="24">
        <f t="shared" si="60"/>
        <v>2.378437508471747E-68</v>
      </c>
      <c r="P178" s="24">
        <f t="shared" si="61"/>
        <v>3.391673502712484E-64</v>
      </c>
      <c r="Q178" s="24">
        <f t="shared" si="62"/>
        <v>1.1977601645357117E-65</v>
      </c>
      <c r="R178" s="24">
        <f t="shared" si="63"/>
        <v>1849600</v>
      </c>
      <c r="S178" s="24">
        <f t="shared" si="64"/>
        <v>-200</v>
      </c>
      <c r="T178" s="24">
        <f t="shared" si="52"/>
        <v>0</v>
      </c>
      <c r="U178" s="24">
        <f t="shared" si="65"/>
        <v>-200</v>
      </c>
      <c r="V178" s="24">
        <f t="shared" si="66"/>
        <v>1.3838965267367376E-87</v>
      </c>
      <c r="W178" s="24">
        <f t="shared" si="67"/>
        <v>1.9734490242061315E-83</v>
      </c>
      <c r="X178" s="24">
        <f t="shared" si="68"/>
        <v>6.969180925126185E-85</v>
      </c>
      <c r="Y178" s="24">
        <f t="shared" si="69"/>
        <v>129600</v>
      </c>
      <c r="Z178" s="24">
        <f t="shared" si="70"/>
        <v>-14.013840830449826</v>
      </c>
      <c r="AA178" s="24">
        <f t="shared" si="71"/>
        <v>0</v>
      </c>
      <c r="AB178" s="24">
        <f t="shared" si="72"/>
        <v>-14.013840830449826</v>
      </c>
      <c r="AC178" s="24">
        <f t="shared" si="73"/>
        <v>8.200989522853745E-07</v>
      </c>
      <c r="AD178" s="24">
        <f t="shared" si="74"/>
        <v>0.011694685591532816</v>
      </c>
      <c r="AE178" s="24">
        <f t="shared" si="75"/>
        <v>0.00041299460361103005</v>
      </c>
      <c r="AL178" s="1">
        <f t="shared" si="76"/>
      </c>
      <c r="AM178" s="1">
        <f t="shared" si="77"/>
      </c>
    </row>
    <row r="179" spans="7:39" ht="12.75">
      <c r="G179" s="24">
        <v>6900</v>
      </c>
      <c r="H179" s="24">
        <f t="shared" si="53"/>
        <v>16935.37593864968</v>
      </c>
      <c r="I179" s="24">
        <f t="shared" si="54"/>
        <v>14053.422897854882</v>
      </c>
      <c r="J179" s="24">
        <f t="shared" si="55"/>
        <v>1488400</v>
      </c>
      <c r="K179" s="24">
        <f t="shared" si="56"/>
        <v>-9384</v>
      </c>
      <c r="L179" s="24">
        <f t="shared" si="57"/>
        <v>-158.61040068201194</v>
      </c>
      <c r="M179" s="24">
        <f t="shared" si="58"/>
        <v>0</v>
      </c>
      <c r="N179" s="24">
        <f t="shared" si="59"/>
        <v>-158.61040068201194</v>
      </c>
      <c r="O179" s="24">
        <f t="shared" si="60"/>
        <v>1.307308880507993E-69</v>
      </c>
      <c r="P179" s="24">
        <f t="shared" si="61"/>
        <v>1.8372164555900063E-65</v>
      </c>
      <c r="Q179" s="24">
        <f t="shared" si="62"/>
        <v>6.488079357801751E-67</v>
      </c>
      <c r="R179" s="24">
        <f t="shared" si="63"/>
        <v>1904400</v>
      </c>
      <c r="S179" s="24">
        <f t="shared" si="64"/>
        <v>-202.94117647058823</v>
      </c>
      <c r="T179" s="24">
        <f t="shared" si="52"/>
        <v>0</v>
      </c>
      <c r="U179" s="24">
        <f t="shared" si="65"/>
        <v>-202.94117647058823</v>
      </c>
      <c r="V179" s="24">
        <f t="shared" si="66"/>
        <v>7.307467758493777E-89</v>
      </c>
      <c r="W179" s="24">
        <f t="shared" si="67"/>
        <v>1.0269493472255274E-84</v>
      </c>
      <c r="X179" s="24">
        <f t="shared" si="68"/>
        <v>3.626643360921882E-86</v>
      </c>
      <c r="Y179" s="24">
        <f t="shared" si="69"/>
        <v>144400</v>
      </c>
      <c r="Z179" s="24">
        <f t="shared" si="70"/>
        <v>-15.387894288150042</v>
      </c>
      <c r="AA179" s="24">
        <f t="shared" si="71"/>
        <v>0</v>
      </c>
      <c r="AB179" s="24">
        <f t="shared" si="72"/>
        <v>-15.387894288150042</v>
      </c>
      <c r="AC179" s="24">
        <f t="shared" si="73"/>
        <v>2.0754984938046376E-07</v>
      </c>
      <c r="AD179" s="24">
        <f t="shared" si="74"/>
        <v>0.002916785805729741</v>
      </c>
      <c r="AE179" s="24">
        <f t="shared" si="75"/>
        <v>0.00010300548811058245</v>
      </c>
      <c r="AL179" s="1">
        <f t="shared" si="76"/>
      </c>
      <c r="AM179" s="1">
        <f t="shared" si="77"/>
      </c>
    </row>
    <row r="180" spans="7:39" ht="12.75">
      <c r="G180" s="24">
        <v>7000</v>
      </c>
      <c r="H180" s="24">
        <f t="shared" si="53"/>
        <v>17180.8161696446</v>
      </c>
      <c r="I180" s="24">
        <f t="shared" si="54"/>
        <v>13852.659713599813</v>
      </c>
      <c r="J180" s="24">
        <f t="shared" si="55"/>
        <v>1537600</v>
      </c>
      <c r="K180" s="24">
        <f t="shared" si="56"/>
        <v>-9520</v>
      </c>
      <c r="L180" s="24">
        <f t="shared" si="57"/>
        <v>-161.51260504201682</v>
      </c>
      <c r="M180" s="24">
        <f t="shared" si="58"/>
        <v>0</v>
      </c>
      <c r="N180" s="24">
        <f t="shared" si="59"/>
        <v>-161.51260504201682</v>
      </c>
      <c r="O180" s="24">
        <f t="shared" si="60"/>
        <v>7.177395406983166E-71</v>
      </c>
      <c r="P180" s="24">
        <f t="shared" si="61"/>
        <v>9.942601620289204E-67</v>
      </c>
      <c r="Q180" s="24">
        <f t="shared" si="62"/>
        <v>3.5112024029160088E-68</v>
      </c>
      <c r="R180" s="24">
        <f t="shared" si="63"/>
        <v>1960000</v>
      </c>
      <c r="S180" s="24">
        <f t="shared" si="64"/>
        <v>-205.88235294117646</v>
      </c>
      <c r="T180" s="24">
        <f t="shared" si="52"/>
        <v>0</v>
      </c>
      <c r="U180" s="24">
        <f t="shared" si="65"/>
        <v>-205.88235294117646</v>
      </c>
      <c r="V180" s="24">
        <f t="shared" si="66"/>
        <v>3.858603877512608E-90</v>
      </c>
      <c r="W180" s="24">
        <f t="shared" si="67"/>
        <v>5.3451926484758934E-86</v>
      </c>
      <c r="X180" s="24">
        <f t="shared" si="68"/>
        <v>1.887640075317795E-87</v>
      </c>
      <c r="Y180" s="24">
        <f t="shared" si="69"/>
        <v>160000</v>
      </c>
      <c r="Z180" s="24">
        <f t="shared" si="70"/>
        <v>-16.80672268907563</v>
      </c>
      <c r="AA180" s="24">
        <f t="shared" si="71"/>
        <v>0</v>
      </c>
      <c r="AB180" s="24">
        <f t="shared" si="72"/>
        <v>-16.80672268907563</v>
      </c>
      <c r="AC180" s="24">
        <f t="shared" si="73"/>
        <v>5.0226518684812554E-08</v>
      </c>
      <c r="AD180" s="24">
        <f t="shared" si="74"/>
        <v>0.0006957708719394711</v>
      </c>
      <c r="AE180" s="24">
        <f t="shared" si="75"/>
        <v>2.457095688564637E-05</v>
      </c>
      <c r="AL180" s="1">
        <f t="shared" si="76"/>
      </c>
      <c r="AM180" s="1">
        <f t="shared" si="77"/>
      </c>
    </row>
    <row r="181" spans="7:39" ht="12.75">
      <c r="G181" s="24">
        <v>7100</v>
      </c>
      <c r="H181" s="24">
        <f t="shared" si="53"/>
        <v>17426.256400639522</v>
      </c>
      <c r="I181" s="24">
        <f t="shared" si="54"/>
        <v>13657.551830309676</v>
      </c>
      <c r="J181" s="24">
        <f t="shared" si="55"/>
        <v>1587600</v>
      </c>
      <c r="K181" s="24">
        <f t="shared" si="56"/>
        <v>-9656</v>
      </c>
      <c r="L181" s="24">
        <f t="shared" si="57"/>
        <v>-164.4159072079536</v>
      </c>
      <c r="M181" s="24">
        <f t="shared" si="58"/>
        <v>0</v>
      </c>
      <c r="N181" s="24">
        <f t="shared" si="59"/>
        <v>-164.4159072079536</v>
      </c>
      <c r="O181" s="24">
        <f t="shared" si="60"/>
        <v>3.9362145510186887E-72</v>
      </c>
      <c r="P181" s="24">
        <f t="shared" si="61"/>
        <v>5.375905424575687E-68</v>
      </c>
      <c r="Q181" s="24">
        <f t="shared" si="62"/>
        <v>1.8984862076843736E-69</v>
      </c>
      <c r="R181" s="24">
        <f t="shared" si="63"/>
        <v>2016400</v>
      </c>
      <c r="S181" s="24">
        <f t="shared" si="64"/>
        <v>-208.8235294117647</v>
      </c>
      <c r="T181" s="24">
        <f t="shared" si="52"/>
        <v>0</v>
      </c>
      <c r="U181" s="24">
        <f t="shared" si="65"/>
        <v>-208.8235294117647</v>
      </c>
      <c r="V181" s="24">
        <f t="shared" si="66"/>
        <v>2.037480612384424E-91</v>
      </c>
      <c r="W181" s="24">
        <f t="shared" si="67"/>
        <v>2.782699706689137E-87</v>
      </c>
      <c r="X181" s="24">
        <f t="shared" si="68"/>
        <v>9.82702744197486E-89</v>
      </c>
      <c r="Y181" s="24">
        <f t="shared" si="69"/>
        <v>176400</v>
      </c>
      <c r="Z181" s="24">
        <f t="shared" si="70"/>
        <v>-18.268434134217067</v>
      </c>
      <c r="AA181" s="24">
        <f t="shared" si="71"/>
        <v>0</v>
      </c>
      <c r="AB181" s="24">
        <f t="shared" si="72"/>
        <v>-18.268434134217067</v>
      </c>
      <c r="AC181" s="24">
        <f t="shared" si="73"/>
        <v>1.1644473650827691E-08</v>
      </c>
      <c r="AD181" s="24">
        <f t="shared" si="74"/>
        <v>0.00015903500242285453</v>
      </c>
      <c r="AE181" s="24">
        <f t="shared" si="75"/>
        <v>5.6162773485300075E-06</v>
      </c>
      <c r="AL181" s="1">
        <f t="shared" si="76"/>
      </c>
      <c r="AM181" s="1">
        <f t="shared" si="77"/>
      </c>
    </row>
    <row r="182" spans="7:39" ht="12.75">
      <c r="G182" s="24">
        <v>7200</v>
      </c>
      <c r="H182" s="24">
        <f t="shared" si="53"/>
        <v>17671.696631634448</v>
      </c>
      <c r="I182" s="24">
        <f t="shared" si="54"/>
        <v>13467.863610444261</v>
      </c>
      <c r="J182" s="24">
        <f t="shared" si="55"/>
        <v>1638400</v>
      </c>
      <c r="K182" s="24">
        <f t="shared" si="56"/>
        <v>-9792</v>
      </c>
      <c r="L182" s="24">
        <f t="shared" si="57"/>
        <v>-167.3202614379085</v>
      </c>
      <c r="M182" s="24">
        <f t="shared" si="58"/>
        <v>0</v>
      </c>
      <c r="N182" s="24">
        <f t="shared" si="59"/>
        <v>-167.3202614379085</v>
      </c>
      <c r="O182" s="24">
        <f t="shared" si="60"/>
        <v>2.1564219653348006E-73</v>
      </c>
      <c r="P182" s="24">
        <f t="shared" si="61"/>
        <v>2.904239691569526E-69</v>
      </c>
      <c r="Q182" s="24">
        <f t="shared" si="62"/>
        <v>1.0256242554135799E-70</v>
      </c>
      <c r="R182" s="24">
        <f t="shared" si="63"/>
        <v>2073600</v>
      </c>
      <c r="S182" s="24">
        <f t="shared" si="64"/>
        <v>-211.76470588235293</v>
      </c>
      <c r="T182" s="24">
        <f t="shared" si="52"/>
        <v>0</v>
      </c>
      <c r="U182" s="24">
        <f t="shared" si="65"/>
        <v>-211.76470588235293</v>
      </c>
      <c r="V182" s="24">
        <f t="shared" si="66"/>
        <v>1.07586250820815E-92</v>
      </c>
      <c r="W182" s="24">
        <f t="shared" si="67"/>
        <v>1.4489569524137834E-88</v>
      </c>
      <c r="X182" s="24">
        <f t="shared" si="68"/>
        <v>5.116951606162361E-90</v>
      </c>
      <c r="Y182" s="24">
        <f t="shared" si="69"/>
        <v>193600</v>
      </c>
      <c r="Z182" s="24">
        <f t="shared" si="70"/>
        <v>-19.77124183006536</v>
      </c>
      <c r="AA182" s="24">
        <f t="shared" si="71"/>
        <v>0</v>
      </c>
      <c r="AB182" s="24">
        <f t="shared" si="72"/>
        <v>-19.77124183006536</v>
      </c>
      <c r="AC182" s="24">
        <f t="shared" si="73"/>
        <v>2.5909484533478472E-09</v>
      </c>
      <c r="AD182" s="24">
        <f t="shared" si="74"/>
        <v>3.4894540391380313E-05</v>
      </c>
      <c r="AE182" s="24">
        <f t="shared" si="75"/>
        <v>1.2322910919094076E-06</v>
      </c>
      <c r="AL182" s="1">
        <f t="shared" si="76"/>
      </c>
      <c r="AM182" s="1">
        <f t="shared" si="77"/>
      </c>
    </row>
    <row r="183" spans="7:39" ht="12.75">
      <c r="G183" s="24">
        <v>7300</v>
      </c>
      <c r="H183" s="24">
        <f t="shared" si="53"/>
        <v>17917.13686262937</v>
      </c>
      <c r="I183" s="24">
        <f t="shared" si="54"/>
        <v>13283.372328109408</v>
      </c>
      <c r="J183" s="24">
        <f t="shared" si="55"/>
        <v>1690000</v>
      </c>
      <c r="K183" s="24">
        <f t="shared" si="56"/>
        <v>-9928</v>
      </c>
      <c r="L183" s="24">
        <f t="shared" si="57"/>
        <v>-170.22562449637388</v>
      </c>
      <c r="M183" s="24">
        <f t="shared" si="58"/>
        <v>0</v>
      </c>
      <c r="N183" s="24">
        <f t="shared" si="59"/>
        <v>-170.22562449637388</v>
      </c>
      <c r="O183" s="24">
        <f t="shared" si="60"/>
        <v>1.1801863918349523E-74</v>
      </c>
      <c r="P183" s="24">
        <f t="shared" si="61"/>
        <v>1.567685525931169E-70</v>
      </c>
      <c r="Q183" s="24">
        <f t="shared" si="62"/>
        <v>5.536238296457117E-72</v>
      </c>
      <c r="R183" s="24">
        <f t="shared" si="63"/>
        <v>2131600</v>
      </c>
      <c r="S183" s="24">
        <f t="shared" si="64"/>
        <v>-214.7058823529412</v>
      </c>
      <c r="T183" s="24">
        <f t="shared" si="52"/>
        <v>0</v>
      </c>
      <c r="U183" s="24">
        <f t="shared" si="65"/>
        <v>-214.7058823529412</v>
      </c>
      <c r="V183" s="24">
        <f t="shared" si="66"/>
        <v>5.68093816222046E-94</v>
      </c>
      <c r="W183" s="24">
        <f t="shared" si="67"/>
        <v>7.546201678173997E-90</v>
      </c>
      <c r="X183" s="24">
        <f t="shared" si="68"/>
        <v>2.6649203575877206E-91</v>
      </c>
      <c r="Y183" s="24">
        <f t="shared" si="69"/>
        <v>211600</v>
      </c>
      <c r="Z183" s="24">
        <f t="shared" si="70"/>
        <v>-21.313456889605156</v>
      </c>
      <c r="AA183" s="24">
        <f t="shared" si="71"/>
        <v>0</v>
      </c>
      <c r="AB183" s="24">
        <f t="shared" si="72"/>
        <v>-21.313456889605156</v>
      </c>
      <c r="AC183" s="24">
        <f t="shared" si="73"/>
        <v>5.542213891490823E-10</v>
      </c>
      <c r="AD183" s="24">
        <f t="shared" si="74"/>
        <v>7.361929064269275E-06</v>
      </c>
      <c r="AE183" s="24">
        <f t="shared" si="75"/>
        <v>2.599844991054524E-07</v>
      </c>
      <c r="AL183" s="1">
        <f t="shared" si="76"/>
      </c>
      <c r="AM183" s="1">
        <f t="shared" si="77"/>
      </c>
    </row>
    <row r="184" spans="7:39" ht="12.75">
      <c r="G184" s="24">
        <v>7400</v>
      </c>
      <c r="H184" s="24">
        <f t="shared" si="53"/>
        <v>18162.57709362429</v>
      </c>
      <c r="I184" s="24">
        <f t="shared" si="54"/>
        <v>13103.867296648472</v>
      </c>
      <c r="J184" s="24">
        <f t="shared" si="55"/>
        <v>1742400</v>
      </c>
      <c r="K184" s="24">
        <f t="shared" si="56"/>
        <v>-10064</v>
      </c>
      <c r="L184" s="24">
        <f t="shared" si="57"/>
        <v>-173.13195548489665</v>
      </c>
      <c r="M184" s="24">
        <f t="shared" si="58"/>
        <v>0</v>
      </c>
      <c r="N184" s="24">
        <f t="shared" si="59"/>
        <v>-173.13195548489665</v>
      </c>
      <c r="O184" s="24">
        <f t="shared" si="60"/>
        <v>6.452783464810588E-76</v>
      </c>
      <c r="P184" s="24">
        <f t="shared" si="61"/>
        <v>8.455641821688549E-72</v>
      </c>
      <c r="Q184" s="24">
        <f t="shared" si="62"/>
        <v>2.9860866417421985E-73</v>
      </c>
      <c r="R184" s="24">
        <f t="shared" si="63"/>
        <v>2190400</v>
      </c>
      <c r="S184" s="24">
        <f t="shared" si="64"/>
        <v>-217.64705882352942</v>
      </c>
      <c r="T184" s="24">
        <f t="shared" si="52"/>
        <v>0</v>
      </c>
      <c r="U184" s="24">
        <f t="shared" si="65"/>
        <v>-217.64705882352942</v>
      </c>
      <c r="V184" s="24">
        <f t="shared" si="66"/>
        <v>2.99973817813621E-95</v>
      </c>
      <c r="W184" s="24">
        <f t="shared" si="67"/>
        <v>3.9308171010986947E-91</v>
      </c>
      <c r="X184" s="24">
        <f t="shared" si="68"/>
        <v>1.3881572427317686E-92</v>
      </c>
      <c r="Y184" s="24">
        <f t="shared" si="69"/>
        <v>230400</v>
      </c>
      <c r="Z184" s="24">
        <f t="shared" si="70"/>
        <v>-22.893481717011127</v>
      </c>
      <c r="AA184" s="24">
        <f t="shared" si="71"/>
        <v>0</v>
      </c>
      <c r="AB184" s="24">
        <f t="shared" si="72"/>
        <v>-22.893481717011127</v>
      </c>
      <c r="AC184" s="24">
        <f t="shared" si="73"/>
        <v>1.1415297089989558E-10</v>
      </c>
      <c r="AD184" s="24">
        <f t="shared" si="74"/>
        <v>1.4958453821904063E-06</v>
      </c>
      <c r="AE184" s="24">
        <f t="shared" si="75"/>
        <v>5.2825368056786296E-08</v>
      </c>
      <c r="AL184" s="1">
        <f t="shared" si="76"/>
      </c>
      <c r="AM184" s="1">
        <f t="shared" si="77"/>
      </c>
    </row>
    <row r="185" spans="7:39" ht="12.75">
      <c r="G185" s="24">
        <v>7500</v>
      </c>
      <c r="H185" s="24">
        <f t="shared" si="53"/>
        <v>18408.017324619217</v>
      </c>
      <c r="I185" s="24">
        <f t="shared" si="54"/>
        <v>12929.14906602649</v>
      </c>
      <c r="J185" s="24">
        <f t="shared" si="55"/>
        <v>1795600</v>
      </c>
      <c r="K185" s="24">
        <f t="shared" si="56"/>
        <v>-10200</v>
      </c>
      <c r="L185" s="24">
        <f t="shared" si="57"/>
        <v>-176.0392156862745</v>
      </c>
      <c r="M185" s="24">
        <f t="shared" si="58"/>
        <v>0</v>
      </c>
      <c r="N185" s="24">
        <f t="shared" si="59"/>
        <v>-176.0392156862745</v>
      </c>
      <c r="O185" s="24">
        <f t="shared" si="60"/>
        <v>3.524845037366069E-77</v>
      </c>
      <c r="P185" s="24">
        <f t="shared" si="61"/>
        <v>4.5573246922749613E-73</v>
      </c>
      <c r="Q185" s="24">
        <f t="shared" si="62"/>
        <v>1.6094066745800942E-74</v>
      </c>
      <c r="R185" s="24">
        <f t="shared" si="63"/>
        <v>2250000</v>
      </c>
      <c r="S185" s="24">
        <f t="shared" si="64"/>
        <v>-220.58823529411765</v>
      </c>
      <c r="T185" s="24">
        <f t="shared" si="52"/>
        <v>0</v>
      </c>
      <c r="U185" s="24">
        <f t="shared" si="65"/>
        <v>-220.58823529411765</v>
      </c>
      <c r="V185" s="24">
        <f t="shared" si="66"/>
        <v>1.583968858737024E-96</v>
      </c>
      <c r="W185" s="24">
        <f t="shared" si="67"/>
        <v>2.047936949055484E-92</v>
      </c>
      <c r="X185" s="24">
        <f t="shared" si="68"/>
        <v>7.232232982030046E-94</v>
      </c>
      <c r="Y185" s="24">
        <f t="shared" si="69"/>
        <v>250000</v>
      </c>
      <c r="Z185" s="24">
        <f t="shared" si="70"/>
        <v>-24.50980392156863</v>
      </c>
      <c r="AA185" s="24">
        <f t="shared" si="71"/>
        <v>0</v>
      </c>
      <c r="AB185" s="24">
        <f t="shared" si="72"/>
        <v>-24.50980392156863</v>
      </c>
      <c r="AC185" s="24">
        <f t="shared" si="73"/>
        <v>2.2673961471567282E-11</v>
      </c>
      <c r="AD185" s="24">
        <f t="shared" si="74"/>
        <v>2.931550277832347E-07</v>
      </c>
      <c r="AE185" s="24">
        <f t="shared" si="75"/>
        <v>1.035268913801117E-08</v>
      </c>
      <c r="AL185" s="1">
        <f t="shared" si="76"/>
      </c>
      <c r="AM185" s="1">
        <f t="shared" si="77"/>
      </c>
    </row>
    <row r="186" spans="7:39" ht="12.75">
      <c r="G186" s="24">
        <v>7600</v>
      </c>
      <c r="H186" s="24">
        <f t="shared" si="53"/>
        <v>18653.45755561414</v>
      </c>
      <c r="I186" s="24">
        <f t="shared" si="54"/>
        <v>12759.028683578774</v>
      </c>
      <c r="J186" s="24">
        <f t="shared" si="55"/>
        <v>1849600</v>
      </c>
      <c r="K186" s="24">
        <f t="shared" si="56"/>
        <v>-10336</v>
      </c>
      <c r="L186" s="24">
        <f t="shared" si="57"/>
        <v>-178.94736842105263</v>
      </c>
      <c r="M186" s="24">
        <f t="shared" si="58"/>
        <v>0</v>
      </c>
      <c r="N186" s="24">
        <f t="shared" si="59"/>
        <v>-178.94736842105263</v>
      </c>
      <c r="O186" s="24">
        <f t="shared" si="60"/>
        <v>1.9237354301728478E-78</v>
      </c>
      <c r="P186" s="24">
        <f t="shared" si="61"/>
        <v>2.4544995533192115E-74</v>
      </c>
      <c r="Q186" s="24">
        <f t="shared" si="62"/>
        <v>8.667997631509251E-76</v>
      </c>
      <c r="R186" s="24">
        <f t="shared" si="63"/>
        <v>2310400</v>
      </c>
      <c r="S186" s="24">
        <f t="shared" si="64"/>
        <v>-223.52941176470588</v>
      </c>
      <c r="T186" s="24">
        <f t="shared" si="52"/>
        <v>0</v>
      </c>
      <c r="U186" s="24">
        <f t="shared" si="65"/>
        <v>-223.52941176470588</v>
      </c>
      <c r="V186" s="24">
        <f t="shared" si="66"/>
        <v>8.363921103966246E-98</v>
      </c>
      <c r="W186" s="24">
        <f t="shared" si="67"/>
        <v>1.0671550927269519E-93</v>
      </c>
      <c r="X186" s="24">
        <f t="shared" si="68"/>
        <v>3.7686288448092717E-95</v>
      </c>
      <c r="Y186" s="24">
        <f t="shared" si="69"/>
        <v>270400</v>
      </c>
      <c r="Z186" s="24">
        <f t="shared" si="70"/>
        <v>-26.1609907120743</v>
      </c>
      <c r="AA186" s="24">
        <f t="shared" si="71"/>
        <v>0</v>
      </c>
      <c r="AB186" s="24">
        <f t="shared" si="72"/>
        <v>-26.1609907120743</v>
      </c>
      <c r="AC186" s="24">
        <f t="shared" si="73"/>
        <v>4.3493673765842784E-12</v>
      </c>
      <c r="AD186" s="24">
        <f t="shared" si="74"/>
        <v>5.549370311326057E-08</v>
      </c>
      <c r="AE186" s="24">
        <f t="shared" si="75"/>
        <v>1.959744855112886E-09</v>
      </c>
      <c r="AL186" s="1">
        <f t="shared" si="76"/>
      </c>
      <c r="AM186" s="1">
        <f t="shared" si="77"/>
      </c>
    </row>
    <row r="187" spans="7:39" ht="12.75">
      <c r="G187" s="24">
        <v>7700</v>
      </c>
      <c r="H187" s="24">
        <f t="shared" si="53"/>
        <v>18898.897786609064</v>
      </c>
      <c r="I187" s="24">
        <f t="shared" si="54"/>
        <v>12593.327012363463</v>
      </c>
      <c r="J187" s="24">
        <f t="shared" si="55"/>
        <v>1904400</v>
      </c>
      <c r="K187" s="24">
        <f t="shared" si="56"/>
        <v>-10472</v>
      </c>
      <c r="L187" s="24">
        <f t="shared" si="57"/>
        <v>-181.85637891520244</v>
      </c>
      <c r="M187" s="24">
        <f t="shared" si="58"/>
        <v>0</v>
      </c>
      <c r="N187" s="24">
        <f t="shared" si="59"/>
        <v>-181.85637891520244</v>
      </c>
      <c r="O187" s="24">
        <f t="shared" si="60"/>
        <v>1.049006400926274E-79</v>
      </c>
      <c r="P187" s="24">
        <f t="shared" si="61"/>
        <v>1.3210480644927023E-75</v>
      </c>
      <c r="Q187" s="24">
        <f t="shared" si="62"/>
        <v>4.6652448881678096E-77</v>
      </c>
      <c r="R187" s="24">
        <f t="shared" si="63"/>
        <v>2371600</v>
      </c>
      <c r="S187" s="24">
        <f t="shared" si="64"/>
        <v>-226.47058823529412</v>
      </c>
      <c r="T187" s="24">
        <f t="shared" si="52"/>
        <v>0</v>
      </c>
      <c r="U187" s="24">
        <f t="shared" si="65"/>
        <v>-226.47058823529412</v>
      </c>
      <c r="V187" s="24">
        <f t="shared" si="66"/>
        <v>4.416448962838236E-99</v>
      </c>
      <c r="W187" s="24">
        <f t="shared" si="67"/>
        <v>5.5617786022435364E-95</v>
      </c>
      <c r="X187" s="24">
        <f t="shared" si="68"/>
        <v>1.9641268089062097E-96</v>
      </c>
      <c r="Y187" s="24">
        <f t="shared" si="69"/>
        <v>291600</v>
      </c>
      <c r="Z187" s="24">
        <f t="shared" si="70"/>
        <v>-27.84568372803667</v>
      </c>
      <c r="AA187" s="24">
        <f t="shared" si="71"/>
        <v>0</v>
      </c>
      <c r="AB187" s="24">
        <f t="shared" si="72"/>
        <v>-27.84568372803667</v>
      </c>
      <c r="AC187" s="24">
        <f t="shared" si="73"/>
        <v>8.068136034032488E-13</v>
      </c>
      <c r="AD187" s="24">
        <f t="shared" si="74"/>
        <v>1.0160467545680435E-08</v>
      </c>
      <c r="AE187" s="24">
        <f t="shared" si="75"/>
        <v>3.588141154961166E-10</v>
      </c>
      <c r="AL187" s="1">
        <f t="shared" si="76"/>
      </c>
      <c r="AM187" s="1">
        <f t="shared" si="77"/>
      </c>
    </row>
    <row r="188" spans="7:39" ht="12.75">
      <c r="G188" s="24">
        <v>7800</v>
      </c>
      <c r="H188" s="24">
        <f t="shared" si="53"/>
        <v>19144.338017603983</v>
      </c>
      <c r="I188" s="24">
        <f t="shared" si="54"/>
        <v>12431.87410194855</v>
      </c>
      <c r="J188" s="24">
        <f t="shared" si="55"/>
        <v>1960000</v>
      </c>
      <c r="K188" s="24">
        <f t="shared" si="56"/>
        <v>-10608</v>
      </c>
      <c r="L188" s="24">
        <f t="shared" si="57"/>
        <v>-184.7662141779789</v>
      </c>
      <c r="M188" s="24">
        <f t="shared" si="58"/>
        <v>0</v>
      </c>
      <c r="N188" s="24">
        <f t="shared" si="59"/>
        <v>-184.7662141779789</v>
      </c>
      <c r="O188" s="24">
        <f t="shared" si="60"/>
        <v>5.715480407614557E-81</v>
      </c>
      <c r="P188" s="24">
        <f t="shared" si="61"/>
        <v>7.105413285961774E-77</v>
      </c>
      <c r="Q188" s="24">
        <f t="shared" si="62"/>
        <v>2.509257149805689E-78</v>
      </c>
      <c r="R188" s="24">
        <f t="shared" si="63"/>
        <v>2433600</v>
      </c>
      <c r="S188" s="24">
        <f t="shared" si="64"/>
        <v>-229.41176470588235</v>
      </c>
      <c r="T188" s="24">
        <f t="shared" si="52"/>
        <v>0</v>
      </c>
      <c r="U188" s="24">
        <f t="shared" si="65"/>
        <v>-229.41176470588235</v>
      </c>
      <c r="V188" s="24">
        <f t="shared" si="66"/>
        <v>2.3320427343707816E-100</v>
      </c>
      <c r="W188" s="24">
        <f t="shared" si="67"/>
        <v>2.89916616740614E-96</v>
      </c>
      <c r="X188" s="24">
        <f t="shared" si="68"/>
        <v>1.023832554316215E-97</v>
      </c>
      <c r="Y188" s="24">
        <f t="shared" si="69"/>
        <v>313600</v>
      </c>
      <c r="Z188" s="24">
        <f t="shared" si="70"/>
        <v>-29.562594268476623</v>
      </c>
      <c r="AA188" s="24">
        <f t="shared" si="71"/>
        <v>0</v>
      </c>
      <c r="AB188" s="24">
        <f t="shared" si="72"/>
        <v>-29.562594268476623</v>
      </c>
      <c r="AC188" s="24">
        <f t="shared" si="73"/>
        <v>1.4492003773821428E-13</v>
      </c>
      <c r="AD188" s="24">
        <f t="shared" si="74"/>
        <v>1.8016276640111126E-09</v>
      </c>
      <c r="AE188" s="24">
        <f t="shared" si="75"/>
        <v>6.362398519645979E-11</v>
      </c>
      <c r="AL188" s="1">
        <f t="shared" si="76"/>
      </c>
      <c r="AM188" s="1">
        <f t="shared" si="77"/>
      </c>
    </row>
    <row r="189" spans="7:39" ht="12.75">
      <c r="G189" s="24">
        <v>7900</v>
      </c>
      <c r="H189" s="24">
        <f t="shared" si="53"/>
        <v>19389.77824859891</v>
      </c>
      <c r="I189" s="24">
        <f t="shared" si="54"/>
        <v>12274.508606987174</v>
      </c>
      <c r="J189" s="24">
        <f t="shared" si="55"/>
        <v>2016400</v>
      </c>
      <c r="K189" s="24">
        <f t="shared" si="56"/>
        <v>-10744</v>
      </c>
      <c r="L189" s="24">
        <f t="shared" si="57"/>
        <v>-187.67684288905434</v>
      </c>
      <c r="M189" s="24">
        <f t="shared" si="58"/>
        <v>0</v>
      </c>
      <c r="N189" s="24">
        <f t="shared" si="59"/>
        <v>-187.67684288905434</v>
      </c>
      <c r="O189" s="24">
        <f t="shared" si="60"/>
        <v>3.1115927596479233E-82</v>
      </c>
      <c r="P189" s="24">
        <f t="shared" si="61"/>
        <v>3.8193272109737407E-78</v>
      </c>
      <c r="Q189" s="24">
        <f t="shared" si="62"/>
        <v>1.3487848948234761E-79</v>
      </c>
      <c r="R189" s="24">
        <f t="shared" si="63"/>
        <v>2496400</v>
      </c>
      <c r="S189" s="24">
        <f t="shared" si="64"/>
        <v>-232.35294117647058</v>
      </c>
      <c r="T189" s="24">
        <f t="shared" si="52"/>
        <v>0</v>
      </c>
      <c r="U189" s="24">
        <f t="shared" si="65"/>
        <v>-232.35294117647058</v>
      </c>
      <c r="V189" s="24">
        <f t="shared" si="66"/>
        <v>1.231401825469425E-101</v>
      </c>
      <c r="W189" s="24">
        <f t="shared" si="67"/>
        <v>1.5114852305384174E-97</v>
      </c>
      <c r="X189" s="24">
        <f t="shared" si="68"/>
        <v>5.337768499754271E-99</v>
      </c>
      <c r="Y189" s="24">
        <f t="shared" si="69"/>
        <v>336400</v>
      </c>
      <c r="Z189" s="24">
        <f t="shared" si="70"/>
        <v>-31.310498883097544</v>
      </c>
      <c r="AA189" s="24">
        <f t="shared" si="71"/>
        <v>0</v>
      </c>
      <c r="AB189" s="24">
        <f t="shared" si="72"/>
        <v>-31.310498883097544</v>
      </c>
      <c r="AC189" s="24">
        <f t="shared" si="73"/>
        <v>2.5236150540875336E-14</v>
      </c>
      <c r="AD189" s="24">
        <f t="shared" si="74"/>
        <v>3.097613470211983E-10</v>
      </c>
      <c r="AE189" s="24">
        <f t="shared" si="75"/>
        <v>1.09391367323002E-11</v>
      </c>
      <c r="AL189" s="1">
        <f t="shared" si="76"/>
      </c>
      <c r="AM189" s="1">
        <f t="shared" si="77"/>
      </c>
    </row>
    <row r="190" spans="7:39" ht="12.75">
      <c r="G190" s="24">
        <v>8000</v>
      </c>
      <c r="H190" s="24">
        <f t="shared" si="53"/>
        <v>19635.21847959383</v>
      </c>
      <c r="I190" s="24">
        <f t="shared" si="54"/>
        <v>12121.077249399836</v>
      </c>
      <c r="J190" s="24">
        <f t="shared" si="55"/>
        <v>2073600</v>
      </c>
      <c r="K190" s="24">
        <f t="shared" si="56"/>
        <v>-10880</v>
      </c>
      <c r="L190" s="24">
        <f t="shared" si="57"/>
        <v>-190.58823529411765</v>
      </c>
      <c r="M190" s="24">
        <f t="shared" si="58"/>
        <v>0</v>
      </c>
      <c r="N190" s="24">
        <f t="shared" si="59"/>
        <v>-190.58823529411765</v>
      </c>
      <c r="O190" s="24">
        <f t="shared" si="60"/>
        <v>1.6927042946819518E-83</v>
      </c>
      <c r="P190" s="24">
        <f t="shared" si="61"/>
        <v>2.05173995162308E-79</v>
      </c>
      <c r="Q190" s="24">
        <f t="shared" si="62"/>
        <v>7.245663180949401E-81</v>
      </c>
      <c r="R190" s="24">
        <f t="shared" si="63"/>
        <v>2560000</v>
      </c>
      <c r="S190" s="24">
        <f t="shared" si="64"/>
        <v>-235.2941176470588</v>
      </c>
      <c r="T190" s="24">
        <f t="shared" si="52"/>
        <v>0</v>
      </c>
      <c r="U190" s="24">
        <f t="shared" si="65"/>
        <v>-235.2941176470588</v>
      </c>
      <c r="V190" s="24">
        <f t="shared" si="66"/>
        <v>6.502241290096106E-103</v>
      </c>
      <c r="W190" s="24">
        <f t="shared" si="67"/>
        <v>7.881416897149214E-99</v>
      </c>
      <c r="X190" s="24">
        <f t="shared" si="68"/>
        <v>2.7833006897492704E-100</v>
      </c>
      <c r="Y190" s="24">
        <f t="shared" si="69"/>
        <v>360000</v>
      </c>
      <c r="Z190" s="24">
        <f t="shared" si="70"/>
        <v>-33.088235294117645</v>
      </c>
      <c r="AA190" s="24">
        <f t="shared" si="71"/>
        <v>0</v>
      </c>
      <c r="AB190" s="24">
        <f t="shared" si="72"/>
        <v>-33.088235294117645</v>
      </c>
      <c r="AC190" s="24">
        <f t="shared" si="73"/>
        <v>4.265421914025174E-15</v>
      </c>
      <c r="AD190" s="24">
        <f t="shared" si="74"/>
        <v>5.170150852118204E-11</v>
      </c>
      <c r="AE190" s="24">
        <f t="shared" si="75"/>
        <v>1.825824546600677E-12</v>
      </c>
      <c r="AL190" s="1">
        <f t="shared" si="76"/>
      </c>
      <c r="AM190" s="1">
        <f t="shared" si="77"/>
      </c>
    </row>
    <row r="191" spans="7:39" ht="12.75">
      <c r="G191" s="24">
        <v>8100</v>
      </c>
      <c r="H191" s="24">
        <f t="shared" si="53"/>
        <v>19880.658710588752</v>
      </c>
      <c r="I191" s="24">
        <f t="shared" si="54"/>
        <v>11971.4343203949</v>
      </c>
      <c r="J191" s="24">
        <f t="shared" si="55"/>
        <v>2131600</v>
      </c>
      <c r="K191" s="24">
        <f t="shared" si="56"/>
        <v>-11016</v>
      </c>
      <c r="L191" s="24">
        <f t="shared" si="57"/>
        <v>-193.50036310820624</v>
      </c>
      <c r="M191" s="24">
        <f t="shared" si="58"/>
        <v>0</v>
      </c>
      <c r="N191" s="24">
        <f t="shared" si="59"/>
        <v>-193.50036310820624</v>
      </c>
      <c r="O191" s="24">
        <f t="shared" si="60"/>
        <v>9.201530199782272E-85</v>
      </c>
      <c r="P191" s="24">
        <f t="shared" si="61"/>
        <v>1.1015551443382363E-80</v>
      </c>
      <c r="Q191" s="24">
        <f t="shared" si="62"/>
        <v>3.890111680480267E-82</v>
      </c>
      <c r="R191" s="24">
        <f t="shared" si="63"/>
        <v>2624400</v>
      </c>
      <c r="S191" s="24">
        <f t="shared" si="64"/>
        <v>-238.23529411764707</v>
      </c>
      <c r="T191" s="24">
        <f t="shared" si="52"/>
        <v>0</v>
      </c>
      <c r="U191" s="24">
        <f t="shared" si="65"/>
        <v>-238.23529411764707</v>
      </c>
      <c r="V191" s="24">
        <f t="shared" si="66"/>
        <v>3.433415552921741E-104</v>
      </c>
      <c r="W191" s="24">
        <f t="shared" si="67"/>
        <v>4.1102908786424956E-100</v>
      </c>
      <c r="X191" s="24">
        <f t="shared" si="68"/>
        <v>1.451537913409176E-101</v>
      </c>
      <c r="Y191" s="24">
        <f t="shared" si="69"/>
        <v>384400</v>
      </c>
      <c r="Z191" s="24">
        <f t="shared" si="70"/>
        <v>-34.89469862018882</v>
      </c>
      <c r="AA191" s="24">
        <f t="shared" si="71"/>
        <v>0</v>
      </c>
      <c r="AB191" s="24">
        <f t="shared" si="72"/>
        <v>-34.89469862018882</v>
      </c>
      <c r="AC191" s="24">
        <f t="shared" si="73"/>
        <v>7.005271014170677E-16</v>
      </c>
      <c r="AD191" s="24">
        <f t="shared" si="74"/>
        <v>8.386314184271042E-12</v>
      </c>
      <c r="AE191" s="24">
        <f t="shared" si="75"/>
        <v>2.9616037773586856E-13</v>
      </c>
      <c r="AL191" s="1">
        <f t="shared" si="76"/>
      </c>
      <c r="AM191" s="1">
        <f t="shared" si="77"/>
      </c>
    </row>
    <row r="192" spans="7:39" ht="12.75">
      <c r="G192" s="24">
        <v>8200</v>
      </c>
      <c r="H192" s="24">
        <f t="shared" si="53"/>
        <v>20126.098941583674</v>
      </c>
      <c r="I192" s="24">
        <f t="shared" si="54"/>
        <v>11825.44121892667</v>
      </c>
      <c r="J192" s="24">
        <f t="shared" si="55"/>
        <v>2190400</v>
      </c>
      <c r="K192" s="24">
        <f t="shared" si="56"/>
        <v>-11152</v>
      </c>
      <c r="L192" s="24">
        <f t="shared" si="57"/>
        <v>-196.4131994261119</v>
      </c>
      <c r="M192" s="24">
        <f t="shared" si="58"/>
        <v>0</v>
      </c>
      <c r="N192" s="24">
        <f t="shared" si="59"/>
        <v>-196.4131994261119</v>
      </c>
      <c r="O192" s="24">
        <f t="shared" si="60"/>
        <v>4.9984035496292756E-86</v>
      </c>
      <c r="P192" s="24">
        <f t="shared" si="61"/>
        <v>5.910832736461542E-82</v>
      </c>
      <c r="Q192" s="24">
        <f t="shared" si="62"/>
        <v>2.087394315904884E-83</v>
      </c>
      <c r="R192" s="24">
        <f t="shared" si="63"/>
        <v>2689600</v>
      </c>
      <c r="S192" s="24">
        <f t="shared" si="64"/>
        <v>-241.1764705882353</v>
      </c>
      <c r="T192" s="24">
        <f t="shared" si="52"/>
        <v>0</v>
      </c>
      <c r="U192" s="24">
        <f t="shared" si="65"/>
        <v>-241.1764705882353</v>
      </c>
      <c r="V192" s="24">
        <f t="shared" si="66"/>
        <v>1.8129659963558506E-105</v>
      </c>
      <c r="W192" s="24">
        <f t="shared" si="67"/>
        <v>2.1439122821818933E-101</v>
      </c>
      <c r="X192" s="24">
        <f t="shared" si="68"/>
        <v>7.571167229990299E-103</v>
      </c>
      <c r="Y192" s="24">
        <f t="shared" si="69"/>
        <v>409600</v>
      </c>
      <c r="Z192" s="24">
        <f t="shared" si="70"/>
        <v>-36.72883787661406</v>
      </c>
      <c r="AA192" s="24">
        <f t="shared" si="71"/>
        <v>0</v>
      </c>
      <c r="AB192" s="24">
        <f t="shared" si="72"/>
        <v>-36.72883787661406</v>
      </c>
      <c r="AC192" s="24">
        <f t="shared" si="73"/>
        <v>1.1190986799650622E-16</v>
      </c>
      <c r="AD192" s="24">
        <f t="shared" si="74"/>
        <v>1.3233835658105273E-12</v>
      </c>
      <c r="AE192" s="24">
        <f t="shared" si="75"/>
        <v>4.673492646805173E-14</v>
      </c>
      <c r="AL192" s="1">
        <f t="shared" si="76"/>
      </c>
      <c r="AM192" s="1">
        <f t="shared" si="77"/>
      </c>
    </row>
    <row r="193" spans="7:39" ht="12.75">
      <c r="G193" s="24">
        <v>8300</v>
      </c>
      <c r="H193" s="24">
        <f t="shared" si="53"/>
        <v>20371.5391725786</v>
      </c>
      <c r="I193" s="24">
        <f t="shared" si="54"/>
        <v>11682.966023517913</v>
      </c>
      <c r="J193" s="24">
        <f t="shared" si="55"/>
        <v>2250000</v>
      </c>
      <c r="K193" s="24">
        <f t="shared" si="56"/>
        <v>-11288</v>
      </c>
      <c r="L193" s="24">
        <f t="shared" si="57"/>
        <v>-199.32671863926294</v>
      </c>
      <c r="M193" s="24">
        <f t="shared" si="58"/>
        <v>0</v>
      </c>
      <c r="N193" s="24">
        <f t="shared" si="59"/>
        <v>-199.32671863926294</v>
      </c>
      <c r="O193" s="24">
        <f t="shared" si="60"/>
        <v>2.713351132512972E-87</v>
      </c>
      <c r="P193" s="24">
        <f t="shared" si="61"/>
        <v>3.1699989091022903E-83</v>
      </c>
      <c r="Q193" s="24">
        <f t="shared" si="62"/>
        <v>1.119476391789429E-84</v>
      </c>
      <c r="R193" s="24">
        <f t="shared" si="63"/>
        <v>2755600</v>
      </c>
      <c r="S193" s="24">
        <f t="shared" si="64"/>
        <v>-244.11764705882354</v>
      </c>
      <c r="T193" s="24">
        <f t="shared" si="52"/>
        <v>0</v>
      </c>
      <c r="U193" s="24">
        <f t="shared" si="65"/>
        <v>-244.11764705882354</v>
      </c>
      <c r="V193" s="24">
        <f t="shared" si="66"/>
        <v>9.57310775022717E-107</v>
      </c>
      <c r="W193" s="24">
        <f t="shared" si="67"/>
        <v>1.1184229258538004E-102</v>
      </c>
      <c r="X193" s="24">
        <f t="shared" si="68"/>
        <v>3.9496797867477975E-104</v>
      </c>
      <c r="Y193" s="24">
        <f t="shared" si="69"/>
        <v>435600</v>
      </c>
      <c r="Z193" s="24">
        <f t="shared" si="70"/>
        <v>-38.589652728561305</v>
      </c>
      <c r="AA193" s="24">
        <f t="shared" si="71"/>
        <v>0</v>
      </c>
      <c r="AB193" s="24">
        <f t="shared" si="72"/>
        <v>-38.589652728561305</v>
      </c>
      <c r="AC193" s="24">
        <f t="shared" si="73"/>
        <v>1.74071135142187E-17</v>
      </c>
      <c r="AD193" s="24">
        <f t="shared" si="74"/>
        <v>2.0336671575413655E-13</v>
      </c>
      <c r="AE193" s="24">
        <f t="shared" si="75"/>
        <v>7.181839605963122E-15</v>
      </c>
      <c r="AL193" s="1">
        <f t="shared" si="76"/>
      </c>
      <c r="AM193" s="1">
        <f t="shared" si="77"/>
      </c>
    </row>
    <row r="194" spans="7:39" ht="12.75">
      <c r="G194" s="24">
        <v>8400</v>
      </c>
      <c r="H194" s="24">
        <f t="shared" si="53"/>
        <v>20616.97940357352</v>
      </c>
      <c r="I194" s="24">
        <f t="shared" si="54"/>
        <v>11543.88309466651</v>
      </c>
      <c r="J194" s="24">
        <f t="shared" si="55"/>
        <v>2310400</v>
      </c>
      <c r="K194" s="24">
        <f t="shared" si="56"/>
        <v>-11424</v>
      </c>
      <c r="L194" s="24">
        <f t="shared" si="57"/>
        <v>-202.2408963585434</v>
      </c>
      <c r="M194" s="24">
        <f t="shared" si="58"/>
        <v>0</v>
      </c>
      <c r="N194" s="24">
        <f t="shared" si="59"/>
        <v>-202.2408963585434</v>
      </c>
      <c r="O194" s="24">
        <f t="shared" si="60"/>
        <v>1.4719555530804125E-88</v>
      </c>
      <c r="P194" s="24">
        <f t="shared" si="61"/>
        <v>1.6992082825305466E-84</v>
      </c>
      <c r="Q194" s="24">
        <f t="shared" si="62"/>
        <v>6.000707292245404E-86</v>
      </c>
      <c r="R194" s="24">
        <f t="shared" si="63"/>
        <v>2822400</v>
      </c>
      <c r="S194" s="24">
        <f t="shared" si="64"/>
        <v>-247.05882352941177</v>
      </c>
      <c r="T194" s="24">
        <f aca="true" t="shared" si="78" ref="T194:T257">($B$13^2)/(-4*$B$3*$B$6*G194)</f>
        <v>0</v>
      </c>
      <c r="U194" s="24">
        <f t="shared" si="65"/>
        <v>-247.05882352941177</v>
      </c>
      <c r="V194" s="24">
        <f t="shared" si="66"/>
        <v>5.0549426840695955E-108</v>
      </c>
      <c r="W194" s="24">
        <f t="shared" si="67"/>
        <v>5.835366739513915E-104</v>
      </c>
      <c r="X194" s="24">
        <f t="shared" si="68"/>
        <v>2.060743706744376E-105</v>
      </c>
      <c r="Y194" s="24">
        <f t="shared" si="69"/>
        <v>462400</v>
      </c>
      <c r="Z194" s="24">
        <f t="shared" si="70"/>
        <v>-40.476190476190474</v>
      </c>
      <c r="AA194" s="24">
        <f t="shared" si="71"/>
        <v>0</v>
      </c>
      <c r="AB194" s="24">
        <f t="shared" si="72"/>
        <v>-40.476190476190474</v>
      </c>
      <c r="AC194" s="24">
        <f t="shared" si="73"/>
        <v>2.6388446735093726E-18</v>
      </c>
      <c r="AD194" s="24">
        <f t="shared" si="74"/>
        <v>3.046251441597561E-14</v>
      </c>
      <c r="AE194" s="24">
        <f t="shared" si="75"/>
        <v>1.0757753141589309E-15</v>
      </c>
      <c r="AL194" s="1">
        <f t="shared" si="76"/>
      </c>
      <c r="AM194" s="1">
        <f t="shared" si="77"/>
      </c>
    </row>
    <row r="195" spans="7:39" ht="12.75">
      <c r="G195" s="24">
        <v>8500</v>
      </c>
      <c r="H195" s="24">
        <f aca="true" t="shared" si="79" ref="H195:H258">4*PI()*$B$6*G195*($B$2*$B$3)^0.5</f>
        <v>20862.419634568443</v>
      </c>
      <c r="I195" s="24">
        <f aca="true" t="shared" si="80" ref="I195:I258">$B$10/H195</f>
        <v>11408.072705317492</v>
      </c>
      <c r="J195" s="24">
        <f aca="true" t="shared" si="81" ref="J195:J258">($B$4-$B$6*G195)^2</f>
        <v>2371600</v>
      </c>
      <c r="K195" s="24">
        <f aca="true" t="shared" si="82" ref="K195:K258">-4*$B$2*$B$6*G195</f>
        <v>-11560</v>
      </c>
      <c r="L195" s="24">
        <f aca="true" t="shared" si="83" ref="L195:L258">J195/K195</f>
        <v>-205.15570934256056</v>
      </c>
      <c r="M195" s="24">
        <f aca="true" t="shared" si="84" ref="M195:M258">($B$5)^2/(-4*$B$3*$B$6*G195)</f>
        <v>0</v>
      </c>
      <c r="N195" s="24">
        <f aca="true" t="shared" si="85" ref="N195:N258">L195+M195</f>
        <v>-205.15570934256056</v>
      </c>
      <c r="O195" s="24">
        <f aca="true" t="shared" si="86" ref="O195:O258">EXP(N195)</f>
        <v>7.980084711675495E-90</v>
      </c>
      <c r="P195" s="24">
        <f aca="true" t="shared" si="87" ref="P195:P258">I195*O195</f>
        <v>9.103738658538662E-86</v>
      </c>
      <c r="Q195" s="24">
        <f aca="true" t="shared" si="88" ref="Q195:Q258">P195/28.3168</f>
        <v>3.2149602562926113E-87</v>
      </c>
      <c r="R195" s="24">
        <f aca="true" t="shared" si="89" ref="R195:R258">($B$12-$B$6*G195)^2</f>
        <v>2890000</v>
      </c>
      <c r="S195" s="24">
        <f aca="true" t="shared" si="90" ref="S195:S258">R195/K195</f>
        <v>-250</v>
      </c>
      <c r="T195" s="24">
        <f t="shared" si="78"/>
        <v>0</v>
      </c>
      <c r="U195" s="24">
        <f aca="true" t="shared" si="91" ref="U195:U258">S195+T195</f>
        <v>-250</v>
      </c>
      <c r="V195" s="24">
        <f aca="true" t="shared" si="92" ref="V195:V258">EXP(U195)</f>
        <v>2.6691902155412764E-109</v>
      </c>
      <c r="W195" s="24">
        <f aca="true" t="shared" si="93" ref="W195:W258">I195*V195</f>
        <v>3.0450316043216948E-105</v>
      </c>
      <c r="X195" s="24">
        <f aca="true" t="shared" si="94" ref="X195:X258">W195/28.3168</f>
        <v>1.0753445319816133E-106</v>
      </c>
      <c r="Y195" s="24">
        <f aca="true" t="shared" si="95" ref="Y195:Y258">($B$14-$B$6*G195)^2</f>
        <v>490000</v>
      </c>
      <c r="Z195" s="24">
        <f aca="true" t="shared" si="96" ref="Z195:Z258">Y195/K195</f>
        <v>-42.38754325259516</v>
      </c>
      <c r="AA195" s="24">
        <f aca="true" t="shared" si="97" ref="AA195:AA258">($B$15)^2/(-4*$B$3*$B$6*G195)</f>
        <v>0</v>
      </c>
      <c r="AB195" s="24">
        <f aca="true" t="shared" si="98" ref="AB195:AB258">Z195+AA195</f>
        <v>-42.38754325259516</v>
      </c>
      <c r="AC195" s="24">
        <f aca="true" t="shared" si="99" ref="AC195:AC258">EXP(AB195)</f>
        <v>3.9023288435542367E-19</v>
      </c>
      <c r="AD195" s="24">
        <f aca="true" t="shared" si="100" ref="AD195:AD258">I195*AC195</f>
        <v>4.451805116732426E-15</v>
      </c>
      <c r="AE195" s="24">
        <f aca="true" t="shared" si="101" ref="AE195:AE258">AD195/28.3168</f>
        <v>1.5721427268379287E-16</v>
      </c>
      <c r="AL195" s="1">
        <f aca="true" t="shared" si="102" ref="AL195:AL258">IF(AE195&gt;5,G195,"")</f>
      </c>
      <c r="AM195" s="1">
        <f aca="true" t="shared" si="103" ref="AM195:AM258">IF(AE195=$AN$2,G195,"")</f>
      </c>
    </row>
    <row r="196" spans="7:39" ht="12.75">
      <c r="G196" s="24">
        <v>8600</v>
      </c>
      <c r="H196" s="24">
        <f t="shared" si="79"/>
        <v>21107.85986556337</v>
      </c>
      <c r="I196" s="24">
        <f t="shared" si="80"/>
        <v>11275.420697116126</v>
      </c>
      <c r="J196" s="24">
        <f t="shared" si="81"/>
        <v>2433600</v>
      </c>
      <c r="K196" s="24">
        <f t="shared" si="82"/>
        <v>-11696</v>
      </c>
      <c r="L196" s="24">
        <f t="shared" si="83"/>
        <v>-208.07113543091654</v>
      </c>
      <c r="M196" s="24">
        <f t="shared" si="84"/>
        <v>0</v>
      </c>
      <c r="N196" s="24">
        <f t="shared" si="85"/>
        <v>-208.07113543091654</v>
      </c>
      <c r="O196" s="24">
        <f t="shared" si="86"/>
        <v>4.323684929229828E-91</v>
      </c>
      <c r="P196" s="24">
        <f t="shared" si="87"/>
        <v>4.875136653884708E-87</v>
      </c>
      <c r="Q196" s="24">
        <f t="shared" si="88"/>
        <v>1.721641094291978E-88</v>
      </c>
      <c r="R196" s="24">
        <f t="shared" si="89"/>
        <v>2958400</v>
      </c>
      <c r="S196" s="24">
        <f t="shared" si="90"/>
        <v>-252.94117647058823</v>
      </c>
      <c r="T196" s="24">
        <f t="shared" si="78"/>
        <v>0</v>
      </c>
      <c r="U196" s="24">
        <f t="shared" si="91"/>
        <v>-252.94117647058823</v>
      </c>
      <c r="V196" s="24">
        <f t="shared" si="92"/>
        <v>1.4094277328196103E-110</v>
      </c>
      <c r="W196" s="24">
        <f t="shared" si="93"/>
        <v>1.5891890629723692E-106</v>
      </c>
      <c r="X196" s="24">
        <f t="shared" si="94"/>
        <v>5.612177445800264E-108</v>
      </c>
      <c r="Y196" s="24">
        <f t="shared" si="95"/>
        <v>518400</v>
      </c>
      <c r="Z196" s="24">
        <f t="shared" si="96"/>
        <v>-44.322845417236664</v>
      </c>
      <c r="AA196" s="24">
        <f t="shared" si="97"/>
        <v>0</v>
      </c>
      <c r="AB196" s="24">
        <f t="shared" si="98"/>
        <v>-44.322845417236664</v>
      </c>
      <c r="AC196" s="24">
        <f t="shared" si="99"/>
        <v>5.634207183962232E-20</v>
      </c>
      <c r="AD196" s="24">
        <f t="shared" si="100"/>
        <v>6.352805629388811E-16</v>
      </c>
      <c r="AE196" s="24">
        <f t="shared" si="101"/>
        <v>2.2434758268550158E-17</v>
      </c>
      <c r="AL196" s="1">
        <f t="shared" si="102"/>
      </c>
      <c r="AM196" s="1">
        <f t="shared" si="103"/>
      </c>
    </row>
    <row r="197" spans="7:39" ht="12.75">
      <c r="G197" s="24">
        <v>8700</v>
      </c>
      <c r="H197" s="24">
        <f t="shared" si="79"/>
        <v>21353.30009655829</v>
      </c>
      <c r="I197" s="24">
        <f t="shared" si="80"/>
        <v>11145.818160367664</v>
      </c>
      <c r="J197" s="24">
        <f t="shared" si="81"/>
        <v>2496400</v>
      </c>
      <c r="K197" s="24">
        <f t="shared" si="82"/>
        <v>-11832</v>
      </c>
      <c r="L197" s="24">
        <f t="shared" si="83"/>
        <v>-210.98715348208248</v>
      </c>
      <c r="M197" s="24">
        <f t="shared" si="84"/>
        <v>0</v>
      </c>
      <c r="N197" s="24">
        <f t="shared" si="85"/>
        <v>-210.98715348208248</v>
      </c>
      <c r="O197" s="24">
        <f t="shared" si="86"/>
        <v>2.3412268184469502E-92</v>
      </c>
      <c r="P197" s="24">
        <f t="shared" si="87"/>
        <v>2.6094888390585825E-88</v>
      </c>
      <c r="Q197" s="24">
        <f t="shared" si="88"/>
        <v>9.21533802922146E-90</v>
      </c>
      <c r="R197" s="24">
        <f t="shared" si="89"/>
        <v>3027600</v>
      </c>
      <c r="S197" s="24">
        <f t="shared" si="90"/>
        <v>-255.88235294117646</v>
      </c>
      <c r="T197" s="24">
        <f t="shared" si="78"/>
        <v>0</v>
      </c>
      <c r="U197" s="24">
        <f t="shared" si="91"/>
        <v>-255.88235294117646</v>
      </c>
      <c r="V197" s="24">
        <f t="shared" si="92"/>
        <v>7.442281642105427E-112</v>
      </c>
      <c r="W197" s="24">
        <f t="shared" si="93"/>
        <v>8.295031788114955E-108</v>
      </c>
      <c r="X197" s="24">
        <f t="shared" si="94"/>
        <v>2.929367650340065E-109</v>
      </c>
      <c r="Y197" s="24">
        <f t="shared" si="95"/>
        <v>547600</v>
      </c>
      <c r="Z197" s="24">
        <f t="shared" si="96"/>
        <v>-46.28127112914131</v>
      </c>
      <c r="AA197" s="24">
        <f t="shared" si="97"/>
        <v>0</v>
      </c>
      <c r="AB197" s="24">
        <f t="shared" si="98"/>
        <v>-46.28127112914131</v>
      </c>
      <c r="AC197" s="24">
        <f t="shared" si="99"/>
        <v>7.948759062646645E-21</v>
      </c>
      <c r="AD197" s="24">
        <f t="shared" si="100"/>
        <v>8.859542311283403E-17</v>
      </c>
      <c r="AE197" s="24">
        <f t="shared" si="101"/>
        <v>3.1287229882202094E-18</v>
      </c>
      <c r="AL197" s="1">
        <f t="shared" si="102"/>
      </c>
      <c r="AM197" s="1">
        <f t="shared" si="103"/>
      </c>
    </row>
    <row r="198" spans="7:39" ht="12.75">
      <c r="G198" s="24">
        <v>8800</v>
      </c>
      <c r="H198" s="24">
        <f t="shared" si="79"/>
        <v>21598.740327553216</v>
      </c>
      <c r="I198" s="24">
        <f t="shared" si="80"/>
        <v>11019.16113581803</v>
      </c>
      <c r="J198" s="24">
        <f t="shared" si="81"/>
        <v>2560000</v>
      </c>
      <c r="K198" s="24">
        <f t="shared" si="82"/>
        <v>-11968</v>
      </c>
      <c r="L198" s="24">
        <f t="shared" si="83"/>
        <v>-213.90374331550802</v>
      </c>
      <c r="M198" s="24">
        <f t="shared" si="84"/>
        <v>0</v>
      </c>
      <c r="N198" s="24">
        <f t="shared" si="85"/>
        <v>-213.90374331550802</v>
      </c>
      <c r="O198" s="24">
        <f t="shared" si="86"/>
        <v>1.2670233530514318E-93</v>
      </c>
      <c r="P198" s="24">
        <f t="shared" si="87"/>
        <v>1.3961534490118186E-89</v>
      </c>
      <c r="Q198" s="24">
        <f t="shared" si="88"/>
        <v>4.93047748690466E-91</v>
      </c>
      <c r="R198" s="24">
        <f t="shared" si="89"/>
        <v>3097600</v>
      </c>
      <c r="S198" s="24">
        <f t="shared" si="90"/>
        <v>-258.8235294117647</v>
      </c>
      <c r="T198" s="24">
        <f t="shared" si="78"/>
        <v>0</v>
      </c>
      <c r="U198" s="24">
        <f t="shared" si="91"/>
        <v>-258.8235294117647</v>
      </c>
      <c r="V198" s="24">
        <f t="shared" si="92"/>
        <v>3.929790421365888E-113</v>
      </c>
      <c r="W198" s="24">
        <f t="shared" si="93"/>
        <v>4.330299388302496E-109</v>
      </c>
      <c r="X198" s="24">
        <f t="shared" si="94"/>
        <v>1.52923331319305E-110</v>
      </c>
      <c r="Y198" s="24">
        <f t="shared" si="95"/>
        <v>577600</v>
      </c>
      <c r="Z198" s="24">
        <f t="shared" si="96"/>
        <v>-48.2620320855615</v>
      </c>
      <c r="AA198" s="24">
        <f t="shared" si="97"/>
        <v>0</v>
      </c>
      <c r="AB198" s="24">
        <f t="shared" si="98"/>
        <v>-48.2620320855615</v>
      </c>
      <c r="AC198" s="24">
        <f t="shared" si="99"/>
        <v>1.096644285249092E-21</v>
      </c>
      <c r="AD198" s="24">
        <f t="shared" si="100"/>
        <v>1.2084100087833738E-17</v>
      </c>
      <c r="AE198" s="24">
        <f t="shared" si="101"/>
        <v>4.2674666939180056E-19</v>
      </c>
      <c r="AL198" s="1">
        <f t="shared" si="102"/>
      </c>
      <c r="AM198" s="1">
        <f t="shared" si="103"/>
      </c>
    </row>
    <row r="199" spans="7:39" ht="12.75">
      <c r="G199" s="24">
        <v>8900</v>
      </c>
      <c r="H199" s="24">
        <f t="shared" si="79"/>
        <v>21844.180558548134</v>
      </c>
      <c r="I199" s="24">
        <f t="shared" si="80"/>
        <v>10895.350336539179</v>
      </c>
      <c r="J199" s="24">
        <f t="shared" si="81"/>
        <v>2624400</v>
      </c>
      <c r="K199" s="24">
        <f t="shared" si="82"/>
        <v>-12104</v>
      </c>
      <c r="L199" s="24">
        <f t="shared" si="83"/>
        <v>-216.82088565763385</v>
      </c>
      <c r="M199" s="24">
        <f t="shared" si="84"/>
        <v>0</v>
      </c>
      <c r="N199" s="24">
        <f t="shared" si="85"/>
        <v>-216.82088565763385</v>
      </c>
      <c r="O199" s="24">
        <f t="shared" si="86"/>
        <v>6.85307993520687E-95</v>
      </c>
      <c r="P199" s="24">
        <f t="shared" si="87"/>
        <v>7.466670677838606E-91</v>
      </c>
      <c r="Q199" s="24">
        <f t="shared" si="88"/>
        <v>2.636834203666589E-92</v>
      </c>
      <c r="R199" s="24">
        <f t="shared" si="89"/>
        <v>3168400</v>
      </c>
      <c r="S199" s="24">
        <f t="shared" si="90"/>
        <v>-261.7647058823529</v>
      </c>
      <c r="T199" s="24">
        <f t="shared" si="78"/>
        <v>0</v>
      </c>
      <c r="U199" s="24">
        <f t="shared" si="91"/>
        <v>-261.7647058823529</v>
      </c>
      <c r="V199" s="24">
        <f t="shared" si="92"/>
        <v>2.0750696491365487E-114</v>
      </c>
      <c r="W199" s="24">
        <f t="shared" si="93"/>
        <v>2.2608610800062132E-110</v>
      </c>
      <c r="X199" s="24">
        <f t="shared" si="94"/>
        <v>7.984168691399498E-112</v>
      </c>
      <c r="Y199" s="24">
        <f t="shared" si="95"/>
        <v>608400</v>
      </c>
      <c r="Z199" s="24">
        <f t="shared" si="96"/>
        <v>-50.26437541308658</v>
      </c>
      <c r="AA199" s="24">
        <f t="shared" si="97"/>
        <v>0</v>
      </c>
      <c r="AB199" s="24">
        <f t="shared" si="98"/>
        <v>-50.26437541308658</v>
      </c>
      <c r="AC199" s="24">
        <f t="shared" si="99"/>
        <v>1.4806728795248982E-22</v>
      </c>
      <c r="AD199" s="24">
        <f t="shared" si="100"/>
        <v>1.6132449756236035E-18</v>
      </c>
      <c r="AE199" s="24">
        <f t="shared" si="101"/>
        <v>5.69713023937593E-20</v>
      </c>
      <c r="AL199" s="1">
        <f t="shared" si="102"/>
      </c>
      <c r="AM199" s="1">
        <f t="shared" si="103"/>
      </c>
    </row>
    <row r="200" spans="7:39" ht="12.75">
      <c r="G200" s="24">
        <v>9000</v>
      </c>
      <c r="H200" s="24">
        <f t="shared" si="79"/>
        <v>22089.62078954306</v>
      </c>
      <c r="I200" s="24">
        <f t="shared" si="80"/>
        <v>10774.290888355408</v>
      </c>
      <c r="J200" s="24">
        <f t="shared" si="81"/>
        <v>2689600</v>
      </c>
      <c r="K200" s="24">
        <f t="shared" si="82"/>
        <v>-12240</v>
      </c>
      <c r="L200" s="24">
        <f t="shared" si="83"/>
        <v>-219.73856209150327</v>
      </c>
      <c r="M200" s="24">
        <f t="shared" si="84"/>
        <v>0</v>
      </c>
      <c r="N200" s="24">
        <f t="shared" si="85"/>
        <v>-219.73856209150327</v>
      </c>
      <c r="O200" s="24">
        <f t="shared" si="86"/>
        <v>3.7047168642601855E-96</v>
      </c>
      <c r="P200" s="24">
        <f t="shared" si="87"/>
        <v>3.991569715453514E-92</v>
      </c>
      <c r="Q200" s="24">
        <f t="shared" si="88"/>
        <v>1.409611861316785E-93</v>
      </c>
      <c r="R200" s="24">
        <f t="shared" si="89"/>
        <v>3240000</v>
      </c>
      <c r="S200" s="24">
        <f t="shared" si="90"/>
        <v>-264.70588235294116</v>
      </c>
      <c r="T200" s="24">
        <f t="shared" si="78"/>
        <v>0</v>
      </c>
      <c r="U200" s="24">
        <f t="shared" si="91"/>
        <v>-264.70588235294116</v>
      </c>
      <c r="V200" s="24">
        <f t="shared" si="92"/>
        <v>1.0957108616675442E-115</v>
      </c>
      <c r="W200" s="24">
        <f t="shared" si="93"/>
        <v>1.1805507553136674E-111</v>
      </c>
      <c r="X200" s="24">
        <f t="shared" si="94"/>
        <v>4.169082506899323E-113</v>
      </c>
      <c r="Y200" s="24">
        <f t="shared" si="95"/>
        <v>640000</v>
      </c>
      <c r="Z200" s="24">
        <f t="shared" si="96"/>
        <v>-52.287581699346404</v>
      </c>
      <c r="AA200" s="24">
        <f t="shared" si="97"/>
        <v>0</v>
      </c>
      <c r="AB200" s="24">
        <f t="shared" si="98"/>
        <v>-52.287581699346404</v>
      </c>
      <c r="AC200" s="24">
        <f t="shared" si="99"/>
        <v>1.9579058134749264E-23</v>
      </c>
      <c r="AD200" s="24">
        <f t="shared" si="100"/>
        <v>2.1095046766380983E-19</v>
      </c>
      <c r="AE200" s="24">
        <f t="shared" si="101"/>
        <v>7.449657717814507E-21</v>
      </c>
      <c r="AL200" s="1">
        <f t="shared" si="102"/>
      </c>
      <c r="AM200" s="1">
        <f t="shared" si="103"/>
      </c>
    </row>
    <row r="201" spans="7:39" ht="12.75">
      <c r="G201" s="24">
        <v>9100</v>
      </c>
      <c r="H201" s="24">
        <f t="shared" si="79"/>
        <v>22335.06102053798</v>
      </c>
      <c r="I201" s="24">
        <f t="shared" si="80"/>
        <v>10655.89208738447</v>
      </c>
      <c r="J201" s="24">
        <f t="shared" si="81"/>
        <v>2755600</v>
      </c>
      <c r="K201" s="24">
        <f t="shared" si="82"/>
        <v>-12376</v>
      </c>
      <c r="L201" s="24">
        <f t="shared" si="83"/>
        <v>-222.65675500969618</v>
      </c>
      <c r="M201" s="24">
        <f t="shared" si="84"/>
        <v>0</v>
      </c>
      <c r="N201" s="24">
        <f t="shared" si="85"/>
        <v>-222.65675500969618</v>
      </c>
      <c r="O201" s="24">
        <f t="shared" si="86"/>
        <v>2.001704386153314E-97</v>
      </c>
      <c r="P201" s="24">
        <f t="shared" si="87"/>
        <v>2.132994592969389E-93</v>
      </c>
      <c r="Q201" s="24">
        <f t="shared" si="88"/>
        <v>7.532611710960945E-95</v>
      </c>
      <c r="R201" s="24">
        <f t="shared" si="89"/>
        <v>3312400</v>
      </c>
      <c r="S201" s="24">
        <f t="shared" si="90"/>
        <v>-267.6470588235294</v>
      </c>
      <c r="T201" s="24">
        <f t="shared" si="78"/>
        <v>0</v>
      </c>
      <c r="U201" s="24">
        <f t="shared" si="91"/>
        <v>-267.6470588235294</v>
      </c>
      <c r="V201" s="24">
        <f t="shared" si="92"/>
        <v>5.785744555011939E-117</v>
      </c>
      <c r="W201" s="24">
        <f t="shared" si="93"/>
        <v>6.165226962337951E-113</v>
      </c>
      <c r="X201" s="24">
        <f t="shared" si="94"/>
        <v>2.177232936750604E-114</v>
      </c>
      <c r="Y201" s="24">
        <f t="shared" si="95"/>
        <v>672400</v>
      </c>
      <c r="Z201" s="24">
        <f t="shared" si="96"/>
        <v>-54.330963154492565</v>
      </c>
      <c r="AA201" s="24">
        <f t="shared" si="97"/>
        <v>0</v>
      </c>
      <c r="AB201" s="24">
        <f t="shared" si="98"/>
        <v>-54.330963154492565</v>
      </c>
      <c r="AC201" s="24">
        <f t="shared" si="99"/>
        <v>2.537245585233854E-24</v>
      </c>
      <c r="AD201" s="24">
        <f t="shared" si="100"/>
        <v>2.7036615155444603E-20</v>
      </c>
      <c r="AE201" s="24">
        <f t="shared" si="101"/>
        <v>9.5479062448598E-22</v>
      </c>
      <c r="AL201" s="1">
        <f t="shared" si="102"/>
      </c>
      <c r="AM201" s="1">
        <f t="shared" si="103"/>
      </c>
    </row>
    <row r="202" spans="7:39" ht="12.75">
      <c r="G202" s="24">
        <v>9200</v>
      </c>
      <c r="H202" s="24">
        <f t="shared" si="79"/>
        <v>22580.501251532907</v>
      </c>
      <c r="I202" s="24">
        <f t="shared" si="80"/>
        <v>10540.06717339116</v>
      </c>
      <c r="J202" s="24">
        <f t="shared" si="81"/>
        <v>2822400</v>
      </c>
      <c r="K202" s="24">
        <f t="shared" si="82"/>
        <v>-12512</v>
      </c>
      <c r="L202" s="24">
        <f t="shared" si="83"/>
        <v>-225.57544757033247</v>
      </c>
      <c r="M202" s="24">
        <f t="shared" si="84"/>
        <v>0</v>
      </c>
      <c r="N202" s="24">
        <f t="shared" si="85"/>
        <v>-225.57544757033247</v>
      </c>
      <c r="O202" s="24">
        <f t="shared" si="86"/>
        <v>1.0810054097990524E-98</v>
      </c>
      <c r="P202" s="24">
        <f t="shared" si="87"/>
        <v>1.1393869634081251E-94</v>
      </c>
      <c r="Q202" s="24">
        <f t="shared" si="88"/>
        <v>4.023713708498577E-96</v>
      </c>
      <c r="R202" s="24">
        <f t="shared" si="89"/>
        <v>3385600</v>
      </c>
      <c r="S202" s="24">
        <f t="shared" si="90"/>
        <v>-270.5882352941176</v>
      </c>
      <c r="T202" s="24">
        <f t="shared" si="78"/>
        <v>0</v>
      </c>
      <c r="U202" s="24">
        <f t="shared" si="91"/>
        <v>-270.5882352941176</v>
      </c>
      <c r="V202" s="24">
        <f t="shared" si="92"/>
        <v>3.0550796954687025E-118</v>
      </c>
      <c r="W202" s="24">
        <f t="shared" si="93"/>
        <v>3.2200745210303533E-114</v>
      </c>
      <c r="X202" s="24">
        <f t="shared" si="94"/>
        <v>1.1371604563475934E-115</v>
      </c>
      <c r="Y202" s="24">
        <f t="shared" si="95"/>
        <v>705600</v>
      </c>
      <c r="Z202" s="24">
        <f t="shared" si="96"/>
        <v>-56.39386189258312</v>
      </c>
      <c r="AA202" s="24">
        <f t="shared" si="97"/>
        <v>0</v>
      </c>
      <c r="AB202" s="24">
        <f t="shared" si="98"/>
        <v>-56.39386189258312</v>
      </c>
      <c r="AC202" s="24">
        <f t="shared" si="99"/>
        <v>3.2244597997633195E-25</v>
      </c>
      <c r="AD202" s="24">
        <f t="shared" si="100"/>
        <v>3.39860228874048E-21</v>
      </c>
      <c r="AE202" s="24">
        <f t="shared" si="101"/>
        <v>1.200207046255396E-22</v>
      </c>
      <c r="AL202" s="1">
        <f t="shared" si="102"/>
      </c>
      <c r="AM202" s="1">
        <f t="shared" si="103"/>
      </c>
    </row>
    <row r="203" spans="7:39" ht="12.75">
      <c r="G203" s="24">
        <v>9300</v>
      </c>
      <c r="H203" s="24">
        <f t="shared" si="79"/>
        <v>22825.941482527825</v>
      </c>
      <c r="I203" s="24">
        <f t="shared" si="80"/>
        <v>10426.7331177633</v>
      </c>
      <c r="J203" s="24">
        <f t="shared" si="81"/>
        <v>2890000</v>
      </c>
      <c r="K203" s="24">
        <f t="shared" si="82"/>
        <v>-12648</v>
      </c>
      <c r="L203" s="24">
        <f t="shared" si="83"/>
        <v>-228.49462365591398</v>
      </c>
      <c r="M203" s="24">
        <f t="shared" si="84"/>
        <v>0</v>
      </c>
      <c r="N203" s="24">
        <f t="shared" si="85"/>
        <v>-228.49462365591398</v>
      </c>
      <c r="O203" s="24">
        <f t="shared" si="86"/>
        <v>5.835066389560985E-100</v>
      </c>
      <c r="P203" s="24">
        <f t="shared" si="87"/>
        <v>6.084067996838305E-96</v>
      </c>
      <c r="Q203" s="24">
        <f t="shared" si="88"/>
        <v>2.1485718714114252E-97</v>
      </c>
      <c r="R203" s="24">
        <f t="shared" si="89"/>
        <v>3459600</v>
      </c>
      <c r="S203" s="24">
        <f t="shared" si="90"/>
        <v>-273.52941176470586</v>
      </c>
      <c r="T203" s="24">
        <f t="shared" si="78"/>
        <v>0</v>
      </c>
      <c r="U203" s="24">
        <f t="shared" si="91"/>
        <v>-273.52941176470586</v>
      </c>
      <c r="V203" s="24">
        <f t="shared" si="92"/>
        <v>1.6131911557657558E-119</v>
      </c>
      <c r="W203" s="24">
        <f t="shared" si="93"/>
        <v>1.6820313649105662E-115</v>
      </c>
      <c r="X203" s="24">
        <f t="shared" si="94"/>
        <v>5.940047480331697E-117</v>
      </c>
      <c r="Y203" s="24">
        <f t="shared" si="95"/>
        <v>739600</v>
      </c>
      <c r="Z203" s="24">
        <f t="shared" si="96"/>
        <v>-58.47564832384567</v>
      </c>
      <c r="AA203" s="24">
        <f t="shared" si="97"/>
        <v>0</v>
      </c>
      <c r="AB203" s="24">
        <f t="shared" si="98"/>
        <v>-58.47564832384567</v>
      </c>
      <c r="AC203" s="24">
        <f t="shared" si="99"/>
        <v>4.0211345693770455E-26</v>
      </c>
      <c r="AD203" s="24">
        <f t="shared" si="100"/>
        <v>4.192729698550651E-22</v>
      </c>
      <c r="AE203" s="24">
        <f t="shared" si="101"/>
        <v>1.4806509558109146E-23</v>
      </c>
      <c r="AL203" s="1">
        <f t="shared" si="102"/>
      </c>
      <c r="AM203" s="1">
        <f t="shared" si="103"/>
      </c>
    </row>
    <row r="204" spans="7:39" ht="12.75">
      <c r="G204" s="24">
        <v>9400</v>
      </c>
      <c r="H204" s="24">
        <f t="shared" si="79"/>
        <v>23071.38171352275</v>
      </c>
      <c r="I204" s="24">
        <f t="shared" si="80"/>
        <v>10315.810425021136</v>
      </c>
      <c r="J204" s="24">
        <f t="shared" si="81"/>
        <v>2958400</v>
      </c>
      <c r="K204" s="24">
        <f t="shared" si="82"/>
        <v>-12784.000000000002</v>
      </c>
      <c r="L204" s="24">
        <f t="shared" si="83"/>
        <v>-231.41426783479346</v>
      </c>
      <c r="M204" s="24">
        <f t="shared" si="84"/>
        <v>0</v>
      </c>
      <c r="N204" s="24">
        <f t="shared" si="85"/>
        <v>-231.41426783479346</v>
      </c>
      <c r="O204" s="24">
        <f t="shared" si="86"/>
        <v>3.1481864522748356E-101</v>
      </c>
      <c r="P204" s="24">
        <f t="shared" si="87"/>
        <v>3.2476094624287053E-97</v>
      </c>
      <c r="Q204" s="24">
        <f t="shared" si="88"/>
        <v>1.14688434513388E-98</v>
      </c>
      <c r="R204" s="24">
        <f t="shared" si="89"/>
        <v>3534400</v>
      </c>
      <c r="S204" s="24">
        <f t="shared" si="90"/>
        <v>-276.4705882352941</v>
      </c>
      <c r="T204" s="24">
        <f t="shared" si="78"/>
        <v>0</v>
      </c>
      <c r="U204" s="24">
        <f t="shared" si="91"/>
        <v>-276.4705882352941</v>
      </c>
      <c r="V204" s="24">
        <f t="shared" si="92"/>
        <v>8.518225265614892E-121</v>
      </c>
      <c r="W204" s="24">
        <f t="shared" si="93"/>
        <v>8.787239699770854E-117</v>
      </c>
      <c r="X204" s="24">
        <f t="shared" si="94"/>
        <v>3.1031895199213378E-118</v>
      </c>
      <c r="Y204" s="24">
        <f t="shared" si="95"/>
        <v>774400</v>
      </c>
      <c r="Z204" s="24">
        <f t="shared" si="96"/>
        <v>-60.57571964956195</v>
      </c>
      <c r="AA204" s="24">
        <f t="shared" si="97"/>
        <v>0</v>
      </c>
      <c r="AB204" s="24">
        <f t="shared" si="98"/>
        <v>-60.57571964956195</v>
      </c>
      <c r="AC204" s="24">
        <f t="shared" si="99"/>
        <v>4.92378656377676E-27</v>
      </c>
      <c r="AD204" s="24">
        <f t="shared" si="100"/>
        <v>5.07928487651873E-23</v>
      </c>
      <c r="AE204" s="24">
        <f t="shared" si="101"/>
        <v>1.79373547735575E-24</v>
      </c>
      <c r="AL204" s="1">
        <f t="shared" si="102"/>
      </c>
      <c r="AM204" s="1">
        <f t="shared" si="103"/>
      </c>
    </row>
    <row r="205" spans="7:39" ht="12.75">
      <c r="G205" s="24">
        <v>9500</v>
      </c>
      <c r="H205" s="24">
        <f t="shared" si="79"/>
        <v>23316.821944517673</v>
      </c>
      <c r="I205" s="24">
        <f t="shared" si="80"/>
        <v>10207.22294686302</v>
      </c>
      <c r="J205" s="24">
        <f t="shared" si="81"/>
        <v>3027600</v>
      </c>
      <c r="K205" s="24">
        <f t="shared" si="82"/>
        <v>-12920.000000000002</v>
      </c>
      <c r="L205" s="24">
        <f t="shared" si="83"/>
        <v>-234.33436532507736</v>
      </c>
      <c r="M205" s="24">
        <f t="shared" si="84"/>
        <v>0</v>
      </c>
      <c r="N205" s="24">
        <f t="shared" si="85"/>
        <v>-234.33436532507736</v>
      </c>
      <c r="O205" s="24">
        <f t="shared" si="86"/>
        <v>1.6977675128969085E-102</v>
      </c>
      <c r="P205" s="24">
        <f t="shared" si="87"/>
        <v>1.732949151607988E-98</v>
      </c>
      <c r="Q205" s="24">
        <f t="shared" si="88"/>
        <v>6.119862242937013E-100</v>
      </c>
      <c r="R205" s="24">
        <f t="shared" si="89"/>
        <v>3610000</v>
      </c>
      <c r="S205" s="24">
        <f t="shared" si="90"/>
        <v>-279.4117647058823</v>
      </c>
      <c r="T205" s="24">
        <f t="shared" si="78"/>
        <v>0</v>
      </c>
      <c r="U205" s="24">
        <f t="shared" si="91"/>
        <v>-279.4117647058823</v>
      </c>
      <c r="V205" s="24">
        <f t="shared" si="92"/>
        <v>4.4979270693631325E-122</v>
      </c>
      <c r="W205" s="24">
        <f t="shared" si="93"/>
        <v>4.59113443957197E-118</v>
      </c>
      <c r="X205" s="24">
        <f t="shared" si="94"/>
        <v>1.6213464938029614E-119</v>
      </c>
      <c r="Y205" s="24">
        <f t="shared" si="95"/>
        <v>810000</v>
      </c>
      <c r="Z205" s="24">
        <f t="shared" si="96"/>
        <v>-62.69349845201238</v>
      </c>
      <c r="AA205" s="24">
        <f t="shared" si="97"/>
        <v>0</v>
      </c>
      <c r="AB205" s="24">
        <f t="shared" si="98"/>
        <v>-62.69349845201238</v>
      </c>
      <c r="AC205" s="24">
        <f t="shared" si="99"/>
        <v>5.923243289414397E-28</v>
      </c>
      <c r="AD205" s="24">
        <f t="shared" si="100"/>
        <v>6.045986482356302E-24</v>
      </c>
      <c r="AE205" s="24">
        <f t="shared" si="101"/>
        <v>2.135123489361899E-25</v>
      </c>
      <c r="AL205" s="1">
        <f t="shared" si="102"/>
      </c>
      <c r="AM205" s="1">
        <f t="shared" si="103"/>
      </c>
    </row>
    <row r="206" spans="7:39" ht="12.75">
      <c r="G206" s="24">
        <v>9600</v>
      </c>
      <c r="H206" s="24">
        <f t="shared" si="79"/>
        <v>23562.262175512595</v>
      </c>
      <c r="I206" s="24">
        <f t="shared" si="80"/>
        <v>10100.897707833197</v>
      </c>
      <c r="J206" s="24">
        <f t="shared" si="81"/>
        <v>3097600</v>
      </c>
      <c r="K206" s="24">
        <f t="shared" si="82"/>
        <v>-13056.000000000002</v>
      </c>
      <c r="L206" s="24">
        <f t="shared" si="83"/>
        <v>-237.25490196078428</v>
      </c>
      <c r="M206" s="24">
        <f t="shared" si="84"/>
        <v>0</v>
      </c>
      <c r="N206" s="24">
        <f t="shared" si="85"/>
        <v>-237.25490196078428</v>
      </c>
      <c r="O206" s="24">
        <f t="shared" si="86"/>
        <v>9.151773728374213E-104</v>
      </c>
      <c r="P206" s="24">
        <f t="shared" si="87"/>
        <v>9.244113027554316E-100</v>
      </c>
      <c r="Q206" s="24">
        <f t="shared" si="88"/>
        <v>3.264533078439059E-101</v>
      </c>
      <c r="R206" s="24">
        <f t="shared" si="89"/>
        <v>3686400</v>
      </c>
      <c r="S206" s="24">
        <f t="shared" si="90"/>
        <v>-282.35294117647055</v>
      </c>
      <c r="T206" s="24">
        <f t="shared" si="78"/>
        <v>0</v>
      </c>
      <c r="U206" s="24">
        <f t="shared" si="91"/>
        <v>-282.35294117647055</v>
      </c>
      <c r="V206" s="24">
        <f t="shared" si="92"/>
        <v>2.375066083656712E-123</v>
      </c>
      <c r="W206" s="24">
        <f t="shared" si="93"/>
        <v>2.399029956036045E-119</v>
      </c>
      <c r="X206" s="24">
        <f t="shared" si="94"/>
        <v>8.472108275073614E-121</v>
      </c>
      <c r="Y206" s="24">
        <f t="shared" si="95"/>
        <v>846400</v>
      </c>
      <c r="Z206" s="24">
        <f t="shared" si="96"/>
        <v>-64.828431372549</v>
      </c>
      <c r="AA206" s="24">
        <f t="shared" si="97"/>
        <v>0</v>
      </c>
      <c r="AB206" s="24">
        <f t="shared" si="98"/>
        <v>-64.828431372549</v>
      </c>
      <c r="AC206" s="24">
        <f t="shared" si="99"/>
        <v>7.004384599181465E-29</v>
      </c>
      <c r="AD206" s="24">
        <f t="shared" si="100"/>
        <v>7.075057234265421E-25</v>
      </c>
      <c r="AE206" s="24">
        <f t="shared" si="101"/>
        <v>2.4985369936805785E-26</v>
      </c>
      <c r="AL206" s="1">
        <f t="shared" si="102"/>
      </c>
      <c r="AM206" s="1">
        <f t="shared" si="103"/>
      </c>
    </row>
    <row r="207" spans="7:39" ht="12.75">
      <c r="G207" s="24">
        <v>9700</v>
      </c>
      <c r="H207" s="24">
        <f t="shared" si="79"/>
        <v>23807.702406507517</v>
      </c>
      <c r="I207" s="24">
        <f t="shared" si="80"/>
        <v>9996.76474177306</v>
      </c>
      <c r="J207" s="24">
        <f t="shared" si="81"/>
        <v>3168400</v>
      </c>
      <c r="K207" s="24">
        <f t="shared" si="82"/>
        <v>-13192.000000000002</v>
      </c>
      <c r="L207" s="24">
        <f t="shared" si="83"/>
        <v>-240.175864160097</v>
      </c>
      <c r="M207" s="24">
        <f t="shared" si="84"/>
        <v>0</v>
      </c>
      <c r="N207" s="24">
        <f t="shared" si="85"/>
        <v>-240.175864160097</v>
      </c>
      <c r="O207" s="24">
        <f t="shared" si="86"/>
        <v>4.931142000228119E-105</v>
      </c>
      <c r="P207" s="24">
        <f t="shared" si="87"/>
        <v>4.929546648455674E-101</v>
      </c>
      <c r="Q207" s="24">
        <f t="shared" si="88"/>
        <v>1.7408558341534616E-102</v>
      </c>
      <c r="R207" s="24">
        <f t="shared" si="89"/>
        <v>3763600</v>
      </c>
      <c r="S207" s="24">
        <f t="shared" si="90"/>
        <v>-285.2941176470588</v>
      </c>
      <c r="T207" s="24">
        <f t="shared" si="78"/>
        <v>0</v>
      </c>
      <c r="U207" s="24">
        <f t="shared" si="91"/>
        <v>-285.2941176470588</v>
      </c>
      <c r="V207" s="24">
        <f t="shared" si="92"/>
        <v>1.2541196899697929E-124</v>
      </c>
      <c r="W207" s="24">
        <f t="shared" si="93"/>
        <v>1.2537139498653387E-120</v>
      </c>
      <c r="X207" s="24">
        <f t="shared" si="94"/>
        <v>4.4274563152098356E-122</v>
      </c>
      <c r="Y207" s="24">
        <f t="shared" si="95"/>
        <v>883600</v>
      </c>
      <c r="Z207" s="24">
        <f t="shared" si="96"/>
        <v>-66.97998787143723</v>
      </c>
      <c r="AA207" s="24">
        <f t="shared" si="97"/>
        <v>0</v>
      </c>
      <c r="AB207" s="24">
        <f t="shared" si="98"/>
        <v>-66.97998787143723</v>
      </c>
      <c r="AC207" s="24">
        <f t="shared" si="99"/>
        <v>8.146308813853804E-30</v>
      </c>
      <c r="AD207" s="24">
        <f t="shared" si="100"/>
        <v>8.143673272592883E-26</v>
      </c>
      <c r="AE207" s="24">
        <f t="shared" si="101"/>
        <v>2.8759158070802077E-27</v>
      </c>
      <c r="AL207" s="1">
        <f t="shared" si="102"/>
      </c>
      <c r="AM207" s="1">
        <f t="shared" si="103"/>
      </c>
    </row>
    <row r="208" spans="7:39" ht="12.75">
      <c r="G208" s="24">
        <v>9800</v>
      </c>
      <c r="H208" s="24">
        <f t="shared" si="79"/>
        <v>24053.142637502442</v>
      </c>
      <c r="I208" s="24">
        <f t="shared" si="80"/>
        <v>9894.75693828558</v>
      </c>
      <c r="J208" s="24">
        <f t="shared" si="81"/>
        <v>3240000</v>
      </c>
      <c r="K208" s="24">
        <f t="shared" si="82"/>
        <v>-13328.000000000002</v>
      </c>
      <c r="L208" s="24">
        <f t="shared" si="83"/>
        <v>-243.09723889555818</v>
      </c>
      <c r="M208" s="24">
        <f t="shared" si="84"/>
        <v>0</v>
      </c>
      <c r="N208" s="24">
        <f t="shared" si="85"/>
        <v>-243.09723889555818</v>
      </c>
      <c r="O208" s="24">
        <f t="shared" si="86"/>
        <v>2.6558930455553753E-106</v>
      </c>
      <c r="P208" s="24">
        <f t="shared" si="87"/>
        <v>2.627941613985347E-102</v>
      </c>
      <c r="Q208" s="24">
        <f t="shared" si="88"/>
        <v>9.28050349610601E-104</v>
      </c>
      <c r="R208" s="24">
        <f t="shared" si="89"/>
        <v>3841600</v>
      </c>
      <c r="S208" s="24">
        <f t="shared" si="90"/>
        <v>-288.235294117647</v>
      </c>
      <c r="T208" s="24">
        <f t="shared" si="78"/>
        <v>0</v>
      </c>
      <c r="U208" s="24">
        <f t="shared" si="91"/>
        <v>-288.235294117647</v>
      </c>
      <c r="V208" s="24">
        <f t="shared" si="92"/>
        <v>6.622199725695134E-126</v>
      </c>
      <c r="W208" s="24">
        <f t="shared" si="93"/>
        <v>6.55250566825348E-122</v>
      </c>
      <c r="X208" s="24">
        <f t="shared" si="94"/>
        <v>2.3139993460608117E-123</v>
      </c>
      <c r="Y208" s="24">
        <f t="shared" si="95"/>
        <v>921600</v>
      </c>
      <c r="Z208" s="24">
        <f t="shared" si="96"/>
        <v>-69.14765906362544</v>
      </c>
      <c r="AA208" s="24">
        <f t="shared" si="97"/>
        <v>0</v>
      </c>
      <c r="AB208" s="24">
        <f t="shared" si="98"/>
        <v>-69.14765906362544</v>
      </c>
      <c r="AC208" s="24">
        <f t="shared" si="99"/>
        <v>9.322947361329139E-31</v>
      </c>
      <c r="AD208" s="24">
        <f t="shared" si="100"/>
        <v>9.224829808878273E-27</v>
      </c>
      <c r="AE208" s="24">
        <f t="shared" si="101"/>
        <v>3.257723262825698E-28</v>
      </c>
      <c r="AL208" s="1">
        <f t="shared" si="102"/>
      </c>
      <c r="AM208" s="1">
        <f t="shared" si="103"/>
      </c>
    </row>
    <row r="209" spans="7:39" ht="12.75">
      <c r="G209" s="24">
        <v>9900</v>
      </c>
      <c r="H209" s="24">
        <f t="shared" si="79"/>
        <v>24298.582868497368</v>
      </c>
      <c r="I209" s="24">
        <f t="shared" si="80"/>
        <v>9794.809898504916</v>
      </c>
      <c r="J209" s="24">
        <f t="shared" si="81"/>
        <v>3312400</v>
      </c>
      <c r="K209" s="24">
        <f t="shared" si="82"/>
        <v>-13464.000000000002</v>
      </c>
      <c r="L209" s="24">
        <f t="shared" si="83"/>
        <v>-246.01901366607245</v>
      </c>
      <c r="M209" s="24">
        <f t="shared" si="84"/>
        <v>0</v>
      </c>
      <c r="N209" s="24">
        <f t="shared" si="85"/>
        <v>-246.01901366607245</v>
      </c>
      <c r="O209" s="24">
        <f t="shared" si="86"/>
        <v>1.4298810861711296E-107</v>
      </c>
      <c r="P209" s="24">
        <f t="shared" si="87"/>
        <v>1.4005413416513942E-103</v>
      </c>
      <c r="Q209" s="24">
        <f t="shared" si="88"/>
        <v>4.945973209018654E-105</v>
      </c>
      <c r="R209" s="24">
        <f t="shared" si="89"/>
        <v>3920400</v>
      </c>
      <c r="S209" s="24">
        <f t="shared" si="90"/>
        <v>-291.17647058823525</v>
      </c>
      <c r="T209" s="24">
        <f t="shared" si="78"/>
        <v>0</v>
      </c>
      <c r="U209" s="24">
        <f t="shared" si="91"/>
        <v>-291.17647058823525</v>
      </c>
      <c r="V209" s="24">
        <f t="shared" si="92"/>
        <v>3.4967578898352985E-127</v>
      </c>
      <c r="W209" s="24">
        <f t="shared" si="93"/>
        <v>3.425007879203394E-123</v>
      </c>
      <c r="X209" s="24">
        <f t="shared" si="94"/>
        <v>1.2095321078664942E-124</v>
      </c>
      <c r="Y209" s="24">
        <f t="shared" si="95"/>
        <v>960400</v>
      </c>
      <c r="Z209" s="24">
        <f t="shared" si="96"/>
        <v>-71.33095662507426</v>
      </c>
      <c r="AA209" s="24">
        <f t="shared" si="97"/>
        <v>0</v>
      </c>
      <c r="AB209" s="24">
        <f t="shared" si="98"/>
        <v>-71.33095662507426</v>
      </c>
      <c r="AC209" s="24">
        <f t="shared" si="99"/>
        <v>1.0504107285617203E-31</v>
      </c>
      <c r="AD209" s="24">
        <f t="shared" si="100"/>
        <v>1.0288573401612098E-27</v>
      </c>
      <c r="AE209" s="24">
        <f t="shared" si="101"/>
        <v>3.633381385471557E-29</v>
      </c>
      <c r="AL209" s="1">
        <f t="shared" si="102"/>
      </c>
      <c r="AM209" s="1">
        <f t="shared" si="103"/>
      </c>
    </row>
    <row r="210" spans="7:39" ht="12.75">
      <c r="G210" s="24">
        <v>10000</v>
      </c>
      <c r="H210" s="24">
        <f t="shared" si="79"/>
        <v>24544.023099492286</v>
      </c>
      <c r="I210" s="24">
        <f t="shared" si="80"/>
        <v>9696.86179951987</v>
      </c>
      <c r="J210" s="24">
        <f t="shared" si="81"/>
        <v>3385600</v>
      </c>
      <c r="K210" s="24">
        <f t="shared" si="82"/>
        <v>-13600.000000000002</v>
      </c>
      <c r="L210" s="24">
        <f t="shared" si="83"/>
        <v>-248.9411764705882</v>
      </c>
      <c r="M210" s="24">
        <f t="shared" si="84"/>
        <v>0</v>
      </c>
      <c r="N210" s="24">
        <f t="shared" si="85"/>
        <v>-248.9411764705882</v>
      </c>
      <c r="O210" s="24">
        <f t="shared" si="86"/>
        <v>7.69521468173616E-109</v>
      </c>
      <c r="P210" s="24">
        <f t="shared" si="87"/>
        <v>7.461943328643181E-105</v>
      </c>
      <c r="Q210" s="24">
        <f t="shared" si="88"/>
        <v>2.6351647533065815E-106</v>
      </c>
      <c r="R210" s="24">
        <f t="shared" si="89"/>
        <v>4000000</v>
      </c>
      <c r="S210" s="24">
        <f t="shared" si="90"/>
        <v>-294.1176470588235</v>
      </c>
      <c r="T210" s="24">
        <f t="shared" si="78"/>
        <v>0</v>
      </c>
      <c r="U210" s="24">
        <f t="shared" si="91"/>
        <v>-294.1176470588235</v>
      </c>
      <c r="V210" s="24">
        <f t="shared" si="92"/>
        <v>1.8464130117793908E-128</v>
      </c>
      <c r="W210" s="24">
        <f t="shared" si="93"/>
        <v>1.7904411800060005E-124</v>
      </c>
      <c r="X210" s="24">
        <f t="shared" si="94"/>
        <v>6.322893759203019E-126</v>
      </c>
      <c r="Y210" s="24">
        <f t="shared" si="95"/>
        <v>1000000</v>
      </c>
      <c r="Z210" s="24">
        <f t="shared" si="96"/>
        <v>-73.52941176470587</v>
      </c>
      <c r="AA210" s="24">
        <f t="shared" si="97"/>
        <v>0</v>
      </c>
      <c r="AB210" s="24">
        <f t="shared" si="98"/>
        <v>-73.52941176470587</v>
      </c>
      <c r="AC210" s="24">
        <f t="shared" si="99"/>
        <v>1.1656876974535646E-32</v>
      </c>
      <c r="AD210" s="24">
        <f t="shared" si="100"/>
        <v>1.1303512503607746E-28</v>
      </c>
      <c r="AE210" s="24">
        <f t="shared" si="101"/>
        <v>3.991804336509685E-30</v>
      </c>
      <c r="AL210" s="1">
        <f t="shared" si="102"/>
      </c>
      <c r="AM210" s="1">
        <f t="shared" si="103"/>
      </c>
    </row>
    <row r="211" spans="7:39" ht="12.75">
      <c r="G211" s="24">
        <v>10500</v>
      </c>
      <c r="H211" s="24">
        <f t="shared" si="79"/>
        <v>25771.224254466902</v>
      </c>
      <c r="I211" s="24">
        <f t="shared" si="80"/>
        <v>9235.106475733208</v>
      </c>
      <c r="J211" s="24">
        <f t="shared" si="81"/>
        <v>3763600</v>
      </c>
      <c r="K211" s="24">
        <f t="shared" si="82"/>
        <v>-14280.000000000002</v>
      </c>
      <c r="L211" s="24">
        <f t="shared" si="83"/>
        <v>-263.55742296918766</v>
      </c>
      <c r="M211" s="24">
        <f t="shared" si="84"/>
        <v>0</v>
      </c>
      <c r="N211" s="24">
        <f t="shared" si="85"/>
        <v>-263.55742296918766</v>
      </c>
      <c r="O211" s="24">
        <f t="shared" si="86"/>
        <v>3.4551391284232058E-115</v>
      </c>
      <c r="P211" s="24">
        <f t="shared" si="87"/>
        <v>3.190857773946034E-111</v>
      </c>
      <c r="Q211" s="24">
        <f t="shared" si="88"/>
        <v>1.1268426425111713E-112</v>
      </c>
      <c r="R211" s="24">
        <f t="shared" si="89"/>
        <v>4410000</v>
      </c>
      <c r="S211" s="24">
        <f t="shared" si="90"/>
        <v>-308.82352941176464</v>
      </c>
      <c r="T211" s="24">
        <f t="shared" si="78"/>
        <v>0</v>
      </c>
      <c r="U211" s="24">
        <f t="shared" si="91"/>
        <v>-308.82352941176464</v>
      </c>
      <c r="V211" s="24">
        <f t="shared" si="92"/>
        <v>7.579582677739948E-135</v>
      </c>
      <c r="W211" s="24">
        <f t="shared" si="93"/>
        <v>6.999825307055145E-131</v>
      </c>
      <c r="X211" s="24">
        <f t="shared" si="94"/>
        <v>2.471969045603721E-132</v>
      </c>
      <c r="Y211" s="24">
        <f t="shared" si="95"/>
        <v>1210000</v>
      </c>
      <c r="Z211" s="24">
        <f t="shared" si="96"/>
        <v>-84.73389355742296</v>
      </c>
      <c r="AA211" s="24">
        <f t="shared" si="97"/>
        <v>0</v>
      </c>
      <c r="AB211" s="24">
        <f t="shared" si="98"/>
        <v>-84.73389355742296</v>
      </c>
      <c r="AC211" s="24">
        <f t="shared" si="99"/>
        <v>1.5868562906634988E-37</v>
      </c>
      <c r="AD211" s="24">
        <f t="shared" si="100"/>
        <v>1.4654786805964456E-33</v>
      </c>
      <c r="AE211" s="24">
        <f t="shared" si="101"/>
        <v>5.175297634607179E-35</v>
      </c>
      <c r="AL211" s="1">
        <f t="shared" si="102"/>
      </c>
      <c r="AM211" s="1">
        <f t="shared" si="103"/>
      </c>
    </row>
    <row r="212" spans="7:39" ht="12.75">
      <c r="G212" s="24">
        <v>11000</v>
      </c>
      <c r="H212" s="24">
        <f t="shared" si="79"/>
        <v>26998.42540944152</v>
      </c>
      <c r="I212" s="24">
        <f t="shared" si="80"/>
        <v>8815.328908654425</v>
      </c>
      <c r="J212" s="24">
        <f t="shared" si="81"/>
        <v>4161600</v>
      </c>
      <c r="K212" s="24">
        <f t="shared" si="82"/>
        <v>-14960.000000000002</v>
      </c>
      <c r="L212" s="24">
        <f t="shared" si="83"/>
        <v>-278.18181818181813</v>
      </c>
      <c r="M212" s="24">
        <f t="shared" si="84"/>
        <v>0</v>
      </c>
      <c r="N212" s="24">
        <f t="shared" si="85"/>
        <v>-278.18181818181813</v>
      </c>
      <c r="O212" s="24">
        <f t="shared" si="86"/>
        <v>1.5387618052504554E-121</v>
      </c>
      <c r="P212" s="24">
        <f t="shared" si="87"/>
        <v>1.3564691425357609E-117</v>
      </c>
      <c r="Q212" s="24">
        <f t="shared" si="88"/>
        <v>4.7903334505867924E-119</v>
      </c>
      <c r="R212" s="24">
        <f t="shared" si="89"/>
        <v>4840000</v>
      </c>
      <c r="S212" s="24">
        <f t="shared" si="90"/>
        <v>-323.52941176470586</v>
      </c>
      <c r="T212" s="24">
        <f t="shared" si="78"/>
        <v>0</v>
      </c>
      <c r="U212" s="24">
        <f t="shared" si="91"/>
        <v>-323.52941176470586</v>
      </c>
      <c r="V212" s="24">
        <f t="shared" si="92"/>
        <v>3.1114421964199387E-141</v>
      </c>
      <c r="W212" s="24">
        <f t="shared" si="93"/>
        <v>2.7428386341707903E-137</v>
      </c>
      <c r="X212" s="24">
        <f t="shared" si="94"/>
        <v>9.686259161242761E-139</v>
      </c>
      <c r="Y212" s="24">
        <f t="shared" si="95"/>
        <v>1440000</v>
      </c>
      <c r="Z212" s="24">
        <f t="shared" si="96"/>
        <v>-96.2566844919786</v>
      </c>
      <c r="AA212" s="24">
        <f t="shared" si="97"/>
        <v>0</v>
      </c>
      <c r="AB212" s="24">
        <f t="shared" si="98"/>
        <v>-96.2566844919786</v>
      </c>
      <c r="AC212" s="24">
        <f t="shared" si="99"/>
        <v>1.571278177241632E-42</v>
      </c>
      <c r="AD212" s="24">
        <f t="shared" si="100"/>
        <v>1.3851333939375988E-38</v>
      </c>
      <c r="AE212" s="24">
        <f t="shared" si="101"/>
        <v>4.8915604656514815E-40</v>
      </c>
      <c r="AL212" s="1">
        <f t="shared" si="102"/>
      </c>
      <c r="AM212" s="1">
        <f t="shared" si="103"/>
      </c>
    </row>
    <row r="213" spans="7:39" ht="12.75">
      <c r="G213" s="24">
        <v>11500</v>
      </c>
      <c r="H213" s="24">
        <f t="shared" si="79"/>
        <v>28225.62656441613</v>
      </c>
      <c r="I213" s="24">
        <f t="shared" si="80"/>
        <v>8432.05373871293</v>
      </c>
      <c r="J213" s="24">
        <f t="shared" si="81"/>
        <v>4579600</v>
      </c>
      <c r="K213" s="24">
        <f t="shared" si="82"/>
        <v>-15640.000000000002</v>
      </c>
      <c r="L213" s="24">
        <f t="shared" si="83"/>
        <v>-292.81329923273654</v>
      </c>
      <c r="M213" s="24">
        <f t="shared" si="84"/>
        <v>0</v>
      </c>
      <c r="N213" s="24">
        <f t="shared" si="85"/>
        <v>-292.81329923273654</v>
      </c>
      <c r="O213" s="24">
        <f t="shared" si="86"/>
        <v>6.804557923437602E-128</v>
      </c>
      <c r="P213" s="24">
        <f t="shared" si="87"/>
        <v>5.737639807861072E-124</v>
      </c>
      <c r="Q213" s="24">
        <f t="shared" si="88"/>
        <v>2.026231709748655E-125</v>
      </c>
      <c r="R213" s="24">
        <f t="shared" si="89"/>
        <v>5290000</v>
      </c>
      <c r="S213" s="24">
        <f t="shared" si="90"/>
        <v>-338.235294117647</v>
      </c>
      <c r="T213" s="24">
        <f t="shared" si="78"/>
        <v>0</v>
      </c>
      <c r="U213" s="24">
        <f t="shared" si="91"/>
        <v>-338.235294117647</v>
      </c>
      <c r="V213" s="24">
        <f t="shared" si="92"/>
        <v>1.277256671412119E-147</v>
      </c>
      <c r="W213" s="24">
        <f t="shared" si="93"/>
        <v>1.076989689147659E-143</v>
      </c>
      <c r="X213" s="24">
        <f t="shared" si="94"/>
        <v>3.803359451448112E-145</v>
      </c>
      <c r="Y213" s="24">
        <f t="shared" si="95"/>
        <v>1690000</v>
      </c>
      <c r="Z213" s="24">
        <f t="shared" si="96"/>
        <v>-108.05626598465471</v>
      </c>
      <c r="AA213" s="24">
        <f t="shared" si="97"/>
        <v>0</v>
      </c>
      <c r="AB213" s="24">
        <f t="shared" si="98"/>
        <v>-108.05626598465471</v>
      </c>
      <c r="AC213" s="24">
        <f t="shared" si="99"/>
        <v>1.179668404753678E-47</v>
      </c>
      <c r="AD213" s="24">
        <f t="shared" si="100"/>
        <v>9.94702738274477E-44</v>
      </c>
      <c r="AE213" s="24">
        <f t="shared" si="101"/>
        <v>3.5127653487487175E-45</v>
      </c>
      <c r="AL213" s="1">
        <f t="shared" si="102"/>
      </c>
      <c r="AM213" s="1">
        <f t="shared" si="103"/>
      </c>
    </row>
    <row r="214" spans="7:39" ht="12.75">
      <c r="G214" s="24">
        <v>12000</v>
      </c>
      <c r="H214" s="24">
        <f t="shared" si="79"/>
        <v>29452.827719390745</v>
      </c>
      <c r="I214" s="24">
        <f t="shared" si="80"/>
        <v>8080.718166266557</v>
      </c>
      <c r="J214" s="24">
        <f t="shared" si="81"/>
        <v>5017600</v>
      </c>
      <c r="K214" s="24">
        <f t="shared" si="82"/>
        <v>-16320.000000000002</v>
      </c>
      <c r="L214" s="24">
        <f t="shared" si="83"/>
        <v>-307.45098039215685</v>
      </c>
      <c r="M214" s="24">
        <f t="shared" si="84"/>
        <v>0</v>
      </c>
      <c r="N214" s="24">
        <f t="shared" si="85"/>
        <v>-307.45098039215685</v>
      </c>
      <c r="O214" s="24">
        <f t="shared" si="86"/>
        <v>2.990444591162055E-134</v>
      </c>
      <c r="P214" s="24">
        <f t="shared" si="87"/>
        <v>2.4164939933016784E-130</v>
      </c>
      <c r="Q214" s="24">
        <f t="shared" si="88"/>
        <v>8.533782042115205E-132</v>
      </c>
      <c r="R214" s="24">
        <f t="shared" si="89"/>
        <v>5760000</v>
      </c>
      <c r="S214" s="24">
        <f t="shared" si="90"/>
        <v>-352.9411764705882</v>
      </c>
      <c r="T214" s="24">
        <f t="shared" si="78"/>
        <v>0</v>
      </c>
      <c r="U214" s="24">
        <f t="shared" si="91"/>
        <v>-352.9411764705882</v>
      </c>
      <c r="V214" s="24">
        <f t="shared" si="92"/>
        <v>5.243178248800044E-154</v>
      </c>
      <c r="W214" s="24">
        <f t="shared" si="93"/>
        <v>4.2368645724052194E-150</v>
      </c>
      <c r="X214" s="24">
        <f t="shared" si="94"/>
        <v>1.4962370650656922E-151</v>
      </c>
      <c r="Y214" s="24">
        <f t="shared" si="95"/>
        <v>1960000</v>
      </c>
      <c r="Z214" s="24">
        <f t="shared" si="96"/>
        <v>-120.09803921568626</v>
      </c>
      <c r="AA214" s="24">
        <f t="shared" si="97"/>
        <v>0</v>
      </c>
      <c r="AB214" s="24">
        <f t="shared" si="98"/>
        <v>-120.09803921568626</v>
      </c>
      <c r="AC214" s="24">
        <f t="shared" si="99"/>
        <v>6.951592103610605E-53</v>
      </c>
      <c r="AD214" s="24">
        <f t="shared" si="100"/>
        <v>5.617385659612136E-49</v>
      </c>
      <c r="AE214" s="24">
        <f t="shared" si="101"/>
        <v>1.983764288200692E-50</v>
      </c>
      <c r="AL214" s="1">
        <f t="shared" si="102"/>
      </c>
      <c r="AM214" s="1">
        <f t="shared" si="103"/>
      </c>
    </row>
    <row r="215" spans="7:39" ht="12.75">
      <c r="G215" s="24">
        <v>12500</v>
      </c>
      <c r="H215" s="24">
        <f t="shared" si="79"/>
        <v>30680.028874365362</v>
      </c>
      <c r="I215" s="24">
        <f t="shared" si="80"/>
        <v>7757.489439615894</v>
      </c>
      <c r="J215" s="24">
        <f t="shared" si="81"/>
        <v>5475600</v>
      </c>
      <c r="K215" s="24">
        <f t="shared" si="82"/>
        <v>-17000</v>
      </c>
      <c r="L215" s="24">
        <f t="shared" si="83"/>
        <v>-322.09411764705885</v>
      </c>
      <c r="M215" s="24">
        <f t="shared" si="84"/>
        <v>0</v>
      </c>
      <c r="N215" s="24">
        <f t="shared" si="85"/>
        <v>-322.09411764705885</v>
      </c>
      <c r="O215" s="24">
        <f t="shared" si="86"/>
        <v>1.307079647694095E-140</v>
      </c>
      <c r="P215" s="24">
        <f t="shared" si="87"/>
        <v>1.0139656563723806E-136</v>
      </c>
      <c r="Q215" s="24">
        <f t="shared" si="88"/>
        <v>3.580791813949248E-138</v>
      </c>
      <c r="R215" s="24">
        <f t="shared" si="89"/>
        <v>6250000</v>
      </c>
      <c r="S215" s="24">
        <f t="shared" si="90"/>
        <v>-367.6470588235294</v>
      </c>
      <c r="T215" s="24">
        <f t="shared" si="78"/>
        <v>0</v>
      </c>
      <c r="U215" s="24">
        <f t="shared" si="91"/>
        <v>-367.6470588235294</v>
      </c>
      <c r="V215" s="24">
        <f t="shared" si="92"/>
        <v>2.1523409322493275E-160</v>
      </c>
      <c r="W215" s="24">
        <f t="shared" si="93"/>
        <v>1.6696762052377187E-156</v>
      </c>
      <c r="X215" s="24">
        <f t="shared" si="94"/>
        <v>5.896415573926851E-158</v>
      </c>
      <c r="Y215" s="24">
        <f t="shared" si="95"/>
        <v>2250000</v>
      </c>
      <c r="Z215" s="24">
        <f t="shared" si="96"/>
        <v>-132.35294117647058</v>
      </c>
      <c r="AA215" s="24">
        <f t="shared" si="97"/>
        <v>0</v>
      </c>
      <c r="AB215" s="24">
        <f t="shared" si="98"/>
        <v>-132.35294117647058</v>
      </c>
      <c r="AC215" s="24">
        <f t="shared" si="99"/>
        <v>3.3101523555080426E-58</v>
      </c>
      <c r="AD215" s="24">
        <f t="shared" si="100"/>
        <v>2.567847194137332E-54</v>
      </c>
      <c r="AE215" s="24">
        <f t="shared" si="101"/>
        <v>9.068281706044934E-56</v>
      </c>
      <c r="AL215" s="1">
        <f t="shared" si="102"/>
      </c>
      <c r="AM215" s="1">
        <f t="shared" si="103"/>
      </c>
    </row>
    <row r="216" spans="7:39" ht="12.75">
      <c r="G216" s="24">
        <v>13000</v>
      </c>
      <c r="H216" s="24">
        <f t="shared" si="79"/>
        <v>31907.23002933997</v>
      </c>
      <c r="I216" s="24">
        <f t="shared" si="80"/>
        <v>7459.12446116913</v>
      </c>
      <c r="J216" s="24">
        <f t="shared" si="81"/>
        <v>5953600</v>
      </c>
      <c r="K216" s="24">
        <f t="shared" si="82"/>
        <v>-17680</v>
      </c>
      <c r="L216" s="24">
        <f t="shared" si="83"/>
        <v>-336.7420814479638</v>
      </c>
      <c r="M216" s="24">
        <f t="shared" si="84"/>
        <v>0</v>
      </c>
      <c r="N216" s="24">
        <f t="shared" si="85"/>
        <v>-336.7420814479638</v>
      </c>
      <c r="O216" s="24">
        <f t="shared" si="86"/>
        <v>5.685546326087696E-147</v>
      </c>
      <c r="P216" s="24">
        <f t="shared" si="87"/>
        <v>4.240919767603101E-143</v>
      </c>
      <c r="Q216" s="24">
        <f t="shared" si="88"/>
        <v>1.497669146091049E-144</v>
      </c>
      <c r="R216" s="24">
        <f t="shared" si="89"/>
        <v>6760000</v>
      </c>
      <c r="S216" s="24">
        <f t="shared" si="90"/>
        <v>-382.3529411764706</v>
      </c>
      <c r="T216" s="24">
        <f t="shared" si="78"/>
        <v>0</v>
      </c>
      <c r="U216" s="24">
        <f t="shared" si="91"/>
        <v>-382.3529411764706</v>
      </c>
      <c r="V216" s="24">
        <f t="shared" si="92"/>
        <v>8.835426279272724E-167</v>
      </c>
      <c r="W216" s="24">
        <f t="shared" si="93"/>
        <v>6.590454428457973E-163</v>
      </c>
      <c r="X216" s="24">
        <f t="shared" si="94"/>
        <v>2.327400846302539E-164</v>
      </c>
      <c r="Y216" s="24">
        <f t="shared" si="95"/>
        <v>2560000</v>
      </c>
      <c r="Z216" s="24">
        <f t="shared" si="96"/>
        <v>-144.79638009049773</v>
      </c>
      <c r="AA216" s="24">
        <f t="shared" si="97"/>
        <v>0</v>
      </c>
      <c r="AB216" s="24">
        <f t="shared" si="98"/>
        <v>-144.79638009049773</v>
      </c>
      <c r="AC216" s="24">
        <f t="shared" si="99"/>
        <v>1.3053624845285992E-63</v>
      </c>
      <c r="AD216" s="24">
        <f t="shared" si="100"/>
        <v>9.736861239039784E-60</v>
      </c>
      <c r="AE216" s="24">
        <f t="shared" si="101"/>
        <v>3.4385457534183894E-61</v>
      </c>
      <c r="AL216" s="1">
        <f t="shared" si="102"/>
      </c>
      <c r="AM216" s="1">
        <f t="shared" si="103"/>
      </c>
    </row>
    <row r="217" spans="7:39" ht="12.75">
      <c r="G217" s="24">
        <v>13500</v>
      </c>
      <c r="H217" s="24">
        <f t="shared" si="79"/>
        <v>33134.43118431459</v>
      </c>
      <c r="I217" s="24">
        <f t="shared" si="80"/>
        <v>7182.860592236939</v>
      </c>
      <c r="J217" s="24">
        <f t="shared" si="81"/>
        <v>6451600</v>
      </c>
      <c r="K217" s="24">
        <f t="shared" si="82"/>
        <v>-18360</v>
      </c>
      <c r="L217" s="24">
        <f t="shared" si="83"/>
        <v>-351.39433551198255</v>
      </c>
      <c r="M217" s="24">
        <f t="shared" si="84"/>
        <v>0</v>
      </c>
      <c r="N217" s="24">
        <f t="shared" si="85"/>
        <v>-351.39433551198255</v>
      </c>
      <c r="O217" s="24">
        <f t="shared" si="86"/>
        <v>2.4625163068332445E-153</v>
      </c>
      <c r="P217" s="24">
        <f t="shared" si="87"/>
        <v>1.7687911338093358E-149</v>
      </c>
      <c r="Q217" s="24">
        <f t="shared" si="88"/>
        <v>6.246437216808876E-151</v>
      </c>
      <c r="R217" s="24">
        <f t="shared" si="89"/>
        <v>7290000</v>
      </c>
      <c r="S217" s="24">
        <f t="shared" si="90"/>
        <v>-397.05882352941177</v>
      </c>
      <c r="T217" s="24">
        <f t="shared" si="78"/>
        <v>0</v>
      </c>
      <c r="U217" s="24">
        <f t="shared" si="91"/>
        <v>-397.05882352941177</v>
      </c>
      <c r="V217" s="24">
        <f t="shared" si="92"/>
        <v>3.626969889704465E-173</v>
      </c>
      <c r="W217" s="24">
        <f t="shared" si="93"/>
        <v>2.605201908998816E-169</v>
      </c>
      <c r="X217" s="24">
        <f t="shared" si="94"/>
        <v>9.200198853679851E-171</v>
      </c>
      <c r="Y217" s="24">
        <f t="shared" si="95"/>
        <v>2890000</v>
      </c>
      <c r="Z217" s="24">
        <f t="shared" si="96"/>
        <v>-157.40740740740742</v>
      </c>
      <c r="AA217" s="24">
        <f t="shared" si="97"/>
        <v>0</v>
      </c>
      <c r="AB217" s="24">
        <f t="shared" si="98"/>
        <v>-157.40740740740742</v>
      </c>
      <c r="AC217" s="24">
        <f t="shared" si="99"/>
        <v>4.3534298652236937E-69</v>
      </c>
      <c r="AD217" s="24">
        <f t="shared" si="100"/>
        <v>3.1270079819982636E-65</v>
      </c>
      <c r="AE217" s="24">
        <f t="shared" si="101"/>
        <v>1.1042942641817803E-66</v>
      </c>
      <c r="AL217" s="1">
        <f t="shared" si="102"/>
      </c>
      <c r="AM217" s="1">
        <f t="shared" si="103"/>
      </c>
    </row>
    <row r="218" spans="7:39" ht="12.75">
      <c r="G218" s="24">
        <v>14000</v>
      </c>
      <c r="H218" s="24">
        <f t="shared" si="79"/>
        <v>34361.6323392892</v>
      </c>
      <c r="I218" s="24">
        <f t="shared" si="80"/>
        <v>6926.329856799906</v>
      </c>
      <c r="J218" s="24">
        <f t="shared" si="81"/>
        <v>6969600</v>
      </c>
      <c r="K218" s="24">
        <f t="shared" si="82"/>
        <v>-19040</v>
      </c>
      <c r="L218" s="24">
        <f t="shared" si="83"/>
        <v>-366.0504201680672</v>
      </c>
      <c r="M218" s="24">
        <f t="shared" si="84"/>
        <v>0</v>
      </c>
      <c r="N218" s="24">
        <f t="shared" si="85"/>
        <v>-366.0504201680672</v>
      </c>
      <c r="O218" s="24">
        <f t="shared" si="86"/>
        <v>1.0624840585498167E-159</v>
      </c>
      <c r="P218" s="24">
        <f t="shared" si="87"/>
        <v>7.359115057107535E-156</v>
      </c>
      <c r="Q218" s="24">
        <f t="shared" si="88"/>
        <v>2.598851232168725E-157</v>
      </c>
      <c r="R218" s="24">
        <f t="shared" si="89"/>
        <v>7840000</v>
      </c>
      <c r="S218" s="24">
        <f t="shared" si="90"/>
        <v>-411.7647058823529</v>
      </c>
      <c r="T218" s="24">
        <f t="shared" si="78"/>
        <v>0</v>
      </c>
      <c r="U218" s="24">
        <f t="shared" si="91"/>
        <v>-411.7647058823529</v>
      </c>
      <c r="V218" s="24">
        <f t="shared" si="92"/>
        <v>1.4888823883555336E-179</v>
      </c>
      <c r="W218" s="24">
        <f t="shared" si="93"/>
        <v>1.0312490539730486E-175</v>
      </c>
      <c r="X218" s="24">
        <f t="shared" si="94"/>
        <v>3.641827656984718E-177</v>
      </c>
      <c r="Y218" s="24">
        <f t="shared" si="95"/>
        <v>3240000</v>
      </c>
      <c r="Z218" s="24">
        <f t="shared" si="96"/>
        <v>-170.16806722689077</v>
      </c>
      <c r="AA218" s="24">
        <f t="shared" si="97"/>
        <v>0</v>
      </c>
      <c r="AB218" s="24">
        <f t="shared" si="98"/>
        <v>-170.16806722689077</v>
      </c>
      <c r="AC218" s="24">
        <f t="shared" si="99"/>
        <v>1.2501076338267514E-74</v>
      </c>
      <c r="AD218" s="24">
        <f t="shared" si="100"/>
        <v>8.658657828387712E-71</v>
      </c>
      <c r="AE218" s="24">
        <f t="shared" si="101"/>
        <v>3.05778118586412E-72</v>
      </c>
      <c r="AL218" s="1">
        <f t="shared" si="102"/>
      </c>
      <c r="AM218" s="1">
        <f t="shared" si="103"/>
      </c>
    </row>
    <row r="219" spans="7:39" ht="12.75">
      <c r="G219" s="24">
        <v>14500</v>
      </c>
      <c r="H219" s="24">
        <f t="shared" si="79"/>
        <v>35588.83349426382</v>
      </c>
      <c r="I219" s="24">
        <f t="shared" si="80"/>
        <v>6687.490896220599</v>
      </c>
      <c r="J219" s="24">
        <f t="shared" si="81"/>
        <v>7507600</v>
      </c>
      <c r="K219" s="24">
        <f t="shared" si="82"/>
        <v>-19720</v>
      </c>
      <c r="L219" s="24">
        <f t="shared" si="83"/>
        <v>-380.70993914807303</v>
      </c>
      <c r="M219" s="24">
        <f t="shared" si="84"/>
        <v>0</v>
      </c>
      <c r="N219" s="24">
        <f t="shared" si="85"/>
        <v>-380.70993914807303</v>
      </c>
      <c r="O219" s="24">
        <f t="shared" si="86"/>
        <v>4.568506238208831E-166</v>
      </c>
      <c r="P219" s="24">
        <f t="shared" si="87"/>
        <v>3.0551843877348575E-162</v>
      </c>
      <c r="Q219" s="24">
        <f t="shared" si="88"/>
        <v>1.0789299595063205E-163</v>
      </c>
      <c r="R219" s="24">
        <f t="shared" si="89"/>
        <v>8410000</v>
      </c>
      <c r="S219" s="24">
        <f t="shared" si="90"/>
        <v>-426.47058823529414</v>
      </c>
      <c r="T219" s="24">
        <f t="shared" si="78"/>
        <v>0</v>
      </c>
      <c r="U219" s="24">
        <f t="shared" si="91"/>
        <v>-426.47058823529414</v>
      </c>
      <c r="V219" s="24">
        <f t="shared" si="92"/>
        <v>6.111908380181728E-186</v>
      </c>
      <c r="W219" s="24">
        <f t="shared" si="93"/>
        <v>4.0873331650999696E-182</v>
      </c>
      <c r="X219" s="24">
        <f t="shared" si="94"/>
        <v>1.4434304600449095E-183</v>
      </c>
      <c r="Y219" s="24">
        <f t="shared" si="95"/>
        <v>3610000</v>
      </c>
      <c r="Z219" s="24">
        <f t="shared" si="96"/>
        <v>-183.0628803245436</v>
      </c>
      <c r="AA219" s="24">
        <f t="shared" si="97"/>
        <v>0</v>
      </c>
      <c r="AB219" s="24">
        <f t="shared" si="98"/>
        <v>-183.0628803245436</v>
      </c>
      <c r="AC219" s="24">
        <f t="shared" si="99"/>
        <v>3.1390716865389403E-80</v>
      </c>
      <c r="AD219" s="24">
        <f t="shared" si="100"/>
        <v>2.0992513326313006E-76</v>
      </c>
      <c r="AE219" s="24">
        <f t="shared" si="101"/>
        <v>7.413448315598163E-78</v>
      </c>
      <c r="AL219" s="1">
        <f t="shared" si="102"/>
      </c>
      <c r="AM219" s="1">
        <f t="shared" si="103"/>
      </c>
    </row>
    <row r="220" spans="7:39" ht="12.75">
      <c r="G220" s="24">
        <v>15000</v>
      </c>
      <c r="H220" s="24">
        <f t="shared" si="79"/>
        <v>36816.034649238434</v>
      </c>
      <c r="I220" s="24">
        <f t="shared" si="80"/>
        <v>6464.574533013245</v>
      </c>
      <c r="J220" s="24">
        <f t="shared" si="81"/>
        <v>8065600</v>
      </c>
      <c r="K220" s="24">
        <f t="shared" si="82"/>
        <v>-20400</v>
      </c>
      <c r="L220" s="24">
        <f t="shared" si="83"/>
        <v>-395.37254901960785</v>
      </c>
      <c r="M220" s="24">
        <f t="shared" si="84"/>
        <v>0</v>
      </c>
      <c r="N220" s="24">
        <f t="shared" si="85"/>
        <v>-395.37254901960785</v>
      </c>
      <c r="O220" s="24">
        <f t="shared" si="86"/>
        <v>1.9583200245567762E-172</v>
      </c>
      <c r="P220" s="24">
        <f t="shared" si="87"/>
        <v>1.2659705758239608E-168</v>
      </c>
      <c r="Q220" s="24">
        <f t="shared" si="88"/>
        <v>4.47074025251427E-170</v>
      </c>
      <c r="R220" s="24">
        <f t="shared" si="89"/>
        <v>9000000</v>
      </c>
      <c r="S220" s="24">
        <f t="shared" si="90"/>
        <v>-441.1764705882353</v>
      </c>
      <c r="T220" s="24">
        <f t="shared" si="78"/>
        <v>0</v>
      </c>
      <c r="U220" s="24">
        <f t="shared" si="91"/>
        <v>-441.1764705882353</v>
      </c>
      <c r="V220" s="24">
        <f t="shared" si="92"/>
        <v>2.5089573454486704E-192</v>
      </c>
      <c r="W220" s="24">
        <f t="shared" si="93"/>
        <v>1.621934175980399E-188</v>
      </c>
      <c r="X220" s="24">
        <f t="shared" si="94"/>
        <v>5.727815911333198E-190</v>
      </c>
      <c r="Y220" s="24">
        <f t="shared" si="95"/>
        <v>4000000</v>
      </c>
      <c r="Z220" s="24">
        <f t="shared" si="96"/>
        <v>-196.07843137254903</v>
      </c>
      <c r="AA220" s="24">
        <f t="shared" si="97"/>
        <v>0</v>
      </c>
      <c r="AB220" s="24">
        <f t="shared" si="98"/>
        <v>-196.07843137254903</v>
      </c>
      <c r="AC220" s="24">
        <f t="shared" si="99"/>
        <v>6.985849652797876E-86</v>
      </c>
      <c r="AD220" s="24">
        <f t="shared" si="100"/>
        <v>4.516054575693657E-82</v>
      </c>
      <c r="AE220" s="24">
        <f t="shared" si="101"/>
        <v>1.5948322464733504E-83</v>
      </c>
      <c r="AL220" s="1">
        <f t="shared" si="102"/>
      </c>
      <c r="AM220" s="1">
        <f t="shared" si="103"/>
      </c>
    </row>
    <row r="221" spans="7:39" ht="12.75">
      <c r="G221" s="24">
        <v>15500</v>
      </c>
      <c r="H221" s="24">
        <f t="shared" si="79"/>
        <v>38043.23580421304</v>
      </c>
      <c r="I221" s="24">
        <f t="shared" si="80"/>
        <v>6256.03987065798</v>
      </c>
      <c r="J221" s="24">
        <f t="shared" si="81"/>
        <v>8643600</v>
      </c>
      <c r="K221" s="24">
        <f t="shared" si="82"/>
        <v>-21080</v>
      </c>
      <c r="L221" s="24">
        <f t="shared" si="83"/>
        <v>-410.03795066413664</v>
      </c>
      <c r="M221" s="24">
        <f t="shared" si="84"/>
        <v>0</v>
      </c>
      <c r="N221" s="24">
        <f t="shared" si="85"/>
        <v>-410.03795066413664</v>
      </c>
      <c r="O221" s="24">
        <f t="shared" si="86"/>
        <v>8.371063871974959E-179</v>
      </c>
      <c r="P221" s="24">
        <f t="shared" si="87"/>
        <v>5.236970934289991E-175</v>
      </c>
      <c r="Q221" s="24">
        <f t="shared" si="88"/>
        <v>1.8494218747492623E-176</v>
      </c>
      <c r="R221" s="24">
        <f t="shared" si="89"/>
        <v>9610000</v>
      </c>
      <c r="S221" s="24">
        <f t="shared" si="90"/>
        <v>-455.88235294117646</v>
      </c>
      <c r="T221" s="24">
        <f t="shared" si="78"/>
        <v>0</v>
      </c>
      <c r="U221" s="24">
        <f t="shared" si="91"/>
        <v>-455.88235294117646</v>
      </c>
      <c r="V221" s="24">
        <f t="shared" si="92"/>
        <v>1.0299347715506283E-198</v>
      </c>
      <c r="W221" s="24">
        <f t="shared" si="93"/>
        <v>6.443312994997749E-195</v>
      </c>
      <c r="X221" s="24">
        <f t="shared" si="94"/>
        <v>2.2754382539685803E-196</v>
      </c>
      <c r="Y221" s="24">
        <f t="shared" si="95"/>
        <v>4410000</v>
      </c>
      <c r="Z221" s="24">
        <f t="shared" si="96"/>
        <v>-209.20303605313092</v>
      </c>
      <c r="AA221" s="24">
        <f t="shared" si="97"/>
        <v>0</v>
      </c>
      <c r="AB221" s="24">
        <f t="shared" si="98"/>
        <v>-209.20303605313092</v>
      </c>
      <c r="AC221" s="24">
        <f t="shared" si="99"/>
        <v>1.3940419558339086E-91</v>
      </c>
      <c r="AD221" s="24">
        <f t="shared" si="100"/>
        <v>8.721182057066963E-88</v>
      </c>
      <c r="AE221" s="24">
        <f t="shared" si="101"/>
        <v>3.079861445172817E-89</v>
      </c>
      <c r="AL221" s="1">
        <f t="shared" si="102"/>
      </c>
      <c r="AM221" s="1">
        <f t="shared" si="103"/>
      </c>
    </row>
    <row r="222" spans="7:39" ht="12.75">
      <c r="G222" s="24">
        <v>16000</v>
      </c>
      <c r="H222" s="24">
        <f t="shared" si="79"/>
        <v>39270.43695918766</v>
      </c>
      <c r="I222" s="24">
        <f t="shared" si="80"/>
        <v>6060.538624699918</v>
      </c>
      <c r="J222" s="24">
        <f t="shared" si="81"/>
        <v>9241600</v>
      </c>
      <c r="K222" s="24">
        <f t="shared" si="82"/>
        <v>-21760</v>
      </c>
      <c r="L222" s="24">
        <f t="shared" si="83"/>
        <v>-424.70588235294116</v>
      </c>
      <c r="M222" s="24">
        <f t="shared" si="84"/>
        <v>0</v>
      </c>
      <c r="N222" s="24">
        <f t="shared" si="85"/>
        <v>-424.70588235294116</v>
      </c>
      <c r="O222" s="24">
        <f t="shared" si="86"/>
        <v>3.5692655664972466E-185</v>
      </c>
      <c r="P222" s="24">
        <f t="shared" si="87"/>
        <v>2.1631671827567997E-181</v>
      </c>
      <c r="Q222" s="24">
        <f t="shared" si="88"/>
        <v>7.639165381528985E-183</v>
      </c>
      <c r="R222" s="24">
        <f t="shared" si="89"/>
        <v>10240000</v>
      </c>
      <c r="S222" s="24">
        <f t="shared" si="90"/>
        <v>-470.5882352941176</v>
      </c>
      <c r="T222" s="24">
        <f t="shared" si="78"/>
        <v>0</v>
      </c>
      <c r="U222" s="24">
        <f t="shared" si="91"/>
        <v>-470.5882352941176</v>
      </c>
      <c r="V222" s="24">
        <f t="shared" si="92"/>
        <v>4.227914179463067E-205</v>
      </c>
      <c r="W222" s="24">
        <f t="shared" si="93"/>
        <v>2.5623437186552374E-201</v>
      </c>
      <c r="X222" s="24">
        <f t="shared" si="94"/>
        <v>9.048846333820338E-203</v>
      </c>
      <c r="Y222" s="24">
        <f t="shared" si="95"/>
        <v>4840000</v>
      </c>
      <c r="Z222" s="24">
        <f t="shared" si="96"/>
        <v>-222.4264705882353</v>
      </c>
      <c r="AA222" s="24">
        <f t="shared" si="97"/>
        <v>0</v>
      </c>
      <c r="AB222" s="24">
        <f t="shared" si="98"/>
        <v>-222.4264705882353</v>
      </c>
      <c r="AC222" s="24">
        <f t="shared" si="99"/>
        <v>2.5200618180309795E-97</v>
      </c>
      <c r="AD222" s="24">
        <f t="shared" si="100"/>
        <v>1.5272931984808246E-93</v>
      </c>
      <c r="AE222" s="24">
        <f t="shared" si="101"/>
        <v>5.3935939035513355E-95</v>
      </c>
      <c r="AL222" s="1">
        <f t="shared" si="102"/>
      </c>
      <c r="AM222" s="1">
        <f t="shared" si="103"/>
      </c>
    </row>
    <row r="223" spans="7:39" ht="12.75">
      <c r="G223" s="24">
        <v>16500</v>
      </c>
      <c r="H223" s="24">
        <f t="shared" si="79"/>
        <v>40497.63811416228</v>
      </c>
      <c r="I223" s="24">
        <f t="shared" si="80"/>
        <v>5876.88593910295</v>
      </c>
      <c r="J223" s="24">
        <f t="shared" si="81"/>
        <v>9859600</v>
      </c>
      <c r="K223" s="24">
        <f t="shared" si="82"/>
        <v>-22440</v>
      </c>
      <c r="L223" s="24">
        <f t="shared" si="83"/>
        <v>-439.37611408199643</v>
      </c>
      <c r="M223" s="24">
        <f t="shared" si="84"/>
        <v>0</v>
      </c>
      <c r="N223" s="24">
        <f t="shared" si="85"/>
        <v>-439.37611408199643</v>
      </c>
      <c r="O223" s="24">
        <f t="shared" si="86"/>
        <v>1.5183719569183797E-191</v>
      </c>
      <c r="P223" s="24">
        <f t="shared" si="87"/>
        <v>8.923298803941856E-188</v>
      </c>
      <c r="Q223" s="24">
        <f t="shared" si="88"/>
        <v>3.151238418162312E-189</v>
      </c>
      <c r="R223" s="24">
        <f t="shared" si="89"/>
        <v>10890000</v>
      </c>
      <c r="S223" s="24">
        <f t="shared" si="90"/>
        <v>-485.29411764705884</v>
      </c>
      <c r="T223" s="24">
        <f t="shared" si="78"/>
        <v>0</v>
      </c>
      <c r="U223" s="24">
        <f t="shared" si="91"/>
        <v>-485.29411764705884</v>
      </c>
      <c r="V223" s="24">
        <f t="shared" si="92"/>
        <v>1.7355718830612517E-211</v>
      </c>
      <c r="W223" s="24">
        <f t="shared" si="93"/>
        <v>1.01997579958651E-207</v>
      </c>
      <c r="X223" s="24">
        <f t="shared" si="94"/>
        <v>3.6020164693274307E-209</v>
      </c>
      <c r="Y223" s="24">
        <f t="shared" si="95"/>
        <v>5290000</v>
      </c>
      <c r="Z223" s="24">
        <f t="shared" si="96"/>
        <v>-235.7397504456328</v>
      </c>
      <c r="AA223" s="24">
        <f t="shared" si="97"/>
        <v>0</v>
      </c>
      <c r="AB223" s="24">
        <f t="shared" si="98"/>
        <v>-235.7397504456328</v>
      </c>
      <c r="AC223" s="24">
        <f t="shared" si="99"/>
        <v>4.1641581600564917E-103</v>
      </c>
      <c r="AD223" s="24">
        <f t="shared" si="100"/>
        <v>2.4472282539036806E-99</v>
      </c>
      <c r="AE223" s="24">
        <f t="shared" si="101"/>
        <v>8.642319237709347E-101</v>
      </c>
      <c r="AL223" s="1">
        <f t="shared" si="102"/>
      </c>
      <c r="AM223" s="1">
        <f t="shared" si="103"/>
      </c>
    </row>
    <row r="224" spans="7:39" ht="12.75">
      <c r="G224" s="24">
        <v>17000</v>
      </c>
      <c r="H224" s="24">
        <f t="shared" si="79"/>
        <v>41724.839269136886</v>
      </c>
      <c r="I224" s="24">
        <f t="shared" si="80"/>
        <v>5704.036352658746</v>
      </c>
      <c r="J224" s="24">
        <f t="shared" si="81"/>
        <v>10497600</v>
      </c>
      <c r="K224" s="24">
        <f t="shared" si="82"/>
        <v>-23120</v>
      </c>
      <c r="L224" s="24">
        <f t="shared" si="83"/>
        <v>-454.0484429065744</v>
      </c>
      <c r="M224" s="24">
        <f t="shared" si="84"/>
        <v>0</v>
      </c>
      <c r="N224" s="24">
        <f t="shared" si="85"/>
        <v>-454.0484429065744</v>
      </c>
      <c r="O224" s="24">
        <f t="shared" si="86"/>
        <v>6.445650139007866E-198</v>
      </c>
      <c r="P224" s="24">
        <f t="shared" si="87"/>
        <v>3.676622270942077E-194</v>
      </c>
      <c r="Q224" s="24">
        <f t="shared" si="88"/>
        <v>1.2983890379358107E-195</v>
      </c>
      <c r="R224" s="24">
        <f t="shared" si="89"/>
        <v>11560000</v>
      </c>
      <c r="S224" s="24">
        <f t="shared" si="90"/>
        <v>-500</v>
      </c>
      <c r="T224" s="24">
        <f t="shared" si="78"/>
        <v>0</v>
      </c>
      <c r="U224" s="24">
        <f t="shared" si="91"/>
        <v>-500</v>
      </c>
      <c r="V224" s="24">
        <f t="shared" si="92"/>
        <v>7.124576406741286E-218</v>
      </c>
      <c r="W224" s="24">
        <f t="shared" si="93"/>
        <v>4.063884282134712E-214</v>
      </c>
      <c r="X224" s="24">
        <f t="shared" si="94"/>
        <v>1.435149551550568E-215</v>
      </c>
      <c r="Y224" s="24">
        <f t="shared" si="95"/>
        <v>5760000</v>
      </c>
      <c r="Z224" s="24">
        <f t="shared" si="96"/>
        <v>-249.1349480968858</v>
      </c>
      <c r="AA224" s="24">
        <f t="shared" si="97"/>
        <v>0</v>
      </c>
      <c r="AB224" s="24">
        <f t="shared" si="98"/>
        <v>-249.1349480968858</v>
      </c>
      <c r="AC224" s="24">
        <f t="shared" si="99"/>
        <v>6.339672046724096E-109</v>
      </c>
      <c r="AD224" s="24">
        <f t="shared" si="100"/>
        <v>3.616171981844872E-105</v>
      </c>
      <c r="AE224" s="24">
        <f t="shared" si="101"/>
        <v>1.2770411846836056E-106</v>
      </c>
      <c r="AL224" s="1">
        <f t="shared" si="102"/>
      </c>
      <c r="AM224" s="1">
        <f t="shared" si="103"/>
      </c>
    </row>
    <row r="225" spans="7:39" ht="12.75">
      <c r="G225" s="24">
        <v>17500</v>
      </c>
      <c r="H225" s="24">
        <f t="shared" si="79"/>
        <v>42952.0404241115</v>
      </c>
      <c r="I225" s="24">
        <f t="shared" si="80"/>
        <v>5541.063885439925</v>
      </c>
      <c r="J225" s="24">
        <f t="shared" si="81"/>
        <v>11155600</v>
      </c>
      <c r="K225" s="24">
        <f t="shared" si="82"/>
        <v>-23800</v>
      </c>
      <c r="L225" s="24">
        <f t="shared" si="83"/>
        <v>-468.7226890756302</v>
      </c>
      <c r="M225" s="24">
        <f t="shared" si="84"/>
        <v>0</v>
      </c>
      <c r="N225" s="24">
        <f t="shared" si="85"/>
        <v>-468.7226890756302</v>
      </c>
      <c r="O225" s="24">
        <f t="shared" si="86"/>
        <v>2.7310056058298356E-204</v>
      </c>
      <c r="P225" s="24">
        <f t="shared" si="87"/>
        <v>1.5132676533397686E-200</v>
      </c>
      <c r="Q225" s="24">
        <f t="shared" si="88"/>
        <v>5.344063076829898E-202</v>
      </c>
      <c r="R225" s="24">
        <f t="shared" si="89"/>
        <v>12250000</v>
      </c>
      <c r="S225" s="24">
        <f t="shared" si="90"/>
        <v>-514.7058823529412</v>
      </c>
      <c r="T225" s="24">
        <f t="shared" si="78"/>
        <v>0</v>
      </c>
      <c r="U225" s="24">
        <f t="shared" si="91"/>
        <v>-514.7058823529412</v>
      </c>
      <c r="V225" s="24">
        <f t="shared" si="92"/>
        <v>2.9246607110251435E-224</v>
      </c>
      <c r="W225" s="24">
        <f t="shared" si="93"/>
        <v>1.6205731843026475E-220</v>
      </c>
      <c r="X225" s="24">
        <f t="shared" si="94"/>
        <v>5.723009606673944E-222</v>
      </c>
      <c r="Y225" s="24">
        <f t="shared" si="95"/>
        <v>6250000</v>
      </c>
      <c r="Z225" s="24">
        <f t="shared" si="96"/>
        <v>-262.60504201680675</v>
      </c>
      <c r="AA225" s="24">
        <f t="shared" si="97"/>
        <v>0</v>
      </c>
      <c r="AB225" s="24">
        <f t="shared" si="98"/>
        <v>-262.60504201680675</v>
      </c>
      <c r="AC225" s="24">
        <f t="shared" si="99"/>
        <v>8.955283358555645E-115</v>
      </c>
      <c r="AD225" s="24">
        <f t="shared" si="100"/>
        <v>4.9621797201973845E-111</v>
      </c>
      <c r="AE225" s="24">
        <f t="shared" si="101"/>
        <v>1.7523801136418608E-112</v>
      </c>
      <c r="AL225" s="1">
        <f t="shared" si="102"/>
      </c>
      <c r="AM225" s="1">
        <f t="shared" si="103"/>
      </c>
    </row>
    <row r="226" spans="7:39" ht="12.75">
      <c r="G226" s="24">
        <v>18000</v>
      </c>
      <c r="H226" s="24">
        <f t="shared" si="79"/>
        <v>44179.24157908612</v>
      </c>
      <c r="I226" s="24">
        <f t="shared" si="80"/>
        <v>5387.145444177704</v>
      </c>
      <c r="J226" s="24">
        <f t="shared" si="81"/>
        <v>11833600</v>
      </c>
      <c r="K226" s="24">
        <f t="shared" si="82"/>
        <v>-24480</v>
      </c>
      <c r="L226" s="24">
        <f t="shared" si="83"/>
        <v>-483.39869281045753</v>
      </c>
      <c r="M226" s="24">
        <f t="shared" si="84"/>
        <v>0</v>
      </c>
      <c r="N226" s="24">
        <f t="shared" si="85"/>
        <v>-483.39869281045753</v>
      </c>
      <c r="O226" s="24">
        <f t="shared" si="86"/>
        <v>1.1550882157063056E-210</v>
      </c>
      <c r="P226" s="24">
        <f t="shared" si="87"/>
        <v>6.222628218865577E-207</v>
      </c>
      <c r="Q226" s="24">
        <f t="shared" si="88"/>
        <v>2.197504032540957E-208</v>
      </c>
      <c r="R226" s="24">
        <f t="shared" si="89"/>
        <v>12960000</v>
      </c>
      <c r="S226" s="24">
        <f t="shared" si="90"/>
        <v>-529.4117647058823</v>
      </c>
      <c r="T226" s="24">
        <f t="shared" si="78"/>
        <v>0</v>
      </c>
      <c r="U226" s="24">
        <f t="shared" si="91"/>
        <v>-529.4117647058823</v>
      </c>
      <c r="V226" s="24">
        <f t="shared" si="92"/>
        <v>1.200582292376232E-230</v>
      </c>
      <c r="W226" s="24">
        <f t="shared" si="93"/>
        <v>6.467711426735043E-227</v>
      </c>
      <c r="X226" s="24">
        <f t="shared" si="94"/>
        <v>2.2840544929988708E-228</v>
      </c>
      <c r="Y226" s="24">
        <f t="shared" si="95"/>
        <v>6760000</v>
      </c>
      <c r="Z226" s="24">
        <f t="shared" si="96"/>
        <v>-276.1437908496732</v>
      </c>
      <c r="AA226" s="24">
        <f t="shared" si="97"/>
        <v>0</v>
      </c>
      <c r="AB226" s="24">
        <f t="shared" si="98"/>
        <v>-276.1437908496732</v>
      </c>
      <c r="AC226" s="24">
        <f t="shared" si="99"/>
        <v>1.1810694122406383E-120</v>
      </c>
      <c r="AD226" s="24">
        <f t="shared" si="100"/>
        <v>6.362592703409793E-117</v>
      </c>
      <c r="AE226" s="24">
        <f t="shared" si="101"/>
        <v>2.2469321051142054E-118</v>
      </c>
      <c r="AL226" s="1">
        <f t="shared" si="102"/>
      </c>
      <c r="AM226" s="1">
        <f t="shared" si="103"/>
      </c>
    </row>
    <row r="227" spans="7:39" ht="12.75">
      <c r="G227" s="24">
        <v>18500</v>
      </c>
      <c r="H227" s="24">
        <f t="shared" si="79"/>
        <v>45406.442734060736</v>
      </c>
      <c r="I227" s="24">
        <f t="shared" si="80"/>
        <v>5241.546918659388</v>
      </c>
      <c r="J227" s="24">
        <f t="shared" si="81"/>
        <v>12531600</v>
      </c>
      <c r="K227" s="24">
        <f t="shared" si="82"/>
        <v>-25160</v>
      </c>
      <c r="L227" s="24">
        <f t="shared" si="83"/>
        <v>-498.0763116057234</v>
      </c>
      <c r="M227" s="24">
        <f t="shared" si="84"/>
        <v>0</v>
      </c>
      <c r="N227" s="24">
        <f t="shared" si="85"/>
        <v>-498.0763116057234</v>
      </c>
      <c r="O227" s="24">
        <f t="shared" si="86"/>
        <v>4.877601357792597E-217</v>
      </c>
      <c r="P227" s="24">
        <f t="shared" si="87"/>
        <v>2.5566176367386633E-213</v>
      </c>
      <c r="Q227" s="24">
        <f t="shared" si="88"/>
        <v>9.02862483309789E-215</v>
      </c>
      <c r="R227" s="24">
        <f t="shared" si="89"/>
        <v>13690000</v>
      </c>
      <c r="S227" s="24">
        <f t="shared" si="90"/>
        <v>-544.1176470588235</v>
      </c>
      <c r="T227" s="24">
        <f t="shared" si="78"/>
        <v>0</v>
      </c>
      <c r="U227" s="24">
        <f t="shared" si="91"/>
        <v>-544.1176470588235</v>
      </c>
      <c r="V227" s="24">
        <f t="shared" si="92"/>
        <v>4.928427544889369E-237</v>
      </c>
      <c r="W227" s="24">
        <f t="shared" si="93"/>
        <v>2.583258421175093E-233</v>
      </c>
      <c r="X227" s="24">
        <f t="shared" si="94"/>
        <v>9.122706030254453E-235</v>
      </c>
      <c r="Y227" s="24">
        <f t="shared" si="95"/>
        <v>7290000</v>
      </c>
      <c r="Z227" s="24">
        <f t="shared" si="96"/>
        <v>-289.7456279809221</v>
      </c>
      <c r="AA227" s="24">
        <f t="shared" si="97"/>
        <v>0</v>
      </c>
      <c r="AB227" s="24">
        <f t="shared" si="98"/>
        <v>-289.7456279809221</v>
      </c>
      <c r="AC227" s="24">
        <f t="shared" si="99"/>
        <v>1.4624216650459954E-126</v>
      </c>
      <c r="AD227" s="24">
        <f t="shared" si="100"/>
        <v>7.66535177220257E-123</v>
      </c>
      <c r="AE227" s="24">
        <f t="shared" si="101"/>
        <v>2.7069978854258143E-124</v>
      </c>
      <c r="AL227" s="1">
        <f t="shared" si="102"/>
      </c>
      <c r="AM227" s="1">
        <f t="shared" si="103"/>
      </c>
    </row>
    <row r="228" spans="7:39" ht="12.75">
      <c r="G228" s="24">
        <v>19000</v>
      </c>
      <c r="H228" s="24">
        <f t="shared" si="79"/>
        <v>46633.643889035346</v>
      </c>
      <c r="I228" s="24">
        <f t="shared" si="80"/>
        <v>5103.61147343151</v>
      </c>
      <c r="J228" s="24">
        <f t="shared" si="81"/>
        <v>13249600</v>
      </c>
      <c r="K228" s="24">
        <f t="shared" si="82"/>
        <v>-25840.000000000004</v>
      </c>
      <c r="L228" s="24">
        <f t="shared" si="83"/>
        <v>-512.7554179566563</v>
      </c>
      <c r="M228" s="24">
        <f t="shared" si="84"/>
        <v>0</v>
      </c>
      <c r="N228" s="24">
        <f t="shared" si="85"/>
        <v>-512.7554179566563</v>
      </c>
      <c r="O228" s="24">
        <f t="shared" si="86"/>
        <v>2.056607500851258E-223</v>
      </c>
      <c r="P228" s="24">
        <f t="shared" si="87"/>
        <v>1.0496125637689783E-219</v>
      </c>
      <c r="Q228" s="24">
        <f t="shared" si="88"/>
        <v>3.7066778865160553E-221</v>
      </c>
      <c r="R228" s="24">
        <f t="shared" si="89"/>
        <v>14440000</v>
      </c>
      <c r="S228" s="24">
        <f t="shared" si="90"/>
        <v>-558.8235294117646</v>
      </c>
      <c r="T228" s="24">
        <f t="shared" si="78"/>
        <v>0</v>
      </c>
      <c r="U228" s="24">
        <f t="shared" si="91"/>
        <v>-558.8235294117646</v>
      </c>
      <c r="V228" s="24">
        <f t="shared" si="92"/>
        <v>2.0231347921309617E-243</v>
      </c>
      <c r="W228" s="24">
        <f t="shared" si="93"/>
        <v>1.032529393741805E-239</v>
      </c>
      <c r="X228" s="24">
        <f t="shared" si="94"/>
        <v>3.646349141646672E-241</v>
      </c>
      <c r="Y228" s="24">
        <f t="shared" si="95"/>
        <v>7840000</v>
      </c>
      <c r="Z228" s="24">
        <f t="shared" si="96"/>
        <v>-303.4055727554179</v>
      </c>
      <c r="AA228" s="24">
        <f t="shared" si="97"/>
        <v>0</v>
      </c>
      <c r="AB228" s="24">
        <f t="shared" si="98"/>
        <v>-303.4055727554179</v>
      </c>
      <c r="AC228" s="24">
        <f t="shared" si="99"/>
        <v>1.708574709593782E-132</v>
      </c>
      <c r="AD228" s="24">
        <f t="shared" si="100"/>
        <v>8.719901491097735E-129</v>
      </c>
      <c r="AE228" s="24">
        <f t="shared" si="101"/>
        <v>3.0794092168245475E-130</v>
      </c>
      <c r="AL228" s="1">
        <f t="shared" si="102"/>
      </c>
      <c r="AM228" s="1">
        <f t="shared" si="103"/>
      </c>
    </row>
    <row r="229" spans="7:39" ht="12.75">
      <c r="G229" s="24">
        <v>19500</v>
      </c>
      <c r="H229" s="24">
        <f t="shared" si="79"/>
        <v>47860.84504400996</v>
      </c>
      <c r="I229" s="24">
        <f t="shared" si="80"/>
        <v>4972.74964077942</v>
      </c>
      <c r="J229" s="24">
        <f t="shared" si="81"/>
        <v>13987600</v>
      </c>
      <c r="K229" s="24">
        <f t="shared" si="82"/>
        <v>-26520.000000000004</v>
      </c>
      <c r="L229" s="24">
        <f t="shared" si="83"/>
        <v>-527.4358974358973</v>
      </c>
      <c r="M229" s="24">
        <f t="shared" si="84"/>
        <v>0</v>
      </c>
      <c r="N229" s="24">
        <f t="shared" si="85"/>
        <v>-527.4358974358973</v>
      </c>
      <c r="O229" s="24">
        <f t="shared" si="86"/>
        <v>8.659646940372504E-230</v>
      </c>
      <c r="P229" s="24">
        <f t="shared" si="87"/>
        <v>4.306225621201397E-226</v>
      </c>
      <c r="Q229" s="24">
        <f t="shared" si="88"/>
        <v>1.5207317285856442E-227</v>
      </c>
      <c r="R229" s="24">
        <f t="shared" si="89"/>
        <v>15210000</v>
      </c>
      <c r="S229" s="24">
        <f t="shared" si="90"/>
        <v>-573.5294117647059</v>
      </c>
      <c r="T229" s="24">
        <f t="shared" si="78"/>
        <v>0</v>
      </c>
      <c r="U229" s="24">
        <f t="shared" si="91"/>
        <v>-573.5294117647059</v>
      </c>
      <c r="V229" s="24">
        <f t="shared" si="92"/>
        <v>8.305031066906358E-250</v>
      </c>
      <c r="W229" s="24">
        <f t="shared" si="93"/>
        <v>4.129884025462051E-246</v>
      </c>
      <c r="X229" s="24">
        <f t="shared" si="94"/>
        <v>1.4584571792935823E-247</v>
      </c>
      <c r="Y229" s="24">
        <f t="shared" si="95"/>
        <v>8410000</v>
      </c>
      <c r="Z229" s="24">
        <f t="shared" si="96"/>
        <v>-317.11915535444945</v>
      </c>
      <c r="AA229" s="24">
        <f t="shared" si="97"/>
        <v>0</v>
      </c>
      <c r="AB229" s="24">
        <f t="shared" si="98"/>
        <v>-317.11915535444945</v>
      </c>
      <c r="AC229" s="24">
        <f t="shared" si="99"/>
        <v>1.8919110934125929E-138</v>
      </c>
      <c r="AD229" s="24">
        <f t="shared" si="100"/>
        <v>9.408000210154071E-135</v>
      </c>
      <c r="AE229" s="24">
        <f t="shared" si="101"/>
        <v>3.3224093860019743E-136</v>
      </c>
      <c r="AL229" s="1">
        <f t="shared" si="102"/>
      </c>
      <c r="AM229" s="1">
        <f t="shared" si="103"/>
      </c>
    </row>
    <row r="230" spans="7:39" ht="12.75">
      <c r="G230" s="24">
        <v>20000</v>
      </c>
      <c r="H230" s="24">
        <f t="shared" si="79"/>
        <v>49088.04619898457</v>
      </c>
      <c r="I230" s="24">
        <f t="shared" si="80"/>
        <v>4848.430899759935</v>
      </c>
      <c r="J230" s="24">
        <f t="shared" si="81"/>
        <v>14745600</v>
      </c>
      <c r="K230" s="24">
        <f t="shared" si="82"/>
        <v>-27200.000000000004</v>
      </c>
      <c r="L230" s="24">
        <f t="shared" si="83"/>
        <v>-542.1176470588234</v>
      </c>
      <c r="M230" s="24">
        <f t="shared" si="84"/>
        <v>0</v>
      </c>
      <c r="N230" s="24">
        <f t="shared" si="85"/>
        <v>-542.1176470588234</v>
      </c>
      <c r="O230" s="24">
        <f t="shared" si="86"/>
        <v>3.6416427608706746E-236</v>
      </c>
      <c r="P230" s="24">
        <f t="shared" si="87"/>
        <v>1.765625328769246E-232</v>
      </c>
      <c r="Q230" s="24">
        <f t="shared" si="88"/>
        <v>6.235257263423995E-234</v>
      </c>
      <c r="R230" s="24">
        <f t="shared" si="89"/>
        <v>16000000</v>
      </c>
      <c r="S230" s="24">
        <f t="shared" si="90"/>
        <v>-588.235294117647</v>
      </c>
      <c r="T230" s="24">
        <f t="shared" si="78"/>
        <v>0</v>
      </c>
      <c r="U230" s="24">
        <f t="shared" si="91"/>
        <v>-588.235294117647</v>
      </c>
      <c r="V230" s="24">
        <f t="shared" si="92"/>
        <v>3.409241010068241E-256</v>
      </c>
      <c r="W230" s="24">
        <f t="shared" si="93"/>
        <v>1.652946945794363E-252</v>
      </c>
      <c r="X230" s="24">
        <f t="shared" si="94"/>
        <v>5.83733665454558E-254</v>
      </c>
      <c r="Y230" s="24">
        <f t="shared" si="95"/>
        <v>9000000</v>
      </c>
      <c r="Z230" s="24">
        <f t="shared" si="96"/>
        <v>-330.8823529411764</v>
      </c>
      <c r="AA230" s="24">
        <f t="shared" si="97"/>
        <v>0</v>
      </c>
      <c r="AB230" s="24">
        <f t="shared" si="98"/>
        <v>-330.8823529411764</v>
      </c>
      <c r="AC230" s="24">
        <f t="shared" si="99"/>
        <v>1.9935170686730446E-144</v>
      </c>
      <c r="AD230" s="24">
        <f t="shared" si="100"/>
        <v>9.665429754953237E-141</v>
      </c>
      <c r="AE230" s="24">
        <f t="shared" si="101"/>
        <v>3.413319921372908E-142</v>
      </c>
      <c r="AL230" s="1">
        <f t="shared" si="102"/>
      </c>
      <c r="AM230" s="1">
        <f t="shared" si="103"/>
      </c>
    </row>
    <row r="231" spans="7:39" ht="12.75">
      <c r="G231" s="24">
        <v>20500</v>
      </c>
      <c r="H231" s="24">
        <f t="shared" si="79"/>
        <v>50315.24735395919</v>
      </c>
      <c r="I231" s="24">
        <f t="shared" si="80"/>
        <v>4730.176487570668</v>
      </c>
      <c r="J231" s="24">
        <f t="shared" si="81"/>
        <v>15523600</v>
      </c>
      <c r="K231" s="24">
        <f t="shared" si="82"/>
        <v>-27880.000000000004</v>
      </c>
      <c r="L231" s="24">
        <f t="shared" si="83"/>
        <v>-556.8005738880918</v>
      </c>
      <c r="M231" s="24">
        <f t="shared" si="84"/>
        <v>0</v>
      </c>
      <c r="N231" s="24">
        <f t="shared" si="85"/>
        <v>-556.8005738880918</v>
      </c>
      <c r="O231" s="24">
        <f t="shared" si="86"/>
        <v>1.5296188954984361E-242</v>
      </c>
      <c r="P231" s="24">
        <f t="shared" si="87"/>
        <v>7.235367334430517E-239</v>
      </c>
      <c r="Q231" s="24">
        <f t="shared" si="88"/>
        <v>2.5551500644248346E-240</v>
      </c>
      <c r="R231" s="24">
        <f t="shared" si="89"/>
        <v>16810000</v>
      </c>
      <c r="S231" s="24">
        <f t="shared" si="90"/>
        <v>-602.9411764705882</v>
      </c>
      <c r="T231" s="24">
        <f t="shared" si="78"/>
        <v>0</v>
      </c>
      <c r="U231" s="24">
        <f t="shared" si="91"/>
        <v>-602.9411764705882</v>
      </c>
      <c r="V231" s="24">
        <f t="shared" si="92"/>
        <v>1.3995040080035922E-262</v>
      </c>
      <c r="W231" s="24">
        <f t="shared" si="93"/>
        <v>6.619900952919504E-259</v>
      </c>
      <c r="X231" s="24">
        <f t="shared" si="94"/>
        <v>2.337799805387439E-260</v>
      </c>
      <c r="Y231" s="24">
        <f t="shared" si="95"/>
        <v>9610000</v>
      </c>
      <c r="Z231" s="24">
        <f t="shared" si="96"/>
        <v>-344.69153515064556</v>
      </c>
      <c r="AA231" s="24">
        <f t="shared" si="97"/>
        <v>0</v>
      </c>
      <c r="AB231" s="24">
        <f t="shared" si="98"/>
        <v>-344.69153515064556</v>
      </c>
      <c r="AC231" s="24">
        <f t="shared" si="99"/>
        <v>2.0061727419338239E-150</v>
      </c>
      <c r="AD231" s="24">
        <f t="shared" si="100"/>
        <v>9.48955113390055E-147</v>
      </c>
      <c r="AE231" s="24">
        <f t="shared" si="101"/>
        <v>3.351208870317462E-148</v>
      </c>
      <c r="AL231" s="1">
        <f t="shared" si="102"/>
      </c>
      <c r="AM231" s="1">
        <f t="shared" si="103"/>
      </c>
    </row>
    <row r="232" spans="7:39" ht="12.75">
      <c r="G232" s="24">
        <v>21000</v>
      </c>
      <c r="H232" s="24">
        <f t="shared" si="79"/>
        <v>51542.448508933805</v>
      </c>
      <c r="I232" s="24">
        <f t="shared" si="80"/>
        <v>4617.553237866604</v>
      </c>
      <c r="J232" s="24">
        <f t="shared" si="81"/>
        <v>16321600</v>
      </c>
      <c r="K232" s="24">
        <f t="shared" si="82"/>
        <v>-28560.000000000004</v>
      </c>
      <c r="L232" s="24">
        <f t="shared" si="83"/>
        <v>-571.4845938375349</v>
      </c>
      <c r="M232" s="24">
        <f t="shared" si="84"/>
        <v>0</v>
      </c>
      <c r="N232" s="24">
        <f t="shared" si="85"/>
        <v>-571.4845938375349</v>
      </c>
      <c r="O232" s="24">
        <f t="shared" si="86"/>
        <v>6.417921542321457E-249</v>
      </c>
      <c r="P232" s="24">
        <f t="shared" si="87"/>
        <v>2.9635094398120273E-245</v>
      </c>
      <c r="Q232" s="24">
        <f t="shared" si="88"/>
        <v>1.0465552039114686E-246</v>
      </c>
      <c r="R232" s="24">
        <f t="shared" si="89"/>
        <v>17640000</v>
      </c>
      <c r="S232" s="24">
        <f t="shared" si="90"/>
        <v>-617.6470588235293</v>
      </c>
      <c r="T232" s="24">
        <f t="shared" si="78"/>
        <v>0</v>
      </c>
      <c r="U232" s="24">
        <f t="shared" si="91"/>
        <v>-617.6470588235293</v>
      </c>
      <c r="V232" s="24">
        <f t="shared" si="92"/>
        <v>5.745007356869548E-269</v>
      </c>
      <c r="W232" s="24">
        <f t="shared" si="93"/>
        <v>2.6527877322280443E-265</v>
      </c>
      <c r="X232" s="24">
        <f t="shared" si="94"/>
        <v>9.368246878983658E-267</v>
      </c>
      <c r="Y232" s="24">
        <f t="shared" si="95"/>
        <v>10240000</v>
      </c>
      <c r="Z232" s="24">
        <f t="shared" si="96"/>
        <v>-358.54341736694676</v>
      </c>
      <c r="AA232" s="24">
        <f t="shared" si="97"/>
        <v>0</v>
      </c>
      <c r="AB232" s="24">
        <f t="shared" si="98"/>
        <v>-358.54341736694676</v>
      </c>
      <c r="AC232" s="24">
        <f t="shared" si="99"/>
        <v>1.9345159499523655E-156</v>
      </c>
      <c r="AD232" s="24">
        <f t="shared" si="100"/>
        <v>8.932730388407134E-153</v>
      </c>
      <c r="AE232" s="24">
        <f t="shared" si="101"/>
        <v>3.154569156263114E-154</v>
      </c>
      <c r="AL232" s="1">
        <f t="shared" si="102"/>
      </c>
      <c r="AM232" s="1">
        <f t="shared" si="103"/>
      </c>
    </row>
    <row r="233" spans="7:39" ht="12.75">
      <c r="G233" s="24">
        <v>21500</v>
      </c>
      <c r="H233" s="24">
        <f t="shared" si="79"/>
        <v>52769.64966390842</v>
      </c>
      <c r="I233" s="24">
        <f t="shared" si="80"/>
        <v>4510.16827884645</v>
      </c>
      <c r="J233" s="24">
        <f t="shared" si="81"/>
        <v>17139600</v>
      </c>
      <c r="K233" s="24">
        <f t="shared" si="82"/>
        <v>-29240.000000000004</v>
      </c>
      <c r="L233" s="24">
        <f t="shared" si="83"/>
        <v>-586.1696306429548</v>
      </c>
      <c r="M233" s="24">
        <f t="shared" si="84"/>
        <v>0</v>
      </c>
      <c r="N233" s="24">
        <f t="shared" si="85"/>
        <v>-586.1696306429548</v>
      </c>
      <c r="O233" s="24">
        <f t="shared" si="86"/>
        <v>2.6900722998679517E-255</v>
      </c>
      <c r="P233" s="24">
        <f t="shared" si="87"/>
        <v>1.2132678754667953E-251</v>
      </c>
      <c r="Q233" s="24">
        <f t="shared" si="88"/>
        <v>4.2846221164354565E-253</v>
      </c>
      <c r="R233" s="24">
        <f t="shared" si="89"/>
        <v>18490000</v>
      </c>
      <c r="S233" s="24">
        <f t="shared" si="90"/>
        <v>-632.3529411764705</v>
      </c>
      <c r="T233" s="24">
        <f t="shared" si="78"/>
        <v>0</v>
      </c>
      <c r="U233" s="24">
        <f t="shared" si="91"/>
        <v>-632.3529411764705</v>
      </c>
      <c r="V233" s="24">
        <f t="shared" si="92"/>
        <v>2.3583433374773703E-275</v>
      </c>
      <c r="W233" s="24">
        <f t="shared" si="93"/>
        <v>1.0636525311319304E-271</v>
      </c>
      <c r="X233" s="24">
        <f t="shared" si="94"/>
        <v>3.756259644917259E-273</v>
      </c>
      <c r="Y233" s="24">
        <f t="shared" si="95"/>
        <v>10890000</v>
      </c>
      <c r="Z233" s="24">
        <f t="shared" si="96"/>
        <v>-372.4350205198358</v>
      </c>
      <c r="AA233" s="24">
        <f t="shared" si="97"/>
        <v>0</v>
      </c>
      <c r="AB233" s="24">
        <f t="shared" si="98"/>
        <v>-372.4350205198358</v>
      </c>
      <c r="AC233" s="24">
        <f t="shared" si="99"/>
        <v>1.7927747247369978E-162</v>
      </c>
      <c r="AD233" s="24">
        <f t="shared" si="100"/>
        <v>8.085715694626485E-159</v>
      </c>
      <c r="AE233" s="24">
        <f t="shared" si="101"/>
        <v>2.855448247904595E-160</v>
      </c>
      <c r="AL233" s="1">
        <f t="shared" si="102"/>
      </c>
      <c r="AM233" s="1">
        <f t="shared" si="103"/>
      </c>
    </row>
    <row r="234" spans="7:39" ht="12.75">
      <c r="G234" s="24">
        <v>22000</v>
      </c>
      <c r="H234" s="24">
        <f t="shared" si="79"/>
        <v>53996.85081888304</v>
      </c>
      <c r="I234" s="24">
        <f t="shared" si="80"/>
        <v>4407.664454327212</v>
      </c>
      <c r="J234" s="24">
        <f t="shared" si="81"/>
        <v>17977600</v>
      </c>
      <c r="K234" s="24">
        <f t="shared" si="82"/>
        <v>-29920.000000000004</v>
      </c>
      <c r="L234" s="24">
        <f t="shared" si="83"/>
        <v>-600.8556149732619</v>
      </c>
      <c r="M234" s="24">
        <f t="shared" si="84"/>
        <v>0</v>
      </c>
      <c r="N234" s="24">
        <f t="shared" si="85"/>
        <v>-600.8556149732619</v>
      </c>
      <c r="O234" s="24">
        <f t="shared" si="86"/>
        <v>1.1264761379342268E-261</v>
      </c>
      <c r="P234" s="24">
        <f t="shared" si="87"/>
        <v>4.9651288318204895E-258</v>
      </c>
      <c r="Q234" s="24">
        <f t="shared" si="88"/>
        <v>1.753421584296421E-259</v>
      </c>
      <c r="R234" s="24">
        <f t="shared" si="89"/>
        <v>19360000</v>
      </c>
      <c r="S234" s="24">
        <f t="shared" si="90"/>
        <v>-647.0588235294117</v>
      </c>
      <c r="T234" s="24">
        <f t="shared" si="78"/>
        <v>0</v>
      </c>
      <c r="U234" s="24">
        <f t="shared" si="91"/>
        <v>-647.0588235294117</v>
      </c>
      <c r="V234" s="24">
        <f t="shared" si="92"/>
        <v>9.68107254166253E-282</v>
      </c>
      <c r="W234" s="24">
        <f t="shared" si="93"/>
        <v>4.2670919321649133E-278</v>
      </c>
      <c r="X234" s="24">
        <f t="shared" si="94"/>
        <v>1.5069117739874961E-279</v>
      </c>
      <c r="Y234" s="24">
        <f t="shared" si="95"/>
        <v>11560000</v>
      </c>
      <c r="Z234" s="24">
        <f t="shared" si="96"/>
        <v>-386.3636363636363</v>
      </c>
      <c r="AA234" s="24">
        <f t="shared" si="97"/>
        <v>0</v>
      </c>
      <c r="AB234" s="24">
        <f t="shared" si="98"/>
        <v>-386.3636363636363</v>
      </c>
      <c r="AC234" s="24">
        <f t="shared" si="99"/>
        <v>1.6010493521440417E-168</v>
      </c>
      <c r="AD234" s="24">
        <f t="shared" si="100"/>
        <v>7.056888319068905E-165</v>
      </c>
      <c r="AE234" s="24">
        <f t="shared" si="101"/>
        <v>2.4921206912747572E-166</v>
      </c>
      <c r="AL234" s="1">
        <f t="shared" si="102"/>
      </c>
      <c r="AM234" s="1">
        <f t="shared" si="103"/>
      </c>
    </row>
    <row r="235" spans="7:39" ht="12.75">
      <c r="G235" s="24">
        <v>22500</v>
      </c>
      <c r="H235" s="24">
        <f t="shared" si="79"/>
        <v>55224.05197385765</v>
      </c>
      <c r="I235" s="24">
        <f t="shared" si="80"/>
        <v>4309.716355342163</v>
      </c>
      <c r="J235" s="24">
        <f t="shared" si="81"/>
        <v>18835600</v>
      </c>
      <c r="K235" s="24">
        <f t="shared" si="82"/>
        <v>-30600.000000000004</v>
      </c>
      <c r="L235" s="24">
        <f t="shared" si="83"/>
        <v>-615.5424836601306</v>
      </c>
      <c r="M235" s="24">
        <f t="shared" si="84"/>
        <v>0</v>
      </c>
      <c r="N235" s="24">
        <f t="shared" si="85"/>
        <v>-615.5424836601306</v>
      </c>
      <c r="O235" s="24">
        <f t="shared" si="86"/>
        <v>4.7129840433737616E-268</v>
      </c>
      <c r="P235" s="24">
        <f t="shared" si="87"/>
        <v>2.031162441419454E-264</v>
      </c>
      <c r="Q235" s="24">
        <f t="shared" si="88"/>
        <v>7.17299426990145E-266</v>
      </c>
      <c r="R235" s="24">
        <f t="shared" si="89"/>
        <v>20250000</v>
      </c>
      <c r="S235" s="24">
        <f t="shared" si="90"/>
        <v>-661.7647058823528</v>
      </c>
      <c r="T235" s="24">
        <f t="shared" si="78"/>
        <v>0</v>
      </c>
      <c r="U235" s="24">
        <f t="shared" si="91"/>
        <v>-661.7647058823528</v>
      </c>
      <c r="V235" s="24">
        <f t="shared" si="92"/>
        <v>3.974110303090769E-288</v>
      </c>
      <c r="W235" s="24">
        <f t="shared" si="93"/>
        <v>1.7127288171164087E-284</v>
      </c>
      <c r="X235" s="24">
        <f t="shared" si="94"/>
        <v>6.048454688087668E-286</v>
      </c>
      <c r="Y235" s="24">
        <f t="shared" si="95"/>
        <v>12250000</v>
      </c>
      <c r="Z235" s="24">
        <f t="shared" si="96"/>
        <v>-400.32679738562086</v>
      </c>
      <c r="AA235" s="24">
        <f t="shared" si="97"/>
        <v>0</v>
      </c>
      <c r="AB235" s="24">
        <f t="shared" si="98"/>
        <v>-400.32679738562086</v>
      </c>
      <c r="AC235" s="24">
        <f t="shared" si="99"/>
        <v>1.3812774996617086E-174</v>
      </c>
      <c r="AD235" s="24">
        <f t="shared" si="100"/>
        <v>5.952914231558195E-171</v>
      </c>
      <c r="AE235" s="24">
        <f t="shared" si="101"/>
        <v>2.1022552801016337E-172</v>
      </c>
      <c r="AL235" s="1">
        <f t="shared" si="102"/>
      </c>
      <c r="AM235" s="1">
        <f t="shared" si="103"/>
      </c>
    </row>
    <row r="236" spans="7:39" ht="12.75">
      <c r="G236" s="24">
        <v>23000</v>
      </c>
      <c r="H236" s="24">
        <f t="shared" si="79"/>
        <v>56451.25312883226</v>
      </c>
      <c r="I236" s="24">
        <f t="shared" si="80"/>
        <v>4216.026869356465</v>
      </c>
      <c r="J236" s="24">
        <f t="shared" si="81"/>
        <v>19713600</v>
      </c>
      <c r="K236" s="24">
        <f t="shared" si="82"/>
        <v>-31280.000000000004</v>
      </c>
      <c r="L236" s="24">
        <f t="shared" si="83"/>
        <v>-630.230179028133</v>
      </c>
      <c r="M236" s="24">
        <f t="shared" si="84"/>
        <v>0</v>
      </c>
      <c r="N236" s="24">
        <f t="shared" si="85"/>
        <v>-630.230179028133</v>
      </c>
      <c r="O236" s="24">
        <f t="shared" si="86"/>
        <v>1.970202742118604E-274</v>
      </c>
      <c r="P236" s="24">
        <f t="shared" si="87"/>
        <v>8.30642769885182E-271</v>
      </c>
      <c r="Q236" s="24">
        <f t="shared" si="88"/>
        <v>2.933392084858395E-272</v>
      </c>
      <c r="R236" s="24">
        <f t="shared" si="89"/>
        <v>21160000</v>
      </c>
      <c r="S236" s="24">
        <f t="shared" si="90"/>
        <v>-676.470588235294</v>
      </c>
      <c r="T236" s="24">
        <f t="shared" si="78"/>
        <v>0</v>
      </c>
      <c r="U236" s="24">
        <f t="shared" si="91"/>
        <v>-676.470588235294</v>
      </c>
      <c r="V236" s="24">
        <f t="shared" si="92"/>
        <v>1.6313846046667654E-294</v>
      </c>
      <c r="W236" s="24">
        <f t="shared" si="93"/>
        <v>6.877961327529557E-291</v>
      </c>
      <c r="X236" s="24">
        <f t="shared" si="94"/>
        <v>2.4289331165702186E-292</v>
      </c>
      <c r="Y236" s="24">
        <f t="shared" si="95"/>
        <v>12960000</v>
      </c>
      <c r="Z236" s="24">
        <f t="shared" si="96"/>
        <v>-414.32225063938614</v>
      </c>
      <c r="AA236" s="24">
        <f t="shared" si="97"/>
        <v>0</v>
      </c>
      <c r="AB236" s="24">
        <f t="shared" si="98"/>
        <v>-414.32225063938614</v>
      </c>
      <c r="AC236" s="24">
        <f t="shared" si="99"/>
        <v>1.1538060651980516E-180</v>
      </c>
      <c r="AD236" s="24">
        <f t="shared" si="100"/>
        <v>4.864477372901443E-177</v>
      </c>
      <c r="AE236" s="24">
        <f t="shared" si="101"/>
        <v>1.7178767985441303E-178</v>
      </c>
      <c r="AL236" s="1">
        <f t="shared" si="102"/>
      </c>
      <c r="AM236" s="1">
        <f t="shared" si="103"/>
      </c>
    </row>
    <row r="237" spans="7:39" ht="12.75">
      <c r="G237" s="24">
        <v>23500</v>
      </c>
      <c r="H237" s="24">
        <f t="shared" si="79"/>
        <v>57678.454283806874</v>
      </c>
      <c r="I237" s="24">
        <f t="shared" si="80"/>
        <v>4126.3241700084545</v>
      </c>
      <c r="J237" s="24">
        <f t="shared" si="81"/>
        <v>20611600</v>
      </c>
      <c r="K237" s="24">
        <f t="shared" si="82"/>
        <v>-31960.000000000004</v>
      </c>
      <c r="L237" s="24">
        <f t="shared" si="83"/>
        <v>-644.9186483103879</v>
      </c>
      <c r="M237" s="24">
        <f t="shared" si="84"/>
        <v>0</v>
      </c>
      <c r="N237" s="24">
        <f t="shared" si="85"/>
        <v>-644.9186483103879</v>
      </c>
      <c r="O237" s="24">
        <f t="shared" si="86"/>
        <v>8.229809117650973E-281</v>
      </c>
      <c r="P237" s="24">
        <f t="shared" si="87"/>
        <v>3.395886027671916E-277</v>
      </c>
      <c r="Q237" s="24">
        <f t="shared" si="88"/>
        <v>1.1992478061334318E-278</v>
      </c>
      <c r="R237" s="24">
        <f t="shared" si="89"/>
        <v>22090000</v>
      </c>
      <c r="S237" s="24">
        <f t="shared" si="90"/>
        <v>-691.1764705882352</v>
      </c>
      <c r="T237" s="24">
        <f t="shared" si="78"/>
        <v>0</v>
      </c>
      <c r="U237" s="24">
        <f t="shared" si="91"/>
        <v>-691.1764705882352</v>
      </c>
      <c r="V237" s="24">
        <f t="shared" si="92"/>
        <v>6.696884397682386E-301</v>
      </c>
      <c r="W237" s="24">
        <f t="shared" si="93"/>
        <v>2.763351595390934E-297</v>
      </c>
      <c r="X237" s="24">
        <f t="shared" si="94"/>
        <v>9.758700119331753E-299</v>
      </c>
      <c r="Y237" s="24">
        <f t="shared" si="95"/>
        <v>13690000</v>
      </c>
      <c r="Z237" s="24">
        <f t="shared" si="96"/>
        <v>-428.34793491864826</v>
      </c>
      <c r="AA237" s="24">
        <f t="shared" si="97"/>
        <v>0</v>
      </c>
      <c r="AB237" s="24">
        <f t="shared" si="98"/>
        <v>-428.34793491864826</v>
      </c>
      <c r="AC237" s="24">
        <f t="shared" si="99"/>
        <v>9.350945594029523E-187</v>
      </c>
      <c r="AD237" s="24">
        <f t="shared" si="100"/>
        <v>3.858503281707809E-183</v>
      </c>
      <c r="AE237" s="24">
        <f t="shared" si="101"/>
        <v>1.362619816401503E-184</v>
      </c>
      <c r="AL237" s="1">
        <f t="shared" si="102"/>
      </c>
      <c r="AM237" s="1">
        <f t="shared" si="103"/>
      </c>
    </row>
    <row r="238" spans="7:39" ht="12.75">
      <c r="G238" s="24">
        <v>24000</v>
      </c>
      <c r="H238" s="24">
        <f t="shared" si="79"/>
        <v>58905.65543878149</v>
      </c>
      <c r="I238" s="24">
        <f t="shared" si="80"/>
        <v>4040.3590831332785</v>
      </c>
      <c r="J238" s="24">
        <f t="shared" si="81"/>
        <v>21529600</v>
      </c>
      <c r="K238" s="24">
        <f t="shared" si="82"/>
        <v>-32640.000000000004</v>
      </c>
      <c r="L238" s="24">
        <f t="shared" si="83"/>
        <v>-659.6078431372548</v>
      </c>
      <c r="M238" s="24">
        <f t="shared" si="84"/>
        <v>0</v>
      </c>
      <c r="N238" s="24">
        <f t="shared" si="85"/>
        <v>-659.6078431372548</v>
      </c>
      <c r="O238" s="24">
        <f t="shared" si="86"/>
        <v>3.4352116930763223E-287</v>
      </c>
      <c r="P238" s="24">
        <f t="shared" si="87"/>
        <v>1.3879488766606568E-283</v>
      </c>
      <c r="Q238" s="24">
        <f t="shared" si="88"/>
        <v>4.901503265413665E-285</v>
      </c>
      <c r="R238" s="24">
        <f t="shared" si="89"/>
        <v>23040000</v>
      </c>
      <c r="S238" s="24">
        <f t="shared" si="90"/>
        <v>-705.8823529411764</v>
      </c>
      <c r="T238" s="24">
        <f t="shared" si="78"/>
        <v>0</v>
      </c>
      <c r="U238" s="24">
        <f t="shared" si="91"/>
        <v>-705.8823529411764</v>
      </c>
      <c r="V238" s="24">
        <f t="shared" si="92"/>
        <v>2.7490918148689897E-307</v>
      </c>
      <c r="W238" s="24">
        <f t="shared" si="93"/>
        <v>1.1107318084573272E-303</v>
      </c>
      <c r="X238" s="24">
        <f t="shared" si="94"/>
        <v>3.9225188173004264E-305</v>
      </c>
      <c r="Y238" s="24">
        <f t="shared" si="95"/>
        <v>14440000</v>
      </c>
      <c r="Z238" s="24">
        <f t="shared" si="96"/>
        <v>-442.4019607843137</v>
      </c>
      <c r="AA238" s="24">
        <f t="shared" si="97"/>
        <v>0</v>
      </c>
      <c r="AB238" s="24">
        <f t="shared" si="98"/>
        <v>-442.4019607843137</v>
      </c>
      <c r="AC238" s="24">
        <f t="shared" si="99"/>
        <v>7.366643415157215E-193</v>
      </c>
      <c r="AD238" s="24">
        <f t="shared" si="100"/>
        <v>2.976388463463441E-189</v>
      </c>
      <c r="AE238" s="24">
        <f t="shared" si="101"/>
        <v>1.051103395674455E-190</v>
      </c>
      <c r="AL238" s="1">
        <f t="shared" si="102"/>
      </c>
      <c r="AM238" s="1">
        <f t="shared" si="103"/>
      </c>
    </row>
    <row r="239" spans="7:39" ht="12.75">
      <c r="G239" s="24">
        <v>24500</v>
      </c>
      <c r="H239" s="24">
        <f t="shared" si="79"/>
        <v>60132.85659375611</v>
      </c>
      <c r="I239" s="24">
        <f t="shared" si="80"/>
        <v>3957.902775314232</v>
      </c>
      <c r="J239" s="24">
        <f t="shared" si="81"/>
        <v>22467600</v>
      </c>
      <c r="K239" s="24">
        <f t="shared" si="82"/>
        <v>-33320</v>
      </c>
      <c r="L239" s="24">
        <f t="shared" si="83"/>
        <v>-674.2977190876351</v>
      </c>
      <c r="M239" s="24">
        <f t="shared" si="84"/>
        <v>0</v>
      </c>
      <c r="N239" s="24">
        <f t="shared" si="85"/>
        <v>-674.2977190876351</v>
      </c>
      <c r="O239" s="24">
        <f t="shared" si="86"/>
        <v>1.432918336766524E-293</v>
      </c>
      <c r="P239" s="24">
        <f t="shared" si="87"/>
        <v>5.671351461886878E-290</v>
      </c>
      <c r="Q239" s="24">
        <f t="shared" si="88"/>
        <v>2.0028221627750586E-291</v>
      </c>
      <c r="R239" s="24">
        <f t="shared" si="89"/>
        <v>24010000</v>
      </c>
      <c r="S239" s="24">
        <f t="shared" si="90"/>
        <v>-720.5882352941177</v>
      </c>
      <c r="T239" s="24">
        <f t="shared" si="78"/>
        <v>0</v>
      </c>
      <c r="U239" s="24">
        <f t="shared" si="91"/>
        <v>-720.5882352941177</v>
      </c>
      <c r="V239" s="24">
        <f t="shared" si="92"/>
        <v>1.128510716E-313</v>
      </c>
      <c r="W239" s="24">
        <f t="shared" si="93"/>
        <v>0</v>
      </c>
      <c r="X239" s="24">
        <f t="shared" si="94"/>
        <v>0</v>
      </c>
      <c r="Y239" s="24">
        <f t="shared" si="95"/>
        <v>15210000</v>
      </c>
      <c r="Z239" s="24">
        <f t="shared" si="96"/>
        <v>-456.4825930372149</v>
      </c>
      <c r="AA239" s="24">
        <f t="shared" si="97"/>
        <v>0</v>
      </c>
      <c r="AB239" s="24">
        <f t="shared" si="98"/>
        <v>-456.4825930372149</v>
      </c>
      <c r="AC239" s="24">
        <f t="shared" si="99"/>
        <v>5.651044914058074E-199</v>
      </c>
      <c r="AD239" s="24">
        <f t="shared" si="100"/>
        <v>2.2366286348775824E-195</v>
      </c>
      <c r="AE239" s="24">
        <f t="shared" si="101"/>
        <v>7.898592478237591E-197</v>
      </c>
      <c r="AL239" s="1">
        <f t="shared" si="102"/>
      </c>
      <c r="AM239" s="1">
        <f t="shared" si="103"/>
      </c>
    </row>
    <row r="240" spans="7:39" ht="12.75">
      <c r="G240" s="24">
        <v>25000</v>
      </c>
      <c r="H240" s="24">
        <f t="shared" si="79"/>
        <v>61360.057748730724</v>
      </c>
      <c r="I240" s="24">
        <f t="shared" si="80"/>
        <v>3878.744719807947</v>
      </c>
      <c r="J240" s="24">
        <f t="shared" si="81"/>
        <v>23425600</v>
      </c>
      <c r="K240" s="24">
        <f t="shared" si="82"/>
        <v>-34000</v>
      </c>
      <c r="L240" s="24">
        <f t="shared" si="83"/>
        <v>-688.9882352941177</v>
      </c>
      <c r="M240" s="24">
        <f t="shared" si="84"/>
        <v>0</v>
      </c>
      <c r="N240" s="24">
        <f t="shared" si="85"/>
        <v>-688.9882352941177</v>
      </c>
      <c r="O240" s="24">
        <f t="shared" si="86"/>
        <v>5.973258578832876E-300</v>
      </c>
      <c r="P240" s="24">
        <f t="shared" si="87"/>
        <v>2.3168745172695537E-296</v>
      </c>
      <c r="Q240" s="24">
        <f t="shared" si="88"/>
        <v>8.181978603760149E-298</v>
      </c>
      <c r="R240" s="24">
        <f t="shared" si="89"/>
        <v>25000000</v>
      </c>
      <c r="S240" s="24">
        <f t="shared" si="90"/>
        <v>-735.2941176470588</v>
      </c>
      <c r="T240" s="24">
        <f t="shared" si="78"/>
        <v>0</v>
      </c>
      <c r="U240" s="24">
        <f t="shared" si="91"/>
        <v>-735.2941176470588</v>
      </c>
      <c r="V240" s="24">
        <f t="shared" si="92"/>
        <v>4.6324E-320</v>
      </c>
      <c r="W240" s="24">
        <f t="shared" si="93"/>
        <v>0</v>
      </c>
      <c r="X240" s="24">
        <f t="shared" si="94"/>
        <v>0</v>
      </c>
      <c r="Y240" s="24">
        <f t="shared" si="95"/>
        <v>16000000</v>
      </c>
      <c r="Z240" s="24">
        <f t="shared" si="96"/>
        <v>-470.5882352941176</v>
      </c>
      <c r="AA240" s="24">
        <f t="shared" si="97"/>
        <v>0</v>
      </c>
      <c r="AB240" s="24">
        <f t="shared" si="98"/>
        <v>-470.5882352941176</v>
      </c>
      <c r="AC240" s="24">
        <f t="shared" si="99"/>
        <v>4.227914179463067E-205</v>
      </c>
      <c r="AD240" s="24">
        <f t="shared" si="100"/>
        <v>1.639899979939352E-201</v>
      </c>
      <c r="AE240" s="24">
        <f t="shared" si="101"/>
        <v>5.791261653645016E-203</v>
      </c>
      <c r="AL240" s="1">
        <f t="shared" si="102"/>
      </c>
      <c r="AM240" s="1">
        <f t="shared" si="103"/>
      </c>
    </row>
    <row r="241" spans="7:39" ht="12.75">
      <c r="G241" s="24">
        <v>25500</v>
      </c>
      <c r="H241" s="24">
        <f t="shared" si="79"/>
        <v>62587.25890370533</v>
      </c>
      <c r="I241" s="24">
        <f t="shared" si="80"/>
        <v>3802.6909017724975</v>
      </c>
      <c r="J241" s="24">
        <f t="shared" si="81"/>
        <v>24403600</v>
      </c>
      <c r="K241" s="24">
        <f t="shared" si="82"/>
        <v>-34680</v>
      </c>
      <c r="L241" s="24">
        <f t="shared" si="83"/>
        <v>-703.679354094579</v>
      </c>
      <c r="M241" s="24">
        <f t="shared" si="84"/>
        <v>0</v>
      </c>
      <c r="N241" s="24">
        <f t="shared" si="85"/>
        <v>-703.679354094579</v>
      </c>
      <c r="O241" s="24">
        <f t="shared" si="86"/>
        <v>2.4885105569423492E-306</v>
      </c>
      <c r="P241" s="24">
        <f t="shared" si="87"/>
        <v>9.463036453849481E-303</v>
      </c>
      <c r="Q241" s="24">
        <f t="shared" si="88"/>
        <v>3.341845284018491E-304</v>
      </c>
      <c r="R241" s="24">
        <f t="shared" si="89"/>
        <v>26010000</v>
      </c>
      <c r="S241" s="24">
        <f t="shared" si="90"/>
        <v>-750</v>
      </c>
      <c r="T241" s="24">
        <f t="shared" si="78"/>
        <v>0</v>
      </c>
      <c r="U241" s="24">
        <f t="shared" si="91"/>
        <v>-750</v>
      </c>
      <c r="V241" s="24">
        <f t="shared" si="92"/>
        <v>0</v>
      </c>
      <c r="W241" s="24">
        <f t="shared" si="93"/>
        <v>0</v>
      </c>
      <c r="X241" s="24">
        <f t="shared" si="94"/>
        <v>0</v>
      </c>
      <c r="Y241" s="24">
        <f t="shared" si="95"/>
        <v>16810000</v>
      </c>
      <c r="Z241" s="24">
        <f t="shared" si="96"/>
        <v>-484.71741637831605</v>
      </c>
      <c r="AA241" s="24">
        <f t="shared" si="97"/>
        <v>0</v>
      </c>
      <c r="AB241" s="24">
        <f t="shared" si="98"/>
        <v>-484.71741637831605</v>
      </c>
      <c r="AC241" s="24">
        <f t="shared" si="99"/>
        <v>3.0895895285460877E-211</v>
      </c>
      <c r="AD241" s="24">
        <f t="shared" si="100"/>
        <v>1.1748753990413787E-207</v>
      </c>
      <c r="AE241" s="24">
        <f t="shared" si="101"/>
        <v>4.1490401423938394E-209</v>
      </c>
      <c r="AL241" s="1">
        <f t="shared" si="102"/>
      </c>
      <c r="AM241" s="1">
        <f t="shared" si="103"/>
      </c>
    </row>
    <row r="242" spans="7:39" ht="12.75">
      <c r="G242" s="24">
        <v>26000</v>
      </c>
      <c r="H242" s="24">
        <f t="shared" si="79"/>
        <v>63814.46005867994</v>
      </c>
      <c r="I242" s="24">
        <f t="shared" si="80"/>
        <v>3729.562230584565</v>
      </c>
      <c r="J242" s="24">
        <f t="shared" si="81"/>
        <v>25401600</v>
      </c>
      <c r="K242" s="24">
        <f t="shared" si="82"/>
        <v>-35360</v>
      </c>
      <c r="L242" s="24">
        <f t="shared" si="83"/>
        <v>-718.3710407239819</v>
      </c>
      <c r="M242" s="24">
        <f t="shared" si="84"/>
        <v>0</v>
      </c>
      <c r="N242" s="24">
        <f t="shared" si="85"/>
        <v>-718.3710407239819</v>
      </c>
      <c r="O242" s="24">
        <f t="shared" si="86"/>
        <v>1.03614623791E-312</v>
      </c>
      <c r="P242" s="24">
        <f t="shared" si="87"/>
        <v>0</v>
      </c>
      <c r="Q242" s="24">
        <f t="shared" si="88"/>
        <v>0</v>
      </c>
      <c r="R242" s="24">
        <f t="shared" si="89"/>
        <v>27040000</v>
      </c>
      <c r="S242" s="24">
        <f t="shared" si="90"/>
        <v>-764.7058823529412</v>
      </c>
      <c r="T242" s="24">
        <f t="shared" si="78"/>
        <v>0</v>
      </c>
      <c r="U242" s="24">
        <f t="shared" si="91"/>
        <v>-764.7058823529412</v>
      </c>
      <c r="V242" s="24">
        <f t="shared" si="92"/>
        <v>0</v>
      </c>
      <c r="W242" s="24">
        <f t="shared" si="93"/>
        <v>0</v>
      </c>
      <c r="X242" s="24">
        <f t="shared" si="94"/>
        <v>0</v>
      </c>
      <c r="Y242" s="24">
        <f t="shared" si="95"/>
        <v>17640000</v>
      </c>
      <c r="Z242" s="24">
        <f t="shared" si="96"/>
        <v>-498.868778280543</v>
      </c>
      <c r="AA242" s="24">
        <f t="shared" si="97"/>
        <v>0</v>
      </c>
      <c r="AB242" s="24">
        <f t="shared" si="98"/>
        <v>-498.868778280543</v>
      </c>
      <c r="AC242" s="24">
        <f t="shared" si="99"/>
        <v>2.2082203048059844E-217</v>
      </c>
      <c r="AD242" s="24">
        <f t="shared" si="100"/>
        <v>8.235695045614336E-214</v>
      </c>
      <c r="AE242" s="24">
        <f t="shared" si="101"/>
        <v>2.9084130430042714E-215</v>
      </c>
      <c r="AL242" s="1">
        <f t="shared" si="102"/>
      </c>
      <c r="AM242" s="1">
        <f t="shared" si="103"/>
      </c>
    </row>
    <row r="243" spans="7:39" ht="12.75">
      <c r="G243" s="24">
        <v>26500</v>
      </c>
      <c r="H243" s="24">
        <f t="shared" si="79"/>
        <v>65041.66121365457</v>
      </c>
      <c r="I243" s="24">
        <f t="shared" si="80"/>
        <v>3659.1931318942898</v>
      </c>
      <c r="J243" s="24">
        <f t="shared" si="81"/>
        <v>26419600</v>
      </c>
      <c r="K243" s="24">
        <f t="shared" si="82"/>
        <v>-36040</v>
      </c>
      <c r="L243" s="24">
        <f t="shared" si="83"/>
        <v>-733.0632630410655</v>
      </c>
      <c r="M243" s="24">
        <f t="shared" si="84"/>
        <v>0</v>
      </c>
      <c r="N243" s="24">
        <f t="shared" si="85"/>
        <v>-733.0632630410655</v>
      </c>
      <c r="O243" s="24">
        <f t="shared" si="86"/>
        <v>4.3119E-319</v>
      </c>
      <c r="P243" s="24">
        <f t="shared" si="87"/>
        <v>0</v>
      </c>
      <c r="Q243" s="24">
        <f t="shared" si="88"/>
        <v>0</v>
      </c>
      <c r="R243" s="24">
        <f t="shared" si="89"/>
        <v>28090000</v>
      </c>
      <c r="S243" s="24">
        <f t="shared" si="90"/>
        <v>-779.4117647058823</v>
      </c>
      <c r="T243" s="24">
        <f t="shared" si="78"/>
        <v>0</v>
      </c>
      <c r="U243" s="24">
        <f t="shared" si="91"/>
        <v>-779.4117647058823</v>
      </c>
      <c r="V243" s="24">
        <f t="shared" si="92"/>
        <v>0</v>
      </c>
      <c r="W243" s="24">
        <f t="shared" si="93"/>
        <v>0</v>
      </c>
      <c r="X243" s="24">
        <f t="shared" si="94"/>
        <v>0</v>
      </c>
      <c r="Y243" s="24">
        <f t="shared" si="95"/>
        <v>18490000</v>
      </c>
      <c r="Z243" s="24">
        <f t="shared" si="96"/>
        <v>-513.0410654827969</v>
      </c>
      <c r="AA243" s="24">
        <f t="shared" si="97"/>
        <v>0</v>
      </c>
      <c r="AB243" s="24">
        <f t="shared" si="98"/>
        <v>-513.0410654827969</v>
      </c>
      <c r="AC243" s="24">
        <f t="shared" si="99"/>
        <v>1.545597017611909E-223</v>
      </c>
      <c r="AD243" s="24">
        <f t="shared" si="100"/>
        <v>5.655637991521795E-220</v>
      </c>
      <c r="AE243" s="24">
        <f t="shared" si="101"/>
        <v>1.997272993954753E-221</v>
      </c>
      <c r="AL243" s="1">
        <f t="shared" si="102"/>
      </c>
      <c r="AM243" s="1">
        <f t="shared" si="103"/>
      </c>
    </row>
    <row r="244" spans="7:39" ht="12.75">
      <c r="G244" s="24">
        <v>27000</v>
      </c>
      <c r="H244" s="24">
        <f t="shared" si="79"/>
        <v>66268.86236862918</v>
      </c>
      <c r="I244" s="24">
        <f t="shared" si="80"/>
        <v>3591.4302961184694</v>
      </c>
      <c r="J244" s="24">
        <f t="shared" si="81"/>
        <v>27457600</v>
      </c>
      <c r="K244" s="24">
        <f t="shared" si="82"/>
        <v>-36720</v>
      </c>
      <c r="L244" s="24">
        <f t="shared" si="83"/>
        <v>-747.7559912854031</v>
      </c>
      <c r="M244" s="24">
        <f t="shared" si="84"/>
        <v>0</v>
      </c>
      <c r="N244" s="24">
        <f t="shared" si="85"/>
        <v>-747.7559912854031</v>
      </c>
      <c r="O244" s="24">
        <f t="shared" si="86"/>
        <v>0</v>
      </c>
      <c r="P244" s="24">
        <f t="shared" si="87"/>
        <v>0</v>
      </c>
      <c r="Q244" s="24">
        <f t="shared" si="88"/>
        <v>0</v>
      </c>
      <c r="R244" s="24">
        <f t="shared" si="89"/>
        <v>29160000</v>
      </c>
      <c r="S244" s="24">
        <f t="shared" si="90"/>
        <v>-794.1176470588235</v>
      </c>
      <c r="T244" s="24">
        <f t="shared" si="78"/>
        <v>0</v>
      </c>
      <c r="U244" s="24">
        <f t="shared" si="91"/>
        <v>-794.1176470588235</v>
      </c>
      <c r="V244" s="24">
        <f t="shared" si="92"/>
        <v>0</v>
      </c>
      <c r="W244" s="24">
        <f t="shared" si="93"/>
        <v>0</v>
      </c>
      <c r="X244" s="24">
        <f t="shared" si="94"/>
        <v>0</v>
      </c>
      <c r="Y244" s="24">
        <f t="shared" si="95"/>
        <v>19360000</v>
      </c>
      <c r="Z244" s="24">
        <f t="shared" si="96"/>
        <v>-527.2331154684096</v>
      </c>
      <c r="AA244" s="24">
        <f t="shared" si="97"/>
        <v>0</v>
      </c>
      <c r="AB244" s="24">
        <f t="shared" si="98"/>
        <v>-527.2331154684096</v>
      </c>
      <c r="AC244" s="24">
        <f t="shared" si="99"/>
        <v>1.0606382263101457E-229</v>
      </c>
      <c r="AD244" s="24">
        <f t="shared" si="100"/>
        <v>3.8092082591916145E-226</v>
      </c>
      <c r="AE244" s="24">
        <f t="shared" si="101"/>
        <v>1.3452114148461742E-227</v>
      </c>
      <c r="AL244" s="1">
        <f t="shared" si="102"/>
      </c>
      <c r="AM244" s="1">
        <f t="shared" si="103"/>
      </c>
    </row>
    <row r="245" spans="7:39" ht="12.75">
      <c r="G245" s="24">
        <v>27500</v>
      </c>
      <c r="H245" s="24">
        <f t="shared" si="79"/>
        <v>67496.06352360378</v>
      </c>
      <c r="I245" s="24">
        <f t="shared" si="80"/>
        <v>3526.131563461771</v>
      </c>
      <c r="J245" s="24">
        <f t="shared" si="81"/>
        <v>28515600</v>
      </c>
      <c r="K245" s="24">
        <f t="shared" si="82"/>
        <v>-37400</v>
      </c>
      <c r="L245" s="24">
        <f t="shared" si="83"/>
        <v>-762.4491978609626</v>
      </c>
      <c r="M245" s="24">
        <f t="shared" si="84"/>
        <v>0</v>
      </c>
      <c r="N245" s="24">
        <f t="shared" si="85"/>
        <v>-762.4491978609626</v>
      </c>
      <c r="O245" s="24">
        <f t="shared" si="86"/>
        <v>0</v>
      </c>
      <c r="P245" s="24">
        <f t="shared" si="87"/>
        <v>0</v>
      </c>
      <c r="Q245" s="24">
        <f t="shared" si="88"/>
        <v>0</v>
      </c>
      <c r="R245" s="24">
        <f t="shared" si="89"/>
        <v>30250000</v>
      </c>
      <c r="S245" s="24">
        <f t="shared" si="90"/>
        <v>-808.8235294117648</v>
      </c>
      <c r="T245" s="24">
        <f t="shared" si="78"/>
        <v>0</v>
      </c>
      <c r="U245" s="24">
        <f t="shared" si="91"/>
        <v>-808.8235294117648</v>
      </c>
      <c r="V245" s="24">
        <f t="shared" si="92"/>
        <v>0</v>
      </c>
      <c r="W245" s="24">
        <f t="shared" si="93"/>
        <v>0</v>
      </c>
      <c r="X245" s="24">
        <f t="shared" si="94"/>
        <v>0</v>
      </c>
      <c r="Y245" s="24">
        <f t="shared" si="95"/>
        <v>20250000</v>
      </c>
      <c r="Z245" s="24">
        <f t="shared" si="96"/>
        <v>-541.4438502673797</v>
      </c>
      <c r="AA245" s="24">
        <f t="shared" si="97"/>
        <v>0</v>
      </c>
      <c r="AB245" s="24">
        <f t="shared" si="98"/>
        <v>-541.4438502673797</v>
      </c>
      <c r="AC245" s="24">
        <f t="shared" si="99"/>
        <v>7.143705927870943E-236</v>
      </c>
      <c r="AD245" s="24">
        <f t="shared" si="100"/>
        <v>2.518964695235469E-232</v>
      </c>
      <c r="AE245" s="24">
        <f t="shared" si="101"/>
        <v>8.895654506284145E-234</v>
      </c>
      <c r="AL245" s="1">
        <f t="shared" si="102"/>
      </c>
      <c r="AM245" s="1">
        <f t="shared" si="103"/>
      </c>
    </row>
    <row r="246" spans="7:39" ht="12.75">
      <c r="G246" s="24">
        <v>28000</v>
      </c>
      <c r="H246" s="24">
        <f t="shared" si="79"/>
        <v>68723.2646785784</v>
      </c>
      <c r="I246" s="24">
        <f t="shared" si="80"/>
        <v>3463.164928399953</v>
      </c>
      <c r="J246" s="24">
        <f t="shared" si="81"/>
        <v>29593600</v>
      </c>
      <c r="K246" s="24">
        <f t="shared" si="82"/>
        <v>-38080</v>
      </c>
      <c r="L246" s="24">
        <f t="shared" si="83"/>
        <v>-777.1428571428571</v>
      </c>
      <c r="M246" s="24">
        <f t="shared" si="84"/>
        <v>0</v>
      </c>
      <c r="N246" s="24">
        <f t="shared" si="85"/>
        <v>-777.1428571428571</v>
      </c>
      <c r="O246" s="24">
        <f t="shared" si="86"/>
        <v>0</v>
      </c>
      <c r="P246" s="24">
        <f t="shared" si="87"/>
        <v>0</v>
      </c>
      <c r="Q246" s="24">
        <f t="shared" si="88"/>
        <v>0</v>
      </c>
      <c r="R246" s="24">
        <f t="shared" si="89"/>
        <v>31360000</v>
      </c>
      <c r="S246" s="24">
        <f t="shared" si="90"/>
        <v>-823.5294117647059</v>
      </c>
      <c r="T246" s="24">
        <f t="shared" si="78"/>
        <v>0</v>
      </c>
      <c r="U246" s="24">
        <f t="shared" si="91"/>
        <v>-823.5294117647059</v>
      </c>
      <c r="V246" s="24">
        <f t="shared" si="92"/>
        <v>0</v>
      </c>
      <c r="W246" s="24">
        <f t="shared" si="93"/>
        <v>0</v>
      </c>
      <c r="X246" s="24">
        <f t="shared" si="94"/>
        <v>0</v>
      </c>
      <c r="Y246" s="24">
        <f t="shared" si="95"/>
        <v>21160000</v>
      </c>
      <c r="Z246" s="24">
        <f t="shared" si="96"/>
        <v>-555.6722689075631</v>
      </c>
      <c r="AA246" s="24">
        <f t="shared" si="97"/>
        <v>0</v>
      </c>
      <c r="AB246" s="24">
        <f t="shared" si="98"/>
        <v>-555.6722689075631</v>
      </c>
      <c r="AC246" s="24">
        <f t="shared" si="99"/>
        <v>4.727155261738698E-242</v>
      </c>
      <c r="AD246" s="24">
        <f t="shared" si="100"/>
        <v>1.637091831355476E-238</v>
      </c>
      <c r="AE246" s="24">
        <f t="shared" si="101"/>
        <v>5.781344754193538E-240</v>
      </c>
      <c r="AL246" s="1">
        <f t="shared" si="102"/>
      </c>
      <c r="AM246" s="1">
        <f t="shared" si="103"/>
      </c>
    </row>
    <row r="247" spans="7:39" ht="12.75">
      <c r="G247" s="24">
        <v>28500</v>
      </c>
      <c r="H247" s="24">
        <f t="shared" si="79"/>
        <v>69950.46583355301</v>
      </c>
      <c r="I247" s="24">
        <f t="shared" si="80"/>
        <v>3402.40764895434</v>
      </c>
      <c r="J247" s="24">
        <f t="shared" si="81"/>
        <v>30691600</v>
      </c>
      <c r="K247" s="24">
        <f t="shared" si="82"/>
        <v>-38760</v>
      </c>
      <c r="L247" s="24">
        <f t="shared" si="83"/>
        <v>-791.8369453044376</v>
      </c>
      <c r="M247" s="24">
        <f t="shared" si="84"/>
        <v>0</v>
      </c>
      <c r="N247" s="24">
        <f t="shared" si="85"/>
        <v>-791.8369453044376</v>
      </c>
      <c r="O247" s="24">
        <f t="shared" si="86"/>
        <v>0</v>
      </c>
      <c r="P247" s="24">
        <f t="shared" si="87"/>
        <v>0</v>
      </c>
      <c r="Q247" s="24">
        <f t="shared" si="88"/>
        <v>0</v>
      </c>
      <c r="R247" s="24">
        <f t="shared" si="89"/>
        <v>32490000</v>
      </c>
      <c r="S247" s="24">
        <f t="shared" si="90"/>
        <v>-838.2352941176471</v>
      </c>
      <c r="T247" s="24">
        <f t="shared" si="78"/>
        <v>0</v>
      </c>
      <c r="U247" s="24">
        <f t="shared" si="91"/>
        <v>-838.2352941176471</v>
      </c>
      <c r="V247" s="24">
        <f t="shared" si="92"/>
        <v>0</v>
      </c>
      <c r="W247" s="24">
        <f t="shared" si="93"/>
        <v>0</v>
      </c>
      <c r="X247" s="24">
        <f t="shared" si="94"/>
        <v>0</v>
      </c>
      <c r="Y247" s="24">
        <f t="shared" si="95"/>
        <v>22090000</v>
      </c>
      <c r="Z247" s="24">
        <f t="shared" si="96"/>
        <v>-569.9174406604748</v>
      </c>
      <c r="AA247" s="24">
        <f t="shared" si="97"/>
        <v>0</v>
      </c>
      <c r="AB247" s="24">
        <f t="shared" si="98"/>
        <v>-569.9174406604748</v>
      </c>
      <c r="AC247" s="24">
        <f t="shared" si="99"/>
        <v>3.076099511455896E-248</v>
      </c>
      <c r="AD247" s="24">
        <f t="shared" si="100"/>
        <v>1.0466144506722249E-244</v>
      </c>
      <c r="AE247" s="24">
        <f t="shared" si="101"/>
        <v>3.696090132614649E-246</v>
      </c>
      <c r="AL247" s="1">
        <f t="shared" si="102"/>
      </c>
      <c r="AM247" s="1">
        <f t="shared" si="103"/>
      </c>
    </row>
    <row r="248" spans="7:39" ht="12.75">
      <c r="G248" s="24">
        <v>29000</v>
      </c>
      <c r="H248" s="24">
        <f t="shared" si="79"/>
        <v>71177.66698852764</v>
      </c>
      <c r="I248" s="24">
        <f t="shared" si="80"/>
        <v>3343.7454481102995</v>
      </c>
      <c r="J248" s="24">
        <f t="shared" si="81"/>
        <v>31809600</v>
      </c>
      <c r="K248" s="24">
        <f t="shared" si="82"/>
        <v>-39440</v>
      </c>
      <c r="L248" s="24">
        <f t="shared" si="83"/>
        <v>-806.5314401622718</v>
      </c>
      <c r="M248" s="24">
        <f t="shared" si="84"/>
        <v>0</v>
      </c>
      <c r="N248" s="24">
        <f t="shared" si="85"/>
        <v>-806.5314401622718</v>
      </c>
      <c r="O248" s="24">
        <f t="shared" si="86"/>
        <v>0</v>
      </c>
      <c r="P248" s="24">
        <f t="shared" si="87"/>
        <v>0</v>
      </c>
      <c r="Q248" s="24">
        <f t="shared" si="88"/>
        <v>0</v>
      </c>
      <c r="R248" s="24">
        <f t="shared" si="89"/>
        <v>33640000</v>
      </c>
      <c r="S248" s="24">
        <f t="shared" si="90"/>
        <v>-852.9411764705883</v>
      </c>
      <c r="T248" s="24">
        <f t="shared" si="78"/>
        <v>0</v>
      </c>
      <c r="U248" s="24">
        <f t="shared" si="91"/>
        <v>-852.9411764705883</v>
      </c>
      <c r="V248" s="24">
        <f t="shared" si="92"/>
        <v>0</v>
      </c>
      <c r="W248" s="24">
        <f t="shared" si="93"/>
        <v>0</v>
      </c>
      <c r="X248" s="24">
        <f t="shared" si="94"/>
        <v>0</v>
      </c>
      <c r="Y248" s="24">
        <f t="shared" si="95"/>
        <v>23040000</v>
      </c>
      <c r="Z248" s="24">
        <f t="shared" si="96"/>
        <v>-584.1784989858012</v>
      </c>
      <c r="AA248" s="24">
        <f t="shared" si="97"/>
        <v>0</v>
      </c>
      <c r="AB248" s="24">
        <f t="shared" si="98"/>
        <v>-584.1784989858012</v>
      </c>
      <c r="AC248" s="24">
        <f t="shared" si="99"/>
        <v>1.970159757592388E-254</v>
      </c>
      <c r="AD248" s="24">
        <f t="shared" si="100"/>
        <v>6.587712721499639E-251</v>
      </c>
      <c r="AE248" s="24">
        <f t="shared" si="101"/>
        <v>2.326432620034622E-252</v>
      </c>
      <c r="AL248" s="1">
        <f t="shared" si="102"/>
      </c>
      <c r="AM248" s="1">
        <f t="shared" si="103"/>
      </c>
    </row>
    <row r="249" spans="7:39" ht="12.75">
      <c r="G249" s="24">
        <v>29500</v>
      </c>
      <c r="H249" s="24">
        <f t="shared" si="79"/>
        <v>72404.86814350224</v>
      </c>
      <c r="I249" s="24">
        <f t="shared" si="80"/>
        <v>3287.0717964474134</v>
      </c>
      <c r="J249" s="24">
        <f t="shared" si="81"/>
        <v>32947600</v>
      </c>
      <c r="K249" s="24">
        <f t="shared" si="82"/>
        <v>-40120</v>
      </c>
      <c r="L249" s="24">
        <f t="shared" si="83"/>
        <v>-821.2263210368893</v>
      </c>
      <c r="M249" s="24">
        <f t="shared" si="84"/>
        <v>0</v>
      </c>
      <c r="N249" s="24">
        <f t="shared" si="85"/>
        <v>-821.2263210368893</v>
      </c>
      <c r="O249" s="24">
        <f t="shared" si="86"/>
        <v>0</v>
      </c>
      <c r="P249" s="24">
        <f t="shared" si="87"/>
        <v>0</v>
      </c>
      <c r="Q249" s="24">
        <f t="shared" si="88"/>
        <v>0</v>
      </c>
      <c r="R249" s="24">
        <f t="shared" si="89"/>
        <v>34810000</v>
      </c>
      <c r="S249" s="24">
        <f t="shared" si="90"/>
        <v>-867.6470588235294</v>
      </c>
      <c r="T249" s="24">
        <f t="shared" si="78"/>
        <v>0</v>
      </c>
      <c r="U249" s="24">
        <f t="shared" si="91"/>
        <v>-867.6470588235294</v>
      </c>
      <c r="V249" s="24">
        <f t="shared" si="92"/>
        <v>0</v>
      </c>
      <c r="W249" s="24">
        <f t="shared" si="93"/>
        <v>0</v>
      </c>
      <c r="X249" s="24">
        <f t="shared" si="94"/>
        <v>0</v>
      </c>
      <c r="Y249" s="24">
        <f t="shared" si="95"/>
        <v>24010000</v>
      </c>
      <c r="Z249" s="24">
        <f t="shared" si="96"/>
        <v>-598.4546360917249</v>
      </c>
      <c r="AA249" s="24">
        <f t="shared" si="97"/>
        <v>0</v>
      </c>
      <c r="AB249" s="24">
        <f t="shared" si="98"/>
        <v>-598.4546360917249</v>
      </c>
      <c r="AC249" s="24">
        <f t="shared" si="99"/>
        <v>1.2429506218094601E-260</v>
      </c>
      <c r="AD249" s="24">
        <f t="shared" si="100"/>
        <v>4.0856679333266515E-257</v>
      </c>
      <c r="AE249" s="24">
        <f t="shared" si="101"/>
        <v>1.4428423880264194E-258</v>
      </c>
      <c r="AL249" s="1">
        <f t="shared" si="102"/>
      </c>
      <c r="AM249" s="1">
        <f t="shared" si="103"/>
      </c>
    </row>
    <row r="250" spans="7:39" ht="12.75">
      <c r="G250" s="24">
        <v>30000</v>
      </c>
      <c r="H250" s="24">
        <f t="shared" si="79"/>
        <v>73632.06929847687</v>
      </c>
      <c r="I250" s="24">
        <f t="shared" si="80"/>
        <v>3232.2872665066225</v>
      </c>
      <c r="J250" s="24">
        <f t="shared" si="81"/>
        <v>34105600</v>
      </c>
      <c r="K250" s="24">
        <f t="shared" si="82"/>
        <v>-40800</v>
      </c>
      <c r="L250" s="24">
        <f t="shared" si="83"/>
        <v>-835.9215686274509</v>
      </c>
      <c r="M250" s="24">
        <f t="shared" si="84"/>
        <v>0</v>
      </c>
      <c r="N250" s="24">
        <f t="shared" si="85"/>
        <v>-835.9215686274509</v>
      </c>
      <c r="O250" s="24">
        <f t="shared" si="86"/>
        <v>0</v>
      </c>
      <c r="P250" s="24">
        <f t="shared" si="87"/>
        <v>0</v>
      </c>
      <c r="Q250" s="24">
        <f t="shared" si="88"/>
        <v>0</v>
      </c>
      <c r="R250" s="24">
        <f t="shared" si="89"/>
        <v>36000000</v>
      </c>
      <c r="S250" s="24">
        <f t="shared" si="90"/>
        <v>-882.3529411764706</v>
      </c>
      <c r="T250" s="24">
        <f t="shared" si="78"/>
        <v>0</v>
      </c>
      <c r="U250" s="24">
        <f t="shared" si="91"/>
        <v>-882.3529411764706</v>
      </c>
      <c r="V250" s="24">
        <f t="shared" si="92"/>
        <v>0</v>
      </c>
      <c r="W250" s="24">
        <f t="shared" si="93"/>
        <v>0</v>
      </c>
      <c r="X250" s="24">
        <f t="shared" si="94"/>
        <v>0</v>
      </c>
      <c r="Y250" s="24">
        <f t="shared" si="95"/>
        <v>25000000</v>
      </c>
      <c r="Z250" s="24">
        <f t="shared" si="96"/>
        <v>-612.7450980392157</v>
      </c>
      <c r="AA250" s="24">
        <f t="shared" si="97"/>
        <v>0</v>
      </c>
      <c r="AB250" s="24">
        <f t="shared" si="98"/>
        <v>-612.7450980392157</v>
      </c>
      <c r="AC250" s="24">
        <f t="shared" si="99"/>
        <v>7.730099930956645E-267</v>
      </c>
      <c r="AD250" s="24">
        <f t="shared" si="100"/>
        <v>2.4985903575654885E-263</v>
      </c>
      <c r="AE250" s="24">
        <f t="shared" si="101"/>
        <v>8.823703093448019E-265</v>
      </c>
      <c r="AL250" s="1">
        <f t="shared" si="102"/>
      </c>
      <c r="AM250" s="1">
        <f t="shared" si="103"/>
      </c>
    </row>
    <row r="251" spans="7:39" ht="12.75">
      <c r="G251" s="24">
        <v>30500</v>
      </c>
      <c r="H251" s="24">
        <f t="shared" si="79"/>
        <v>74859.27045345148</v>
      </c>
      <c r="I251" s="24">
        <f t="shared" si="80"/>
        <v>3179.298950662252</v>
      </c>
      <c r="J251" s="24">
        <f t="shared" si="81"/>
        <v>35283600</v>
      </c>
      <c r="K251" s="24">
        <f t="shared" si="82"/>
        <v>-41480</v>
      </c>
      <c r="L251" s="24">
        <f t="shared" si="83"/>
        <v>-850.6171648987464</v>
      </c>
      <c r="M251" s="24">
        <f t="shared" si="84"/>
        <v>0</v>
      </c>
      <c r="N251" s="24">
        <f t="shared" si="85"/>
        <v>-850.6171648987464</v>
      </c>
      <c r="O251" s="24">
        <f t="shared" si="86"/>
        <v>0</v>
      </c>
      <c r="P251" s="24">
        <f t="shared" si="87"/>
        <v>0</v>
      </c>
      <c r="Q251" s="24">
        <f t="shared" si="88"/>
        <v>0</v>
      </c>
      <c r="R251" s="24">
        <f t="shared" si="89"/>
        <v>37210000</v>
      </c>
      <c r="S251" s="24">
        <f t="shared" si="90"/>
        <v>-897.0588235294117</v>
      </c>
      <c r="T251" s="24">
        <f t="shared" si="78"/>
        <v>0</v>
      </c>
      <c r="U251" s="24">
        <f t="shared" si="91"/>
        <v>-897.0588235294117</v>
      </c>
      <c r="V251" s="24">
        <f t="shared" si="92"/>
        <v>0</v>
      </c>
      <c r="W251" s="24">
        <f t="shared" si="93"/>
        <v>0</v>
      </c>
      <c r="X251" s="24">
        <f t="shared" si="94"/>
        <v>0</v>
      </c>
      <c r="Y251" s="24">
        <f t="shared" si="95"/>
        <v>26010000</v>
      </c>
      <c r="Z251" s="24">
        <f t="shared" si="96"/>
        <v>-627.0491803278688</v>
      </c>
      <c r="AA251" s="24">
        <f t="shared" si="97"/>
        <v>0</v>
      </c>
      <c r="AB251" s="24">
        <f t="shared" si="98"/>
        <v>-627.0491803278688</v>
      </c>
      <c r="AC251" s="24">
        <f t="shared" si="99"/>
        <v>4.7424318824374596E-273</v>
      </c>
      <c r="AD251" s="24">
        <f t="shared" si="100"/>
        <v>1.5077608707420625E-269</v>
      </c>
      <c r="AE251" s="24">
        <f t="shared" si="101"/>
        <v>5.324616025617522E-271</v>
      </c>
      <c r="AL251" s="1">
        <f t="shared" si="102"/>
      </c>
      <c r="AM251" s="1">
        <f t="shared" si="103"/>
      </c>
    </row>
    <row r="252" spans="7:39" ht="12.75">
      <c r="G252" s="24">
        <v>31000</v>
      </c>
      <c r="H252" s="24">
        <f t="shared" si="79"/>
        <v>76086.47160842609</v>
      </c>
      <c r="I252" s="24">
        <f t="shared" si="80"/>
        <v>3128.01993532899</v>
      </c>
      <c r="J252" s="24">
        <f t="shared" si="81"/>
        <v>36481600</v>
      </c>
      <c r="K252" s="24">
        <f t="shared" si="82"/>
        <v>-42160</v>
      </c>
      <c r="L252" s="24">
        <f t="shared" si="83"/>
        <v>-865.3130929791272</v>
      </c>
      <c r="M252" s="24">
        <f t="shared" si="84"/>
        <v>0</v>
      </c>
      <c r="N252" s="24">
        <f t="shared" si="85"/>
        <v>-865.3130929791272</v>
      </c>
      <c r="O252" s="24">
        <f t="shared" si="86"/>
        <v>0</v>
      </c>
      <c r="P252" s="24">
        <f t="shared" si="87"/>
        <v>0</v>
      </c>
      <c r="Q252" s="24">
        <f t="shared" si="88"/>
        <v>0</v>
      </c>
      <c r="R252" s="24">
        <f t="shared" si="89"/>
        <v>38440000</v>
      </c>
      <c r="S252" s="24">
        <f t="shared" si="90"/>
        <v>-911.7647058823529</v>
      </c>
      <c r="T252" s="24">
        <f t="shared" si="78"/>
        <v>0</v>
      </c>
      <c r="U252" s="24">
        <f t="shared" si="91"/>
        <v>-911.7647058823529</v>
      </c>
      <c r="V252" s="24">
        <f t="shared" si="92"/>
        <v>0</v>
      </c>
      <c r="W252" s="24">
        <f t="shared" si="93"/>
        <v>0</v>
      </c>
      <c r="X252" s="24">
        <f t="shared" si="94"/>
        <v>0</v>
      </c>
      <c r="Y252" s="24">
        <f t="shared" si="95"/>
        <v>27040000</v>
      </c>
      <c r="Z252" s="24">
        <f t="shared" si="96"/>
        <v>-641.3662239089184</v>
      </c>
      <c r="AA252" s="24">
        <f t="shared" si="97"/>
        <v>0</v>
      </c>
      <c r="AB252" s="24">
        <f t="shared" si="98"/>
        <v>-641.3662239089184</v>
      </c>
      <c r="AC252" s="24">
        <f t="shared" si="99"/>
        <v>2.8720240824940332E-279</v>
      </c>
      <c r="AD252" s="24">
        <f t="shared" si="100"/>
        <v>8.983748584786287E-276</v>
      </c>
      <c r="AE252" s="24">
        <f t="shared" si="101"/>
        <v>3.172586091926449E-277</v>
      </c>
      <c r="AL252" s="1">
        <f t="shared" si="102"/>
      </c>
      <c r="AM252" s="1">
        <f t="shared" si="103"/>
      </c>
    </row>
    <row r="253" spans="7:39" ht="12.75">
      <c r="G253" s="24">
        <v>31500</v>
      </c>
      <c r="H253" s="24">
        <f t="shared" si="79"/>
        <v>77313.67276340071</v>
      </c>
      <c r="I253" s="24">
        <f t="shared" si="80"/>
        <v>3078.3688252444026</v>
      </c>
      <c r="J253" s="24">
        <f t="shared" si="81"/>
        <v>37699600</v>
      </c>
      <c r="K253" s="24">
        <f t="shared" si="82"/>
        <v>-42840</v>
      </c>
      <c r="L253" s="24">
        <f t="shared" si="83"/>
        <v>-880.0093370681606</v>
      </c>
      <c r="M253" s="24">
        <f t="shared" si="84"/>
        <v>0</v>
      </c>
      <c r="N253" s="24">
        <f t="shared" si="85"/>
        <v>-880.0093370681606</v>
      </c>
      <c r="O253" s="24">
        <f t="shared" si="86"/>
        <v>0</v>
      </c>
      <c r="P253" s="24">
        <f t="shared" si="87"/>
        <v>0</v>
      </c>
      <c r="Q253" s="24">
        <f t="shared" si="88"/>
        <v>0</v>
      </c>
      <c r="R253" s="24">
        <f t="shared" si="89"/>
        <v>39690000</v>
      </c>
      <c r="S253" s="24">
        <f t="shared" si="90"/>
        <v>-926.4705882352941</v>
      </c>
      <c r="T253" s="24">
        <f t="shared" si="78"/>
        <v>0</v>
      </c>
      <c r="U253" s="24">
        <f t="shared" si="91"/>
        <v>-926.4705882352941</v>
      </c>
      <c r="V253" s="24">
        <f t="shared" si="92"/>
        <v>0</v>
      </c>
      <c r="W253" s="24">
        <f t="shared" si="93"/>
        <v>0</v>
      </c>
      <c r="X253" s="24">
        <f t="shared" si="94"/>
        <v>0</v>
      </c>
      <c r="Y253" s="24">
        <f t="shared" si="95"/>
        <v>28090000</v>
      </c>
      <c r="Z253" s="24">
        <f t="shared" si="96"/>
        <v>-655.6956115779645</v>
      </c>
      <c r="AA253" s="24">
        <f t="shared" si="97"/>
        <v>0</v>
      </c>
      <c r="AB253" s="24">
        <f t="shared" si="98"/>
        <v>-655.6956115779645</v>
      </c>
      <c r="AC253" s="24">
        <f t="shared" si="99"/>
        <v>1.717964097227034E-285</v>
      </c>
      <c r="AD253" s="24">
        <f t="shared" si="100"/>
        <v>5.2885271197928455E-282</v>
      </c>
      <c r="AE253" s="24">
        <f t="shared" si="101"/>
        <v>1.8676287997912353E-283</v>
      </c>
      <c r="AL253" s="1">
        <f t="shared" si="102"/>
      </c>
      <c r="AM253" s="1">
        <f t="shared" si="103"/>
      </c>
    </row>
    <row r="254" spans="7:39" ht="12.75">
      <c r="G254" s="24">
        <v>32000</v>
      </c>
      <c r="H254" s="24">
        <f t="shared" si="79"/>
        <v>78540.87391837532</v>
      </c>
      <c r="I254" s="24">
        <f t="shared" si="80"/>
        <v>3030.269312349959</v>
      </c>
      <c r="J254" s="24">
        <f t="shared" si="81"/>
        <v>38937600</v>
      </c>
      <c r="K254" s="24">
        <f t="shared" si="82"/>
        <v>-43520</v>
      </c>
      <c r="L254" s="24">
        <f t="shared" si="83"/>
        <v>-894.7058823529412</v>
      </c>
      <c r="M254" s="24">
        <f t="shared" si="84"/>
        <v>0</v>
      </c>
      <c r="N254" s="24">
        <f t="shared" si="85"/>
        <v>-894.7058823529412</v>
      </c>
      <c r="O254" s="24">
        <f t="shared" si="86"/>
        <v>0</v>
      </c>
      <c r="P254" s="24">
        <f t="shared" si="87"/>
        <v>0</v>
      </c>
      <c r="Q254" s="24">
        <f t="shared" si="88"/>
        <v>0</v>
      </c>
      <c r="R254" s="24">
        <f t="shared" si="89"/>
        <v>40960000</v>
      </c>
      <c r="S254" s="24">
        <f t="shared" si="90"/>
        <v>-941.1764705882352</v>
      </c>
      <c r="T254" s="24">
        <f t="shared" si="78"/>
        <v>0</v>
      </c>
      <c r="U254" s="24">
        <f t="shared" si="91"/>
        <v>-941.1764705882352</v>
      </c>
      <c r="V254" s="24">
        <f t="shared" si="92"/>
        <v>0</v>
      </c>
      <c r="W254" s="24">
        <f t="shared" si="93"/>
        <v>0</v>
      </c>
      <c r="X254" s="24">
        <f t="shared" si="94"/>
        <v>0</v>
      </c>
      <c r="Y254" s="24">
        <f t="shared" si="95"/>
        <v>29160000</v>
      </c>
      <c r="Z254" s="24">
        <f t="shared" si="96"/>
        <v>-670.0367647058823</v>
      </c>
      <c r="AA254" s="24">
        <f t="shared" si="97"/>
        <v>0</v>
      </c>
      <c r="AB254" s="24">
        <f t="shared" si="98"/>
        <v>-670.0367647058823</v>
      </c>
      <c r="AC254" s="24">
        <f t="shared" si="99"/>
        <v>1.015618062135972E-291</v>
      </c>
      <c r="AD254" s="24">
        <f t="shared" si="100"/>
        <v>3.0775962467589697E-288</v>
      </c>
      <c r="AE254" s="24">
        <f t="shared" si="101"/>
        <v>1.0868446458494497E-289</v>
      </c>
      <c r="AL254" s="1">
        <f t="shared" si="102"/>
      </c>
      <c r="AM254" s="1">
        <f t="shared" si="103"/>
      </c>
    </row>
    <row r="255" spans="7:39" ht="12.75">
      <c r="G255" s="24">
        <v>32500</v>
      </c>
      <c r="H255" s="24">
        <f t="shared" si="79"/>
        <v>79768.07507334994</v>
      </c>
      <c r="I255" s="24">
        <f t="shared" si="80"/>
        <v>2983.6497844676514</v>
      </c>
      <c r="J255" s="24">
        <f t="shared" si="81"/>
        <v>40195600</v>
      </c>
      <c r="K255" s="24">
        <f t="shared" si="82"/>
        <v>-44200</v>
      </c>
      <c r="L255" s="24">
        <f t="shared" si="83"/>
        <v>-909.4027149321267</v>
      </c>
      <c r="M255" s="24">
        <f t="shared" si="84"/>
        <v>0</v>
      </c>
      <c r="N255" s="24">
        <f t="shared" si="85"/>
        <v>-909.4027149321267</v>
      </c>
      <c r="O255" s="24">
        <f t="shared" si="86"/>
        <v>0</v>
      </c>
      <c r="P255" s="24">
        <f t="shared" si="87"/>
        <v>0</v>
      </c>
      <c r="Q255" s="24">
        <f t="shared" si="88"/>
        <v>0</v>
      </c>
      <c r="R255" s="24">
        <f t="shared" si="89"/>
        <v>42250000</v>
      </c>
      <c r="S255" s="24">
        <f t="shared" si="90"/>
        <v>-955.8823529411765</v>
      </c>
      <c r="T255" s="24">
        <f t="shared" si="78"/>
        <v>0</v>
      </c>
      <c r="U255" s="24">
        <f t="shared" si="91"/>
        <v>-955.8823529411765</v>
      </c>
      <c r="V255" s="24">
        <f t="shared" si="92"/>
        <v>0</v>
      </c>
      <c r="W255" s="24">
        <f t="shared" si="93"/>
        <v>0</v>
      </c>
      <c r="X255" s="24">
        <f t="shared" si="94"/>
        <v>0</v>
      </c>
      <c r="Y255" s="24">
        <f t="shared" si="95"/>
        <v>30250000</v>
      </c>
      <c r="Z255" s="24">
        <f t="shared" si="96"/>
        <v>-684.3891402714933</v>
      </c>
      <c r="AA255" s="24">
        <f t="shared" si="97"/>
        <v>0</v>
      </c>
      <c r="AB255" s="24">
        <f t="shared" si="98"/>
        <v>-684.3891402714933</v>
      </c>
      <c r="AC255" s="24">
        <f t="shared" si="99"/>
        <v>5.937080063619772E-298</v>
      </c>
      <c r="AD255" s="24">
        <f t="shared" si="100"/>
        <v>1.7714167652186324E-294</v>
      </c>
      <c r="AE255" s="24">
        <f t="shared" si="101"/>
        <v>6.255709561880694E-296</v>
      </c>
      <c r="AL255" s="1">
        <f t="shared" si="102"/>
      </c>
      <c r="AM255" s="1">
        <f t="shared" si="103"/>
      </c>
    </row>
    <row r="256" spans="7:39" ht="12.75">
      <c r="G256" s="24">
        <v>33000</v>
      </c>
      <c r="H256" s="24">
        <f t="shared" si="79"/>
        <v>80995.27622832455</v>
      </c>
      <c r="I256" s="24">
        <f t="shared" si="80"/>
        <v>2938.442969551475</v>
      </c>
      <c r="J256" s="24">
        <f t="shared" si="81"/>
        <v>41473600</v>
      </c>
      <c r="K256" s="24">
        <f t="shared" si="82"/>
        <v>-44880</v>
      </c>
      <c r="L256" s="24">
        <f t="shared" si="83"/>
        <v>-924.0998217468806</v>
      </c>
      <c r="M256" s="24">
        <f t="shared" si="84"/>
        <v>0</v>
      </c>
      <c r="N256" s="24">
        <f t="shared" si="85"/>
        <v>-924.0998217468806</v>
      </c>
      <c r="O256" s="24">
        <f t="shared" si="86"/>
        <v>0</v>
      </c>
      <c r="P256" s="24">
        <f t="shared" si="87"/>
        <v>0</v>
      </c>
      <c r="Q256" s="24">
        <f t="shared" si="88"/>
        <v>0</v>
      </c>
      <c r="R256" s="24">
        <f t="shared" si="89"/>
        <v>43560000</v>
      </c>
      <c r="S256" s="24">
        <f t="shared" si="90"/>
        <v>-970.5882352941177</v>
      </c>
      <c r="T256" s="24">
        <f t="shared" si="78"/>
        <v>0</v>
      </c>
      <c r="U256" s="24">
        <f t="shared" si="91"/>
        <v>-970.5882352941177</v>
      </c>
      <c r="V256" s="24">
        <f t="shared" si="92"/>
        <v>0</v>
      </c>
      <c r="W256" s="24">
        <f t="shared" si="93"/>
        <v>0</v>
      </c>
      <c r="X256" s="24">
        <f t="shared" si="94"/>
        <v>0</v>
      </c>
      <c r="Y256" s="24">
        <f t="shared" si="95"/>
        <v>31360000</v>
      </c>
      <c r="Z256" s="24">
        <f t="shared" si="96"/>
        <v>-698.7522281639929</v>
      </c>
      <c r="AA256" s="24">
        <f t="shared" si="97"/>
        <v>0</v>
      </c>
      <c r="AB256" s="24">
        <f t="shared" si="98"/>
        <v>-698.7522281639929</v>
      </c>
      <c r="AC256" s="24">
        <f t="shared" si="99"/>
        <v>3.4337058689377084E-304</v>
      </c>
      <c r="AD256" s="24">
        <f t="shared" si="100"/>
        <v>1.0089748870087648E-300</v>
      </c>
      <c r="AE256" s="24">
        <f t="shared" si="101"/>
        <v>3.563167049273805E-302</v>
      </c>
      <c r="AL256" s="1">
        <f t="shared" si="102"/>
      </c>
      <c r="AM256" s="1">
        <f t="shared" si="103"/>
      </c>
    </row>
    <row r="257" spans="7:39" ht="12.75">
      <c r="G257" s="24">
        <v>33500</v>
      </c>
      <c r="H257" s="24">
        <f t="shared" si="79"/>
        <v>82222.47738329918</v>
      </c>
      <c r="I257" s="24">
        <f t="shared" si="80"/>
        <v>2894.585611796975</v>
      </c>
      <c r="J257" s="24">
        <f t="shared" si="81"/>
        <v>42771600</v>
      </c>
      <c r="K257" s="24">
        <f t="shared" si="82"/>
        <v>-45560</v>
      </c>
      <c r="L257" s="24">
        <f t="shared" si="83"/>
        <v>-938.7971905179983</v>
      </c>
      <c r="M257" s="24">
        <f t="shared" si="84"/>
        <v>0</v>
      </c>
      <c r="N257" s="24">
        <f t="shared" si="85"/>
        <v>-938.7971905179983</v>
      </c>
      <c r="O257" s="24">
        <f t="shared" si="86"/>
        <v>0</v>
      </c>
      <c r="P257" s="24">
        <f t="shared" si="87"/>
        <v>0</v>
      </c>
      <c r="Q257" s="24">
        <f t="shared" si="88"/>
        <v>0</v>
      </c>
      <c r="R257" s="24">
        <f t="shared" si="89"/>
        <v>44890000</v>
      </c>
      <c r="S257" s="24">
        <f t="shared" si="90"/>
        <v>-985.2941176470588</v>
      </c>
      <c r="T257" s="24">
        <f t="shared" si="78"/>
        <v>0</v>
      </c>
      <c r="U257" s="24">
        <f t="shared" si="91"/>
        <v>-985.2941176470588</v>
      </c>
      <c r="V257" s="24">
        <f t="shared" si="92"/>
        <v>0</v>
      </c>
      <c r="W257" s="24">
        <f t="shared" si="93"/>
        <v>0</v>
      </c>
      <c r="X257" s="24">
        <f t="shared" si="94"/>
        <v>0</v>
      </c>
      <c r="Y257" s="24">
        <f t="shared" si="95"/>
        <v>32490000</v>
      </c>
      <c r="Z257" s="24">
        <f t="shared" si="96"/>
        <v>-713.1255487269534</v>
      </c>
      <c r="AA257" s="24">
        <f t="shared" si="97"/>
        <v>0</v>
      </c>
      <c r="AB257" s="24">
        <f t="shared" si="98"/>
        <v>-713.1255487269534</v>
      </c>
      <c r="AC257" s="24">
        <f t="shared" si="99"/>
        <v>1.96566399896493E-310</v>
      </c>
      <c r="AD257" s="24">
        <f t="shared" si="100"/>
        <v>5.689782729031177E-307</v>
      </c>
      <c r="AE257" s="24">
        <f t="shared" si="101"/>
        <v>0</v>
      </c>
      <c r="AL257" s="1">
        <f t="shared" si="102"/>
      </c>
      <c r="AM257" s="1">
        <f t="shared" si="103"/>
      </c>
    </row>
    <row r="258" spans="7:39" ht="12.75">
      <c r="G258" s="24">
        <v>34000</v>
      </c>
      <c r="H258" s="24">
        <f t="shared" si="79"/>
        <v>83449.67853827377</v>
      </c>
      <c r="I258" s="24">
        <f t="shared" si="80"/>
        <v>2852.018176329373</v>
      </c>
      <c r="J258" s="24">
        <f t="shared" si="81"/>
        <v>44089600</v>
      </c>
      <c r="K258" s="24">
        <f t="shared" si="82"/>
        <v>-46240</v>
      </c>
      <c r="L258" s="24">
        <f t="shared" si="83"/>
        <v>-953.4948096885813</v>
      </c>
      <c r="M258" s="24">
        <f t="shared" si="84"/>
        <v>0</v>
      </c>
      <c r="N258" s="24">
        <f t="shared" si="85"/>
        <v>-953.4948096885813</v>
      </c>
      <c r="O258" s="24">
        <f t="shared" si="86"/>
        <v>0</v>
      </c>
      <c r="P258" s="24">
        <f t="shared" si="87"/>
        <v>0</v>
      </c>
      <c r="Q258" s="24">
        <f t="shared" si="88"/>
        <v>0</v>
      </c>
      <c r="R258" s="24">
        <f t="shared" si="89"/>
        <v>46240000</v>
      </c>
      <c r="S258" s="24">
        <f t="shared" si="90"/>
        <v>-1000</v>
      </c>
      <c r="T258" s="24">
        <f aca="true" t="shared" si="104" ref="T258:T321">($B$13^2)/(-4*$B$3*$B$6*G258)</f>
        <v>0</v>
      </c>
      <c r="U258" s="24">
        <f t="shared" si="91"/>
        <v>-1000</v>
      </c>
      <c r="V258" s="24">
        <f t="shared" si="92"/>
        <v>0</v>
      </c>
      <c r="W258" s="24">
        <f t="shared" si="93"/>
        <v>0</v>
      </c>
      <c r="X258" s="24">
        <f t="shared" si="94"/>
        <v>0</v>
      </c>
      <c r="Y258" s="24">
        <f t="shared" si="95"/>
        <v>33640000</v>
      </c>
      <c r="Z258" s="24">
        <f t="shared" si="96"/>
        <v>-727.5086505190311</v>
      </c>
      <c r="AA258" s="24">
        <f t="shared" si="97"/>
        <v>0</v>
      </c>
      <c r="AB258" s="24">
        <f t="shared" si="98"/>
        <v>-727.5086505190311</v>
      </c>
      <c r="AC258" s="24">
        <f t="shared" si="99"/>
        <v>1.1143139E-316</v>
      </c>
      <c r="AD258" s="24">
        <f t="shared" si="100"/>
        <v>0</v>
      </c>
      <c r="AE258" s="24">
        <f t="shared" si="101"/>
        <v>0</v>
      </c>
      <c r="AL258" s="1">
        <f t="shared" si="102"/>
      </c>
      <c r="AM258" s="1">
        <f t="shared" si="103"/>
      </c>
    </row>
    <row r="259" spans="7:39" ht="12.75">
      <c r="G259" s="24">
        <v>34500</v>
      </c>
      <c r="H259" s="24">
        <f aca="true" t="shared" si="105" ref="H259:H322">4*PI()*$B$6*G259*($B$2*$B$3)^0.5</f>
        <v>84676.87969324838</v>
      </c>
      <c r="I259" s="24">
        <f aca="true" t="shared" si="106" ref="I259:I322">$B$10/H259</f>
        <v>2810.6845795709764</v>
      </c>
      <c r="J259" s="24">
        <f aca="true" t="shared" si="107" ref="J259:J322">($B$4-$B$6*G259)^2</f>
        <v>45427600</v>
      </c>
      <c r="K259" s="24">
        <f aca="true" t="shared" si="108" ref="K259:K322">-4*$B$2*$B$6*G259</f>
        <v>-46920</v>
      </c>
      <c r="L259" s="24">
        <f aca="true" t="shared" si="109" ref="L259:L322">J259/K259</f>
        <v>-968.1926683716965</v>
      </c>
      <c r="M259" s="24">
        <f aca="true" t="shared" si="110" ref="M259:M322">($B$5)^2/(-4*$B$3*$B$6*G259)</f>
        <v>0</v>
      </c>
      <c r="N259" s="24">
        <f aca="true" t="shared" si="111" ref="N259:N322">L259+M259</f>
        <v>-968.1926683716965</v>
      </c>
      <c r="O259" s="24">
        <f aca="true" t="shared" si="112" ref="O259:O322">EXP(N259)</f>
        <v>0</v>
      </c>
      <c r="P259" s="24">
        <f aca="true" t="shared" si="113" ref="P259:P322">I259*O259</f>
        <v>0</v>
      </c>
      <c r="Q259" s="24">
        <f aca="true" t="shared" si="114" ref="Q259:Q322">P259/28.3168</f>
        <v>0</v>
      </c>
      <c r="R259" s="24">
        <f aca="true" t="shared" si="115" ref="R259:R322">($B$12-$B$6*G259)^2</f>
        <v>47610000</v>
      </c>
      <c r="S259" s="24">
        <f aca="true" t="shared" si="116" ref="S259:S322">R259/K259</f>
        <v>-1014.7058823529412</v>
      </c>
      <c r="T259" s="24">
        <f t="shared" si="104"/>
        <v>0</v>
      </c>
      <c r="U259" s="24">
        <f aca="true" t="shared" si="117" ref="U259:U322">S259+T259</f>
        <v>-1014.7058823529412</v>
      </c>
      <c r="V259" s="24">
        <f aca="true" t="shared" si="118" ref="V259:V322">EXP(U259)</f>
        <v>0</v>
      </c>
      <c r="W259" s="24">
        <f aca="true" t="shared" si="119" ref="W259:W322">I259*V259</f>
        <v>0</v>
      </c>
      <c r="X259" s="24">
        <f aca="true" t="shared" si="120" ref="X259:X322">W259/28.3168</f>
        <v>0</v>
      </c>
      <c r="Y259" s="24">
        <f aca="true" t="shared" si="121" ref="Y259:Y322">($B$14-$B$6*G259)^2</f>
        <v>34810000</v>
      </c>
      <c r="Z259" s="24">
        <f aca="true" t="shared" si="122" ref="Z259:Z322">Y259/K259</f>
        <v>-741.9011082693947</v>
      </c>
      <c r="AA259" s="24">
        <f aca="true" t="shared" si="123" ref="AA259:AA322">($B$15)^2/(-4*$B$3*$B$6*G259)</f>
        <v>0</v>
      </c>
      <c r="AB259" s="24">
        <f aca="true" t="shared" si="124" ref="AB259:AB322">Z259+AA259</f>
        <v>-741.9011082693947</v>
      </c>
      <c r="AC259" s="24">
        <f aca="true" t="shared" si="125" ref="AC259:AC322">EXP(AB259)</f>
        <v>6.4E-323</v>
      </c>
      <c r="AD259" s="24">
        <f aca="true" t="shared" si="126" ref="AD259:AD322">I259*AC259</f>
        <v>0</v>
      </c>
      <c r="AE259" s="24">
        <f aca="true" t="shared" si="127" ref="AE259:AE322">AD259/28.3168</f>
        <v>0</v>
      </c>
      <c r="AL259" s="1">
        <f aca="true" t="shared" si="128" ref="AL259:AL322">IF(AE259&gt;5,G259,"")</f>
      </c>
      <c r="AM259" s="1">
        <f aca="true" t="shared" si="129" ref="AM259:AM322">IF(AE259=$AN$2,G259,"")</f>
      </c>
    </row>
    <row r="260" spans="7:39" ht="12.75">
      <c r="G260" s="24">
        <v>35000</v>
      </c>
      <c r="H260" s="24">
        <f t="shared" si="105"/>
        <v>85904.080848223</v>
      </c>
      <c r="I260" s="24">
        <f t="shared" si="106"/>
        <v>2770.5319427199624</v>
      </c>
      <c r="J260" s="24">
        <f t="shared" si="107"/>
        <v>46785600</v>
      </c>
      <c r="K260" s="24">
        <f t="shared" si="108"/>
        <v>-47600</v>
      </c>
      <c r="L260" s="24">
        <f t="shared" si="109"/>
        <v>-982.890756302521</v>
      </c>
      <c r="M260" s="24">
        <f t="shared" si="110"/>
        <v>0</v>
      </c>
      <c r="N260" s="24">
        <f t="shared" si="111"/>
        <v>-982.890756302521</v>
      </c>
      <c r="O260" s="24">
        <f t="shared" si="112"/>
        <v>0</v>
      </c>
      <c r="P260" s="24">
        <f t="shared" si="113"/>
        <v>0</v>
      </c>
      <c r="Q260" s="24">
        <f t="shared" si="114"/>
        <v>0</v>
      </c>
      <c r="R260" s="24">
        <f t="shared" si="115"/>
        <v>49000000</v>
      </c>
      <c r="S260" s="24">
        <f t="shared" si="116"/>
        <v>-1029.4117647058824</v>
      </c>
      <c r="T260" s="24">
        <f t="shared" si="104"/>
        <v>0</v>
      </c>
      <c r="U260" s="24">
        <f t="shared" si="117"/>
        <v>-1029.4117647058824</v>
      </c>
      <c r="V260" s="24">
        <f t="shared" si="118"/>
        <v>0</v>
      </c>
      <c r="W260" s="24">
        <f t="shared" si="119"/>
        <v>0</v>
      </c>
      <c r="X260" s="24">
        <f t="shared" si="120"/>
        <v>0</v>
      </c>
      <c r="Y260" s="24">
        <f t="shared" si="121"/>
        <v>36000000</v>
      </c>
      <c r="Z260" s="24">
        <f t="shared" si="122"/>
        <v>-756.3025210084033</v>
      </c>
      <c r="AA260" s="24">
        <f t="shared" si="123"/>
        <v>0</v>
      </c>
      <c r="AB260" s="24">
        <f t="shared" si="124"/>
        <v>-756.3025210084033</v>
      </c>
      <c r="AC260" s="24">
        <f t="shared" si="125"/>
        <v>0</v>
      </c>
      <c r="AD260" s="24">
        <f t="shared" si="126"/>
        <v>0</v>
      </c>
      <c r="AE260" s="24">
        <f t="shared" si="127"/>
        <v>0</v>
      </c>
      <c r="AL260" s="1">
        <f t="shared" si="128"/>
      </c>
      <c r="AM260" s="1">
        <f t="shared" si="129"/>
      </c>
    </row>
    <row r="261" spans="7:39" ht="12.75">
      <c r="G261" s="24">
        <v>35500</v>
      </c>
      <c r="H261" s="24">
        <f t="shared" si="105"/>
        <v>87131.28200319762</v>
      </c>
      <c r="I261" s="24">
        <f t="shared" si="106"/>
        <v>2731.5103660619347</v>
      </c>
      <c r="J261" s="24">
        <f t="shared" si="107"/>
        <v>48163600</v>
      </c>
      <c r="K261" s="24">
        <f t="shared" si="108"/>
        <v>-48280</v>
      </c>
      <c r="L261" s="24">
        <f t="shared" si="109"/>
        <v>-997.5890637945319</v>
      </c>
      <c r="M261" s="24">
        <f t="shared" si="110"/>
        <v>0</v>
      </c>
      <c r="N261" s="24">
        <f t="shared" si="111"/>
        <v>-997.5890637945319</v>
      </c>
      <c r="O261" s="24">
        <f t="shared" si="112"/>
        <v>0</v>
      </c>
      <c r="P261" s="24">
        <f t="shared" si="113"/>
        <v>0</v>
      </c>
      <c r="Q261" s="24">
        <f t="shared" si="114"/>
        <v>0</v>
      </c>
      <c r="R261" s="24">
        <f t="shared" si="115"/>
        <v>50410000</v>
      </c>
      <c r="S261" s="24">
        <f t="shared" si="116"/>
        <v>-1044.1176470588234</v>
      </c>
      <c r="T261" s="24">
        <f t="shared" si="104"/>
        <v>0</v>
      </c>
      <c r="U261" s="24">
        <f t="shared" si="117"/>
        <v>-1044.1176470588234</v>
      </c>
      <c r="V261" s="24">
        <f t="shared" si="118"/>
        <v>0</v>
      </c>
      <c r="W261" s="24">
        <f t="shared" si="119"/>
        <v>0</v>
      </c>
      <c r="X261" s="24">
        <f t="shared" si="120"/>
        <v>0</v>
      </c>
      <c r="Y261" s="24">
        <f t="shared" si="121"/>
        <v>37210000</v>
      </c>
      <c r="Z261" s="24">
        <f t="shared" si="122"/>
        <v>-770.7125103562552</v>
      </c>
      <c r="AA261" s="24">
        <f t="shared" si="123"/>
        <v>0</v>
      </c>
      <c r="AB261" s="24">
        <f t="shared" si="124"/>
        <v>-770.7125103562552</v>
      </c>
      <c r="AC261" s="24">
        <f t="shared" si="125"/>
        <v>0</v>
      </c>
      <c r="AD261" s="24">
        <f t="shared" si="126"/>
        <v>0</v>
      </c>
      <c r="AE261" s="24">
        <f t="shared" si="127"/>
        <v>0</v>
      </c>
      <c r="AL261" s="1">
        <f t="shared" si="128"/>
      </c>
      <c r="AM261" s="1">
        <f t="shared" si="129"/>
      </c>
    </row>
    <row r="262" spans="7:39" ht="12.75">
      <c r="G262" s="24">
        <v>36000</v>
      </c>
      <c r="H262" s="24">
        <f t="shared" si="105"/>
        <v>88358.48315817224</v>
      </c>
      <c r="I262" s="24">
        <f t="shared" si="106"/>
        <v>2693.572722088852</v>
      </c>
      <c r="J262" s="24">
        <f t="shared" si="107"/>
        <v>49561600</v>
      </c>
      <c r="K262" s="24">
        <f t="shared" si="108"/>
        <v>-48960</v>
      </c>
      <c r="L262" s="24">
        <f t="shared" si="109"/>
        <v>-1012.2875816993464</v>
      </c>
      <c r="M262" s="24">
        <f t="shared" si="110"/>
        <v>0</v>
      </c>
      <c r="N262" s="24">
        <f t="shared" si="111"/>
        <v>-1012.2875816993464</v>
      </c>
      <c r="O262" s="24">
        <f t="shared" si="112"/>
        <v>0</v>
      </c>
      <c r="P262" s="24">
        <f t="shared" si="113"/>
        <v>0</v>
      </c>
      <c r="Q262" s="24">
        <f t="shared" si="114"/>
        <v>0</v>
      </c>
      <c r="R262" s="24">
        <f t="shared" si="115"/>
        <v>51840000</v>
      </c>
      <c r="S262" s="24">
        <f t="shared" si="116"/>
        <v>-1058.8235294117646</v>
      </c>
      <c r="T262" s="24">
        <f t="shared" si="104"/>
        <v>0</v>
      </c>
      <c r="U262" s="24">
        <f t="shared" si="117"/>
        <v>-1058.8235294117646</v>
      </c>
      <c r="V262" s="24">
        <f t="shared" si="118"/>
        <v>0</v>
      </c>
      <c r="W262" s="24">
        <f t="shared" si="119"/>
        <v>0</v>
      </c>
      <c r="X262" s="24">
        <f t="shared" si="120"/>
        <v>0</v>
      </c>
      <c r="Y262" s="24">
        <f t="shared" si="121"/>
        <v>38440000</v>
      </c>
      <c r="Z262" s="24">
        <f t="shared" si="122"/>
        <v>-785.1307189542483</v>
      </c>
      <c r="AA262" s="24">
        <f t="shared" si="123"/>
        <v>0</v>
      </c>
      <c r="AB262" s="24">
        <f t="shared" si="124"/>
        <v>-785.1307189542483</v>
      </c>
      <c r="AC262" s="24">
        <f t="shared" si="125"/>
        <v>0</v>
      </c>
      <c r="AD262" s="24">
        <f t="shared" si="126"/>
        <v>0</v>
      </c>
      <c r="AE262" s="24">
        <f t="shared" si="127"/>
        <v>0</v>
      </c>
      <c r="AL262" s="1">
        <f t="shared" si="128"/>
      </c>
      <c r="AM262" s="1">
        <f t="shared" si="129"/>
      </c>
    </row>
    <row r="263" spans="7:39" ht="12.75">
      <c r="G263" s="24">
        <v>36500</v>
      </c>
      <c r="H263" s="24">
        <f t="shared" si="105"/>
        <v>89585.68431314685</v>
      </c>
      <c r="I263" s="24">
        <f t="shared" si="106"/>
        <v>2656.6744656218816</v>
      </c>
      <c r="J263" s="24">
        <f t="shared" si="107"/>
        <v>50979600</v>
      </c>
      <c r="K263" s="24">
        <f t="shared" si="108"/>
        <v>-49640</v>
      </c>
      <c r="L263" s="24">
        <f t="shared" si="109"/>
        <v>-1026.986301369863</v>
      </c>
      <c r="M263" s="24">
        <f t="shared" si="110"/>
        <v>0</v>
      </c>
      <c r="N263" s="24">
        <f t="shared" si="111"/>
        <v>-1026.986301369863</v>
      </c>
      <c r="O263" s="24">
        <f t="shared" si="112"/>
        <v>0</v>
      </c>
      <c r="P263" s="24">
        <f t="shared" si="113"/>
        <v>0</v>
      </c>
      <c r="Q263" s="24">
        <f t="shared" si="114"/>
        <v>0</v>
      </c>
      <c r="R263" s="24">
        <f t="shared" si="115"/>
        <v>53290000</v>
      </c>
      <c r="S263" s="24">
        <f t="shared" si="116"/>
        <v>-1073.5294117647059</v>
      </c>
      <c r="T263" s="24">
        <f t="shared" si="104"/>
        <v>0</v>
      </c>
      <c r="U263" s="24">
        <f t="shared" si="117"/>
        <v>-1073.5294117647059</v>
      </c>
      <c r="V263" s="24">
        <f t="shared" si="118"/>
        <v>0</v>
      </c>
      <c r="W263" s="24">
        <f t="shared" si="119"/>
        <v>0</v>
      </c>
      <c r="X263" s="24">
        <f t="shared" si="120"/>
        <v>0</v>
      </c>
      <c r="Y263" s="24">
        <f t="shared" si="121"/>
        <v>39690000</v>
      </c>
      <c r="Z263" s="24">
        <f t="shared" si="122"/>
        <v>-799.5568090249799</v>
      </c>
      <c r="AA263" s="24">
        <f t="shared" si="123"/>
        <v>0</v>
      </c>
      <c r="AB263" s="24">
        <f t="shared" si="124"/>
        <v>-799.5568090249799</v>
      </c>
      <c r="AC263" s="24">
        <f t="shared" si="125"/>
        <v>0</v>
      </c>
      <c r="AD263" s="24">
        <f t="shared" si="126"/>
        <v>0</v>
      </c>
      <c r="AE263" s="24">
        <f t="shared" si="127"/>
        <v>0</v>
      </c>
      <c r="AL263" s="1">
        <f t="shared" si="128"/>
      </c>
      <c r="AM263" s="1">
        <f t="shared" si="129"/>
      </c>
    </row>
    <row r="264" spans="7:39" ht="12.75">
      <c r="G264" s="24">
        <v>37000</v>
      </c>
      <c r="H264" s="24">
        <f t="shared" si="105"/>
        <v>90812.88546812147</v>
      </c>
      <c r="I264" s="24">
        <f t="shared" si="106"/>
        <v>2620.773459329694</v>
      </c>
      <c r="J264" s="24">
        <f t="shared" si="107"/>
        <v>52417600</v>
      </c>
      <c r="K264" s="24">
        <f t="shared" si="108"/>
        <v>-50320</v>
      </c>
      <c r="L264" s="24">
        <f t="shared" si="109"/>
        <v>-1041.6852146263911</v>
      </c>
      <c r="M264" s="24">
        <f t="shared" si="110"/>
        <v>0</v>
      </c>
      <c r="N264" s="24">
        <f t="shared" si="111"/>
        <v>-1041.6852146263911</v>
      </c>
      <c r="O264" s="24">
        <f t="shared" si="112"/>
        <v>0</v>
      </c>
      <c r="P264" s="24">
        <f t="shared" si="113"/>
        <v>0</v>
      </c>
      <c r="Q264" s="24">
        <f t="shared" si="114"/>
        <v>0</v>
      </c>
      <c r="R264" s="24">
        <f t="shared" si="115"/>
        <v>54760000</v>
      </c>
      <c r="S264" s="24">
        <f t="shared" si="116"/>
        <v>-1088.235294117647</v>
      </c>
      <c r="T264" s="24">
        <f t="shared" si="104"/>
        <v>0</v>
      </c>
      <c r="U264" s="24">
        <f t="shared" si="117"/>
        <v>-1088.235294117647</v>
      </c>
      <c r="V264" s="24">
        <f t="shared" si="118"/>
        <v>0</v>
      </c>
      <c r="W264" s="24">
        <f t="shared" si="119"/>
        <v>0</v>
      </c>
      <c r="X264" s="24">
        <f t="shared" si="120"/>
        <v>0</v>
      </c>
      <c r="Y264" s="24">
        <f t="shared" si="121"/>
        <v>40960000</v>
      </c>
      <c r="Z264" s="24">
        <f t="shared" si="122"/>
        <v>-813.9904610492846</v>
      </c>
      <c r="AA264" s="24">
        <f t="shared" si="123"/>
        <v>0</v>
      </c>
      <c r="AB264" s="24">
        <f t="shared" si="124"/>
        <v>-813.9904610492846</v>
      </c>
      <c r="AC264" s="24">
        <f t="shared" si="125"/>
        <v>0</v>
      </c>
      <c r="AD264" s="24">
        <f t="shared" si="126"/>
        <v>0</v>
      </c>
      <c r="AE264" s="24">
        <f t="shared" si="127"/>
        <v>0</v>
      </c>
      <c r="AL264" s="1">
        <f t="shared" si="128"/>
      </c>
      <c r="AM264" s="1">
        <f t="shared" si="129"/>
      </c>
    </row>
    <row r="265" spans="7:39" ht="12.75">
      <c r="G265" s="24">
        <v>37500</v>
      </c>
      <c r="H265" s="24">
        <f t="shared" si="105"/>
        <v>92040.08662309608</v>
      </c>
      <c r="I265" s="24">
        <f t="shared" si="106"/>
        <v>2585.8298132052983</v>
      </c>
      <c r="J265" s="24">
        <f t="shared" si="107"/>
        <v>53875600</v>
      </c>
      <c r="K265" s="24">
        <f t="shared" si="108"/>
        <v>-51000.00000000001</v>
      </c>
      <c r="L265" s="24">
        <f t="shared" si="109"/>
        <v>-1056.38431372549</v>
      </c>
      <c r="M265" s="24">
        <f t="shared" si="110"/>
        <v>0</v>
      </c>
      <c r="N265" s="24">
        <f t="shared" si="111"/>
        <v>-1056.38431372549</v>
      </c>
      <c r="O265" s="24">
        <f t="shared" si="112"/>
        <v>0</v>
      </c>
      <c r="P265" s="24">
        <f t="shared" si="113"/>
        <v>0</v>
      </c>
      <c r="Q265" s="24">
        <f t="shared" si="114"/>
        <v>0</v>
      </c>
      <c r="R265" s="24">
        <f t="shared" si="115"/>
        <v>56250000</v>
      </c>
      <c r="S265" s="24">
        <f t="shared" si="116"/>
        <v>-1102.941176470588</v>
      </c>
      <c r="T265" s="24">
        <f t="shared" si="104"/>
        <v>0</v>
      </c>
      <c r="U265" s="24">
        <f t="shared" si="117"/>
        <v>-1102.941176470588</v>
      </c>
      <c r="V265" s="24">
        <f t="shared" si="118"/>
        <v>0</v>
      </c>
      <c r="W265" s="24">
        <f t="shared" si="119"/>
        <v>0</v>
      </c>
      <c r="X265" s="24">
        <f t="shared" si="120"/>
        <v>0</v>
      </c>
      <c r="Y265" s="24">
        <f t="shared" si="121"/>
        <v>42250000</v>
      </c>
      <c r="Z265" s="24">
        <f t="shared" si="122"/>
        <v>-828.4313725490194</v>
      </c>
      <c r="AA265" s="24">
        <f t="shared" si="123"/>
        <v>0</v>
      </c>
      <c r="AB265" s="24">
        <f t="shared" si="124"/>
        <v>-828.4313725490194</v>
      </c>
      <c r="AC265" s="24">
        <f t="shared" si="125"/>
        <v>0</v>
      </c>
      <c r="AD265" s="24">
        <f t="shared" si="126"/>
        <v>0</v>
      </c>
      <c r="AE265" s="24">
        <f t="shared" si="127"/>
        <v>0</v>
      </c>
      <c r="AL265" s="1">
        <f t="shared" si="128"/>
      </c>
      <c r="AM265" s="1">
        <f t="shared" si="129"/>
      </c>
    </row>
    <row r="266" spans="7:39" ht="12.75">
      <c r="G266" s="24">
        <v>38000</v>
      </c>
      <c r="H266" s="24">
        <f t="shared" si="105"/>
        <v>93267.28777807069</v>
      </c>
      <c r="I266" s="24">
        <f t="shared" si="106"/>
        <v>2551.805736715755</v>
      </c>
      <c r="J266" s="24">
        <f t="shared" si="107"/>
        <v>55353600</v>
      </c>
      <c r="K266" s="24">
        <f t="shared" si="108"/>
        <v>-51680.00000000001</v>
      </c>
      <c r="L266" s="24">
        <f t="shared" si="109"/>
        <v>-1071.0835913312692</v>
      </c>
      <c r="M266" s="24">
        <f t="shared" si="110"/>
        <v>0</v>
      </c>
      <c r="N266" s="24">
        <f t="shared" si="111"/>
        <v>-1071.0835913312692</v>
      </c>
      <c r="O266" s="24">
        <f t="shared" si="112"/>
        <v>0</v>
      </c>
      <c r="P266" s="24">
        <f t="shared" si="113"/>
        <v>0</v>
      </c>
      <c r="Q266" s="24">
        <f t="shared" si="114"/>
        <v>0</v>
      </c>
      <c r="R266" s="24">
        <f t="shared" si="115"/>
        <v>57760000</v>
      </c>
      <c r="S266" s="24">
        <f t="shared" si="116"/>
        <v>-1117.6470588235293</v>
      </c>
      <c r="T266" s="24">
        <f t="shared" si="104"/>
        <v>0</v>
      </c>
      <c r="U266" s="24">
        <f t="shared" si="117"/>
        <v>-1117.6470588235293</v>
      </c>
      <c r="V266" s="24">
        <f t="shared" si="118"/>
        <v>0</v>
      </c>
      <c r="W266" s="24">
        <f t="shared" si="119"/>
        <v>0</v>
      </c>
      <c r="X266" s="24">
        <f t="shared" si="120"/>
        <v>0</v>
      </c>
      <c r="Y266" s="24">
        <f t="shared" si="121"/>
        <v>43560000</v>
      </c>
      <c r="Z266" s="24">
        <f t="shared" si="122"/>
        <v>-842.8792569659441</v>
      </c>
      <c r="AA266" s="24">
        <f t="shared" si="123"/>
        <v>0</v>
      </c>
      <c r="AB266" s="24">
        <f t="shared" si="124"/>
        <v>-842.8792569659441</v>
      </c>
      <c r="AC266" s="24">
        <f t="shared" si="125"/>
        <v>0</v>
      </c>
      <c r="AD266" s="24">
        <f t="shared" si="126"/>
        <v>0</v>
      </c>
      <c r="AE266" s="24">
        <f t="shared" si="127"/>
        <v>0</v>
      </c>
      <c r="AL266" s="1">
        <f t="shared" si="128"/>
      </c>
      <c r="AM266" s="1">
        <f t="shared" si="129"/>
      </c>
    </row>
    <row r="267" spans="7:39" ht="12.75">
      <c r="G267" s="24">
        <v>38500</v>
      </c>
      <c r="H267" s="24">
        <f t="shared" si="105"/>
        <v>94494.48893304532</v>
      </c>
      <c r="I267" s="24">
        <f t="shared" si="106"/>
        <v>2518.6654024726927</v>
      </c>
      <c r="J267" s="24">
        <f t="shared" si="107"/>
        <v>56851600</v>
      </c>
      <c r="K267" s="24">
        <f t="shared" si="108"/>
        <v>-52360.00000000001</v>
      </c>
      <c r="L267" s="24">
        <f t="shared" si="109"/>
        <v>-1085.7830404889228</v>
      </c>
      <c r="M267" s="24">
        <f t="shared" si="110"/>
        <v>0</v>
      </c>
      <c r="N267" s="24">
        <f t="shared" si="111"/>
        <v>-1085.7830404889228</v>
      </c>
      <c r="O267" s="24">
        <f t="shared" si="112"/>
        <v>0</v>
      </c>
      <c r="P267" s="24">
        <f t="shared" si="113"/>
        <v>0</v>
      </c>
      <c r="Q267" s="24">
        <f t="shared" si="114"/>
        <v>0</v>
      </c>
      <c r="R267" s="24">
        <f t="shared" si="115"/>
        <v>59290000</v>
      </c>
      <c r="S267" s="24">
        <f t="shared" si="116"/>
        <v>-1132.3529411764705</v>
      </c>
      <c r="T267" s="24">
        <f t="shared" si="104"/>
        <v>0</v>
      </c>
      <c r="U267" s="24">
        <f t="shared" si="117"/>
        <v>-1132.3529411764705</v>
      </c>
      <c r="V267" s="24">
        <f t="shared" si="118"/>
        <v>0</v>
      </c>
      <c r="W267" s="24">
        <f t="shared" si="119"/>
        <v>0</v>
      </c>
      <c r="X267" s="24">
        <f t="shared" si="120"/>
        <v>0</v>
      </c>
      <c r="Y267" s="24">
        <f t="shared" si="121"/>
        <v>44890000</v>
      </c>
      <c r="Z267" s="24">
        <f t="shared" si="122"/>
        <v>-857.3338426279602</v>
      </c>
      <c r="AA267" s="24">
        <f t="shared" si="123"/>
        <v>0</v>
      </c>
      <c r="AB267" s="24">
        <f t="shared" si="124"/>
        <v>-857.3338426279602</v>
      </c>
      <c r="AC267" s="24">
        <f t="shared" si="125"/>
        <v>0</v>
      </c>
      <c r="AD267" s="24">
        <f t="shared" si="126"/>
        <v>0</v>
      </c>
      <c r="AE267" s="24">
        <f t="shared" si="127"/>
        <v>0</v>
      </c>
      <c r="AL267" s="1">
        <f t="shared" si="128"/>
      </c>
      <c r="AM267" s="1">
        <f t="shared" si="129"/>
      </c>
    </row>
    <row r="268" spans="7:39" ht="12.75">
      <c r="G268" s="24">
        <v>39000</v>
      </c>
      <c r="H268" s="24">
        <f t="shared" si="105"/>
        <v>95721.69008801992</v>
      </c>
      <c r="I268" s="24">
        <f t="shared" si="106"/>
        <v>2486.37482038971</v>
      </c>
      <c r="J268" s="24">
        <f t="shared" si="107"/>
        <v>58369600</v>
      </c>
      <c r="K268" s="24">
        <f t="shared" si="108"/>
        <v>-53040.00000000001</v>
      </c>
      <c r="L268" s="24">
        <f t="shared" si="109"/>
        <v>-1100.4826546003014</v>
      </c>
      <c r="M268" s="24">
        <f t="shared" si="110"/>
        <v>0</v>
      </c>
      <c r="N268" s="24">
        <f t="shared" si="111"/>
        <v>-1100.4826546003014</v>
      </c>
      <c r="O268" s="24">
        <f t="shared" si="112"/>
        <v>0</v>
      </c>
      <c r="P268" s="24">
        <f t="shared" si="113"/>
        <v>0</v>
      </c>
      <c r="Q268" s="24">
        <f t="shared" si="114"/>
        <v>0</v>
      </c>
      <c r="R268" s="24">
        <f t="shared" si="115"/>
        <v>60840000</v>
      </c>
      <c r="S268" s="24">
        <f t="shared" si="116"/>
        <v>-1147.0588235294117</v>
      </c>
      <c r="T268" s="24">
        <f t="shared" si="104"/>
        <v>0</v>
      </c>
      <c r="U268" s="24">
        <f t="shared" si="117"/>
        <v>-1147.0588235294117</v>
      </c>
      <c r="V268" s="24">
        <f t="shared" si="118"/>
        <v>0</v>
      </c>
      <c r="W268" s="24">
        <f t="shared" si="119"/>
        <v>0</v>
      </c>
      <c r="X268" s="24">
        <f t="shared" si="120"/>
        <v>0</v>
      </c>
      <c r="Y268" s="24">
        <f t="shared" si="121"/>
        <v>46240000</v>
      </c>
      <c r="Z268" s="24">
        <f t="shared" si="122"/>
        <v>-871.7948717948717</v>
      </c>
      <c r="AA268" s="24">
        <f t="shared" si="123"/>
        <v>0</v>
      </c>
      <c r="AB268" s="24">
        <f t="shared" si="124"/>
        <v>-871.7948717948717</v>
      </c>
      <c r="AC268" s="24">
        <f t="shared" si="125"/>
        <v>0</v>
      </c>
      <c r="AD268" s="24">
        <f t="shared" si="126"/>
        <v>0</v>
      </c>
      <c r="AE268" s="24">
        <f t="shared" si="127"/>
        <v>0</v>
      </c>
      <c r="AL268" s="1">
        <f t="shared" si="128"/>
      </c>
      <c r="AM268" s="1">
        <f t="shared" si="129"/>
      </c>
    </row>
    <row r="269" spans="7:39" ht="12.75">
      <c r="G269" s="24">
        <v>39500</v>
      </c>
      <c r="H269" s="24">
        <f t="shared" si="105"/>
        <v>96948.89124299455</v>
      </c>
      <c r="I269" s="24">
        <f t="shared" si="106"/>
        <v>2454.901721397435</v>
      </c>
      <c r="J269" s="24">
        <f t="shared" si="107"/>
        <v>59907600</v>
      </c>
      <c r="K269" s="24">
        <f t="shared" si="108"/>
        <v>-53720.00000000001</v>
      </c>
      <c r="L269" s="24">
        <f t="shared" si="109"/>
        <v>-1115.1824274013402</v>
      </c>
      <c r="M269" s="24">
        <f t="shared" si="110"/>
        <v>0</v>
      </c>
      <c r="N269" s="24">
        <f t="shared" si="111"/>
        <v>-1115.1824274013402</v>
      </c>
      <c r="O269" s="24">
        <f t="shared" si="112"/>
        <v>0</v>
      </c>
      <c r="P269" s="24">
        <f t="shared" si="113"/>
        <v>0</v>
      </c>
      <c r="Q269" s="24">
        <f t="shared" si="114"/>
        <v>0</v>
      </c>
      <c r="R269" s="24">
        <f t="shared" si="115"/>
        <v>62410000</v>
      </c>
      <c r="S269" s="24">
        <f t="shared" si="116"/>
        <v>-1161.7647058823527</v>
      </c>
      <c r="T269" s="24">
        <f t="shared" si="104"/>
        <v>0</v>
      </c>
      <c r="U269" s="24">
        <f t="shared" si="117"/>
        <v>-1161.7647058823527</v>
      </c>
      <c r="V269" s="24">
        <f t="shared" si="118"/>
        <v>0</v>
      </c>
      <c r="W269" s="24">
        <f t="shared" si="119"/>
        <v>0</v>
      </c>
      <c r="X269" s="24">
        <f t="shared" si="120"/>
        <v>0</v>
      </c>
      <c r="Y269" s="24">
        <f t="shared" si="121"/>
        <v>47610000</v>
      </c>
      <c r="Z269" s="24">
        <f t="shared" si="122"/>
        <v>-886.2620997766194</v>
      </c>
      <c r="AA269" s="24">
        <f t="shared" si="123"/>
        <v>0</v>
      </c>
      <c r="AB269" s="24">
        <f t="shared" si="124"/>
        <v>-886.2620997766194</v>
      </c>
      <c r="AC269" s="24">
        <f t="shared" si="125"/>
        <v>0</v>
      </c>
      <c r="AD269" s="24">
        <f t="shared" si="126"/>
        <v>0</v>
      </c>
      <c r="AE269" s="24">
        <f t="shared" si="127"/>
        <v>0</v>
      </c>
      <c r="AL269" s="1">
        <f t="shared" si="128"/>
      </c>
      <c r="AM269" s="1">
        <f t="shared" si="129"/>
      </c>
    </row>
    <row r="270" spans="7:39" ht="12.75">
      <c r="G270" s="24">
        <v>40000</v>
      </c>
      <c r="H270" s="24">
        <f t="shared" si="105"/>
        <v>98176.09239796914</v>
      </c>
      <c r="I270" s="24">
        <f t="shared" si="106"/>
        <v>2424.2154498799673</v>
      </c>
      <c r="J270" s="24">
        <f t="shared" si="107"/>
        <v>61465600</v>
      </c>
      <c r="K270" s="24">
        <f t="shared" si="108"/>
        <v>-54400.00000000001</v>
      </c>
      <c r="L270" s="24">
        <f t="shared" si="109"/>
        <v>-1129.8823529411764</v>
      </c>
      <c r="M270" s="24">
        <f t="shared" si="110"/>
        <v>0</v>
      </c>
      <c r="N270" s="24">
        <f t="shared" si="111"/>
        <v>-1129.8823529411764</v>
      </c>
      <c r="O270" s="24">
        <f t="shared" si="112"/>
        <v>0</v>
      </c>
      <c r="P270" s="24">
        <f t="shared" si="113"/>
        <v>0</v>
      </c>
      <c r="Q270" s="24">
        <f t="shared" si="114"/>
        <v>0</v>
      </c>
      <c r="R270" s="24">
        <f t="shared" si="115"/>
        <v>64000000</v>
      </c>
      <c r="S270" s="24">
        <f t="shared" si="116"/>
        <v>-1176.470588235294</v>
      </c>
      <c r="T270" s="24">
        <f t="shared" si="104"/>
        <v>0</v>
      </c>
      <c r="U270" s="24">
        <f t="shared" si="117"/>
        <v>-1176.470588235294</v>
      </c>
      <c r="V270" s="24">
        <f t="shared" si="118"/>
        <v>0</v>
      </c>
      <c r="W270" s="24">
        <f t="shared" si="119"/>
        <v>0</v>
      </c>
      <c r="X270" s="24">
        <f t="shared" si="120"/>
        <v>0</v>
      </c>
      <c r="Y270" s="24">
        <f t="shared" si="121"/>
        <v>49000000</v>
      </c>
      <c r="Z270" s="24">
        <f t="shared" si="122"/>
        <v>-900.735294117647</v>
      </c>
      <c r="AA270" s="24">
        <f t="shared" si="123"/>
        <v>0</v>
      </c>
      <c r="AB270" s="24">
        <f t="shared" si="124"/>
        <v>-900.735294117647</v>
      </c>
      <c r="AC270" s="24">
        <f t="shared" si="125"/>
        <v>0</v>
      </c>
      <c r="AD270" s="24">
        <f t="shared" si="126"/>
        <v>0</v>
      </c>
      <c r="AE270" s="24">
        <f t="shared" si="127"/>
        <v>0</v>
      </c>
      <c r="AL270" s="1">
        <f t="shared" si="128"/>
      </c>
      <c r="AM270" s="1">
        <f t="shared" si="129"/>
      </c>
    </row>
    <row r="271" spans="7:39" ht="12.75">
      <c r="G271" s="24">
        <v>40500</v>
      </c>
      <c r="H271" s="24">
        <f t="shared" si="105"/>
        <v>99403.29355294377</v>
      </c>
      <c r="I271" s="24">
        <f t="shared" si="106"/>
        <v>2394.2868640789798</v>
      </c>
      <c r="J271" s="24">
        <f t="shared" si="107"/>
        <v>63043600</v>
      </c>
      <c r="K271" s="24">
        <f t="shared" si="108"/>
        <v>-55080.00000000001</v>
      </c>
      <c r="L271" s="24">
        <f t="shared" si="109"/>
        <v>-1144.5824255628177</v>
      </c>
      <c r="M271" s="24">
        <f t="shared" si="110"/>
        <v>0</v>
      </c>
      <c r="N271" s="24">
        <f t="shared" si="111"/>
        <v>-1144.5824255628177</v>
      </c>
      <c r="O271" s="24">
        <f t="shared" si="112"/>
        <v>0</v>
      </c>
      <c r="P271" s="24">
        <f t="shared" si="113"/>
        <v>0</v>
      </c>
      <c r="Q271" s="24">
        <f t="shared" si="114"/>
        <v>0</v>
      </c>
      <c r="R271" s="24">
        <f t="shared" si="115"/>
        <v>65610000</v>
      </c>
      <c r="S271" s="24">
        <f t="shared" si="116"/>
        <v>-1191.1764705882351</v>
      </c>
      <c r="T271" s="24">
        <f t="shared" si="104"/>
        <v>0</v>
      </c>
      <c r="U271" s="24">
        <f t="shared" si="117"/>
        <v>-1191.1764705882351</v>
      </c>
      <c r="V271" s="24">
        <f t="shared" si="118"/>
        <v>0</v>
      </c>
      <c r="W271" s="24">
        <f t="shared" si="119"/>
        <v>0</v>
      </c>
      <c r="X271" s="24">
        <f t="shared" si="120"/>
        <v>0</v>
      </c>
      <c r="Y271" s="24">
        <f t="shared" si="121"/>
        <v>50410000</v>
      </c>
      <c r="Z271" s="24">
        <f t="shared" si="122"/>
        <v>-915.2142338416847</v>
      </c>
      <c r="AA271" s="24">
        <f t="shared" si="123"/>
        <v>0</v>
      </c>
      <c r="AB271" s="24">
        <f t="shared" si="124"/>
        <v>-915.2142338416847</v>
      </c>
      <c r="AC271" s="24">
        <f t="shared" si="125"/>
        <v>0</v>
      </c>
      <c r="AD271" s="24">
        <f t="shared" si="126"/>
        <v>0</v>
      </c>
      <c r="AE271" s="24">
        <f t="shared" si="127"/>
        <v>0</v>
      </c>
      <c r="AL271" s="1">
        <f t="shared" si="128"/>
      </c>
      <c r="AM271" s="1">
        <f t="shared" si="129"/>
      </c>
    </row>
    <row r="272" spans="7:39" ht="12.75">
      <c r="G272" s="24">
        <v>41000</v>
      </c>
      <c r="H272" s="24">
        <f t="shared" si="105"/>
        <v>100630.49470791838</v>
      </c>
      <c r="I272" s="24">
        <f t="shared" si="106"/>
        <v>2365.088243785334</v>
      </c>
      <c r="J272" s="24">
        <f t="shared" si="107"/>
        <v>64641600</v>
      </c>
      <c r="K272" s="24">
        <f t="shared" si="108"/>
        <v>-55760.00000000001</v>
      </c>
      <c r="L272" s="24">
        <f t="shared" si="109"/>
        <v>-1159.2826398852221</v>
      </c>
      <c r="M272" s="24">
        <f t="shared" si="110"/>
        <v>0</v>
      </c>
      <c r="N272" s="24">
        <f t="shared" si="111"/>
        <v>-1159.2826398852221</v>
      </c>
      <c r="O272" s="24">
        <f t="shared" si="112"/>
        <v>0</v>
      </c>
      <c r="P272" s="24">
        <f t="shared" si="113"/>
        <v>0</v>
      </c>
      <c r="Q272" s="24">
        <f t="shared" si="114"/>
        <v>0</v>
      </c>
      <c r="R272" s="24">
        <f t="shared" si="115"/>
        <v>67240000</v>
      </c>
      <c r="S272" s="24">
        <f t="shared" si="116"/>
        <v>-1205.8823529411764</v>
      </c>
      <c r="T272" s="24">
        <f t="shared" si="104"/>
        <v>0</v>
      </c>
      <c r="U272" s="24">
        <f t="shared" si="117"/>
        <v>-1205.8823529411764</v>
      </c>
      <c r="V272" s="24">
        <f t="shared" si="118"/>
        <v>0</v>
      </c>
      <c r="W272" s="24">
        <f t="shared" si="119"/>
        <v>0</v>
      </c>
      <c r="X272" s="24">
        <f t="shared" si="120"/>
        <v>0</v>
      </c>
      <c r="Y272" s="24">
        <f t="shared" si="121"/>
        <v>51840000</v>
      </c>
      <c r="Z272" s="24">
        <f t="shared" si="122"/>
        <v>-929.6987087517933</v>
      </c>
      <c r="AA272" s="24">
        <f t="shared" si="123"/>
        <v>0</v>
      </c>
      <c r="AB272" s="24">
        <f t="shared" si="124"/>
        <v>-929.6987087517933</v>
      </c>
      <c r="AC272" s="24">
        <f t="shared" si="125"/>
        <v>0</v>
      </c>
      <c r="AD272" s="24">
        <f t="shared" si="126"/>
        <v>0</v>
      </c>
      <c r="AE272" s="24">
        <f t="shared" si="127"/>
        <v>0</v>
      </c>
      <c r="AL272" s="1">
        <f t="shared" si="128"/>
      </c>
      <c r="AM272" s="1">
        <f t="shared" si="129"/>
      </c>
    </row>
    <row r="273" spans="7:39" ht="12.75">
      <c r="G273" s="24">
        <v>41500</v>
      </c>
      <c r="H273" s="24">
        <f t="shared" si="105"/>
        <v>101857.69586289299</v>
      </c>
      <c r="I273" s="24">
        <f t="shared" si="106"/>
        <v>2336.593204703583</v>
      </c>
      <c r="J273" s="24">
        <f t="shared" si="107"/>
        <v>66259600</v>
      </c>
      <c r="K273" s="24">
        <f t="shared" si="108"/>
        <v>-56440.00000000001</v>
      </c>
      <c r="L273" s="24">
        <f t="shared" si="109"/>
        <v>-1173.982990786676</v>
      </c>
      <c r="M273" s="24">
        <f t="shared" si="110"/>
        <v>0</v>
      </c>
      <c r="N273" s="24">
        <f t="shared" si="111"/>
        <v>-1173.982990786676</v>
      </c>
      <c r="O273" s="24">
        <f t="shared" si="112"/>
        <v>0</v>
      </c>
      <c r="P273" s="24">
        <f t="shared" si="113"/>
        <v>0</v>
      </c>
      <c r="Q273" s="24">
        <f t="shared" si="114"/>
        <v>0</v>
      </c>
      <c r="R273" s="24">
        <f t="shared" si="115"/>
        <v>68890000</v>
      </c>
      <c r="S273" s="24">
        <f t="shared" si="116"/>
        <v>-1220.5882352941176</v>
      </c>
      <c r="T273" s="24">
        <f t="shared" si="104"/>
        <v>0</v>
      </c>
      <c r="U273" s="24">
        <f t="shared" si="117"/>
        <v>-1220.5882352941176</v>
      </c>
      <c r="V273" s="24">
        <f t="shared" si="118"/>
        <v>0</v>
      </c>
      <c r="W273" s="24">
        <f t="shared" si="119"/>
        <v>0</v>
      </c>
      <c r="X273" s="24">
        <f t="shared" si="120"/>
        <v>0</v>
      </c>
      <c r="Y273" s="24">
        <f t="shared" si="121"/>
        <v>53290000</v>
      </c>
      <c r="Z273" s="24">
        <f t="shared" si="122"/>
        <v>-944.1885187810062</v>
      </c>
      <c r="AA273" s="24">
        <f t="shared" si="123"/>
        <v>0</v>
      </c>
      <c r="AB273" s="24">
        <f t="shared" si="124"/>
        <v>-944.1885187810062</v>
      </c>
      <c r="AC273" s="24">
        <f t="shared" si="125"/>
        <v>0</v>
      </c>
      <c r="AD273" s="24">
        <f t="shared" si="126"/>
        <v>0</v>
      </c>
      <c r="AE273" s="24">
        <f t="shared" si="127"/>
        <v>0</v>
      </c>
      <c r="AL273" s="1">
        <f t="shared" si="128"/>
      </c>
      <c r="AM273" s="1">
        <f t="shared" si="129"/>
      </c>
    </row>
    <row r="274" spans="7:39" ht="12.75">
      <c r="G274" s="24">
        <v>42000</v>
      </c>
      <c r="H274" s="24">
        <f t="shared" si="105"/>
        <v>103084.89701786761</v>
      </c>
      <c r="I274" s="24">
        <f t="shared" si="106"/>
        <v>2308.776618933302</v>
      </c>
      <c r="J274" s="24">
        <f t="shared" si="107"/>
        <v>67897600</v>
      </c>
      <c r="K274" s="24">
        <f t="shared" si="108"/>
        <v>-57120.00000000001</v>
      </c>
      <c r="L274" s="24">
        <f t="shared" si="109"/>
        <v>-1188.6834733893556</v>
      </c>
      <c r="M274" s="24">
        <f t="shared" si="110"/>
        <v>0</v>
      </c>
      <c r="N274" s="24">
        <f t="shared" si="111"/>
        <v>-1188.6834733893556</v>
      </c>
      <c r="O274" s="24">
        <f t="shared" si="112"/>
        <v>0</v>
      </c>
      <c r="P274" s="24">
        <f t="shared" si="113"/>
        <v>0</v>
      </c>
      <c r="Q274" s="24">
        <f t="shared" si="114"/>
        <v>0</v>
      </c>
      <c r="R274" s="24">
        <f t="shared" si="115"/>
        <v>70560000</v>
      </c>
      <c r="S274" s="24">
        <f t="shared" si="116"/>
        <v>-1235.2941176470586</v>
      </c>
      <c r="T274" s="24">
        <f t="shared" si="104"/>
        <v>0</v>
      </c>
      <c r="U274" s="24">
        <f t="shared" si="117"/>
        <v>-1235.2941176470586</v>
      </c>
      <c r="V274" s="24">
        <f t="shared" si="118"/>
        <v>0</v>
      </c>
      <c r="W274" s="24">
        <f t="shared" si="119"/>
        <v>0</v>
      </c>
      <c r="X274" s="24">
        <f t="shared" si="120"/>
        <v>0</v>
      </c>
      <c r="Y274" s="24">
        <f t="shared" si="121"/>
        <v>54760000</v>
      </c>
      <c r="Z274" s="24">
        <f t="shared" si="122"/>
        <v>-958.6834733893556</v>
      </c>
      <c r="AA274" s="24">
        <f t="shared" si="123"/>
        <v>0</v>
      </c>
      <c r="AB274" s="24">
        <f t="shared" si="124"/>
        <v>-958.6834733893556</v>
      </c>
      <c r="AC274" s="24">
        <f t="shared" si="125"/>
        <v>0</v>
      </c>
      <c r="AD274" s="24">
        <f t="shared" si="126"/>
        <v>0</v>
      </c>
      <c r="AE274" s="24">
        <f t="shared" si="127"/>
        <v>0</v>
      </c>
      <c r="AL274" s="1">
        <f t="shared" si="128"/>
      </c>
      <c r="AM274" s="1">
        <f t="shared" si="129"/>
      </c>
    </row>
    <row r="275" spans="7:39" ht="12.75">
      <c r="G275" s="24">
        <v>42500</v>
      </c>
      <c r="H275" s="24">
        <f t="shared" si="105"/>
        <v>104312.09817284222</v>
      </c>
      <c r="I275" s="24">
        <f t="shared" si="106"/>
        <v>2281.6145410634986</v>
      </c>
      <c r="J275" s="24">
        <f t="shared" si="107"/>
        <v>69555600</v>
      </c>
      <c r="K275" s="24">
        <f t="shared" si="108"/>
        <v>-57800.00000000001</v>
      </c>
      <c r="L275" s="24">
        <f t="shared" si="109"/>
        <v>-1203.3840830449826</v>
      </c>
      <c r="M275" s="24">
        <f t="shared" si="110"/>
        <v>0</v>
      </c>
      <c r="N275" s="24">
        <f t="shared" si="111"/>
        <v>-1203.3840830449826</v>
      </c>
      <c r="O275" s="24">
        <f t="shared" si="112"/>
        <v>0</v>
      </c>
      <c r="P275" s="24">
        <f t="shared" si="113"/>
        <v>0</v>
      </c>
      <c r="Q275" s="24">
        <f t="shared" si="114"/>
        <v>0</v>
      </c>
      <c r="R275" s="24">
        <f t="shared" si="115"/>
        <v>72250000</v>
      </c>
      <c r="S275" s="24">
        <f t="shared" si="116"/>
        <v>-1249.9999999999998</v>
      </c>
      <c r="T275" s="24">
        <f t="shared" si="104"/>
        <v>0</v>
      </c>
      <c r="U275" s="24">
        <f t="shared" si="117"/>
        <v>-1249.9999999999998</v>
      </c>
      <c r="V275" s="24">
        <f t="shared" si="118"/>
        <v>0</v>
      </c>
      <c r="W275" s="24">
        <f t="shared" si="119"/>
        <v>0</v>
      </c>
      <c r="X275" s="24">
        <f t="shared" si="120"/>
        <v>0</v>
      </c>
      <c r="Y275" s="24">
        <f t="shared" si="121"/>
        <v>56250000</v>
      </c>
      <c r="Z275" s="24">
        <f t="shared" si="122"/>
        <v>-973.1833910034601</v>
      </c>
      <c r="AA275" s="24">
        <f t="shared" si="123"/>
        <v>0</v>
      </c>
      <c r="AB275" s="24">
        <f t="shared" si="124"/>
        <v>-973.1833910034601</v>
      </c>
      <c r="AC275" s="24">
        <f t="shared" si="125"/>
        <v>0</v>
      </c>
      <c r="AD275" s="24">
        <f t="shared" si="126"/>
        <v>0</v>
      </c>
      <c r="AE275" s="24">
        <f t="shared" si="127"/>
        <v>0</v>
      </c>
      <c r="AL275" s="1">
        <f t="shared" si="128"/>
      </c>
      <c r="AM275" s="1">
        <f t="shared" si="129"/>
      </c>
    </row>
    <row r="276" spans="7:39" ht="12.75">
      <c r="G276" s="24">
        <v>43000</v>
      </c>
      <c r="H276" s="24">
        <f t="shared" si="105"/>
        <v>105539.29932781684</v>
      </c>
      <c r="I276" s="24">
        <f t="shared" si="106"/>
        <v>2255.084139423225</v>
      </c>
      <c r="J276" s="24">
        <f t="shared" si="107"/>
        <v>71233600</v>
      </c>
      <c r="K276" s="24">
        <f t="shared" si="108"/>
        <v>-58480.00000000001</v>
      </c>
      <c r="L276" s="24">
        <f t="shared" si="109"/>
        <v>-1218.0848153214772</v>
      </c>
      <c r="M276" s="24">
        <f t="shared" si="110"/>
        <v>0</v>
      </c>
      <c r="N276" s="24">
        <f t="shared" si="111"/>
        <v>-1218.0848153214772</v>
      </c>
      <c r="O276" s="24">
        <f t="shared" si="112"/>
        <v>0</v>
      </c>
      <c r="P276" s="24">
        <f t="shared" si="113"/>
        <v>0</v>
      </c>
      <c r="Q276" s="24">
        <f t="shared" si="114"/>
        <v>0</v>
      </c>
      <c r="R276" s="24">
        <f t="shared" si="115"/>
        <v>73960000</v>
      </c>
      <c r="S276" s="24">
        <f t="shared" si="116"/>
        <v>-1264.705882352941</v>
      </c>
      <c r="T276" s="24">
        <f t="shared" si="104"/>
        <v>0</v>
      </c>
      <c r="U276" s="24">
        <f t="shared" si="117"/>
        <v>-1264.705882352941</v>
      </c>
      <c r="V276" s="24">
        <f t="shared" si="118"/>
        <v>0</v>
      </c>
      <c r="W276" s="24">
        <f t="shared" si="119"/>
        <v>0</v>
      </c>
      <c r="X276" s="24">
        <f t="shared" si="120"/>
        <v>0</v>
      </c>
      <c r="Y276" s="24">
        <f t="shared" si="121"/>
        <v>57760000</v>
      </c>
      <c r="Z276" s="24">
        <f t="shared" si="122"/>
        <v>-987.6880984952119</v>
      </c>
      <c r="AA276" s="24">
        <f t="shared" si="123"/>
        <v>0</v>
      </c>
      <c r="AB276" s="24">
        <f t="shared" si="124"/>
        <v>-987.6880984952119</v>
      </c>
      <c r="AC276" s="24">
        <f t="shared" si="125"/>
        <v>0</v>
      </c>
      <c r="AD276" s="24">
        <f t="shared" si="126"/>
        <v>0</v>
      </c>
      <c r="AE276" s="24">
        <f t="shared" si="127"/>
        <v>0</v>
      </c>
      <c r="AL276" s="1">
        <f t="shared" si="128"/>
      </c>
      <c r="AM276" s="1">
        <f t="shared" si="129"/>
      </c>
    </row>
    <row r="277" spans="7:39" ht="12.75">
      <c r="G277" s="24">
        <v>43500</v>
      </c>
      <c r="H277" s="24">
        <f t="shared" si="105"/>
        <v>106766.50048279145</v>
      </c>
      <c r="I277" s="24">
        <f t="shared" si="106"/>
        <v>2229.163632073533</v>
      </c>
      <c r="J277" s="24">
        <f t="shared" si="107"/>
        <v>72931600</v>
      </c>
      <c r="K277" s="24">
        <f t="shared" si="108"/>
        <v>-59160.00000000001</v>
      </c>
      <c r="L277" s="24">
        <f t="shared" si="109"/>
        <v>-1232.785665990534</v>
      </c>
      <c r="M277" s="24">
        <f t="shared" si="110"/>
        <v>0</v>
      </c>
      <c r="N277" s="24">
        <f t="shared" si="111"/>
        <v>-1232.785665990534</v>
      </c>
      <c r="O277" s="24">
        <f t="shared" si="112"/>
        <v>0</v>
      </c>
      <c r="P277" s="24">
        <f t="shared" si="113"/>
        <v>0</v>
      </c>
      <c r="Q277" s="24">
        <f t="shared" si="114"/>
        <v>0</v>
      </c>
      <c r="R277" s="24">
        <f t="shared" si="115"/>
        <v>75690000</v>
      </c>
      <c r="S277" s="24">
        <f t="shared" si="116"/>
        <v>-1279.4117647058822</v>
      </c>
      <c r="T277" s="24">
        <f t="shared" si="104"/>
        <v>0</v>
      </c>
      <c r="U277" s="24">
        <f t="shared" si="117"/>
        <v>-1279.4117647058822</v>
      </c>
      <c r="V277" s="24">
        <f t="shared" si="118"/>
        <v>0</v>
      </c>
      <c r="W277" s="24">
        <f t="shared" si="119"/>
        <v>0</v>
      </c>
      <c r="X277" s="24">
        <f t="shared" si="120"/>
        <v>0</v>
      </c>
      <c r="Y277" s="24">
        <f t="shared" si="121"/>
        <v>59290000</v>
      </c>
      <c r="Z277" s="24">
        <f t="shared" si="122"/>
        <v>-1002.1974306964164</v>
      </c>
      <c r="AA277" s="24">
        <f t="shared" si="123"/>
        <v>0</v>
      </c>
      <c r="AB277" s="24">
        <f t="shared" si="124"/>
        <v>-1002.1974306964164</v>
      </c>
      <c r="AC277" s="24">
        <f t="shared" si="125"/>
        <v>0</v>
      </c>
      <c r="AD277" s="24">
        <f t="shared" si="126"/>
        <v>0</v>
      </c>
      <c r="AE277" s="24">
        <f t="shared" si="127"/>
        <v>0</v>
      </c>
      <c r="AL277" s="1">
        <f t="shared" si="128"/>
      </c>
      <c r="AM277" s="1">
        <f t="shared" si="129"/>
      </c>
    </row>
    <row r="278" spans="7:39" ht="12.75">
      <c r="G278" s="24">
        <v>44000</v>
      </c>
      <c r="H278" s="24">
        <f t="shared" si="105"/>
        <v>107993.70163776608</v>
      </c>
      <c r="I278" s="24">
        <f t="shared" si="106"/>
        <v>2203.832227163606</v>
      </c>
      <c r="J278" s="24">
        <f t="shared" si="107"/>
        <v>74649600</v>
      </c>
      <c r="K278" s="24">
        <f t="shared" si="108"/>
        <v>-59840.00000000001</v>
      </c>
      <c r="L278" s="24">
        <f t="shared" si="109"/>
        <v>-1247.4866310160426</v>
      </c>
      <c r="M278" s="24">
        <f t="shared" si="110"/>
        <v>0</v>
      </c>
      <c r="N278" s="24">
        <f t="shared" si="111"/>
        <v>-1247.4866310160426</v>
      </c>
      <c r="O278" s="24">
        <f t="shared" si="112"/>
        <v>0</v>
      </c>
      <c r="P278" s="24">
        <f t="shared" si="113"/>
        <v>0</v>
      </c>
      <c r="Q278" s="24">
        <f t="shared" si="114"/>
        <v>0</v>
      </c>
      <c r="R278" s="24">
        <f t="shared" si="115"/>
        <v>77440000</v>
      </c>
      <c r="S278" s="24">
        <f t="shared" si="116"/>
        <v>-1294.1176470588234</v>
      </c>
      <c r="T278" s="24">
        <f t="shared" si="104"/>
        <v>0</v>
      </c>
      <c r="U278" s="24">
        <f t="shared" si="117"/>
        <v>-1294.1176470588234</v>
      </c>
      <c r="V278" s="24">
        <f t="shared" si="118"/>
        <v>0</v>
      </c>
      <c r="W278" s="24">
        <f t="shared" si="119"/>
        <v>0</v>
      </c>
      <c r="X278" s="24">
        <f t="shared" si="120"/>
        <v>0</v>
      </c>
      <c r="Y278" s="24">
        <f t="shared" si="121"/>
        <v>60840000</v>
      </c>
      <c r="Z278" s="24">
        <f t="shared" si="122"/>
        <v>-1016.711229946524</v>
      </c>
      <c r="AA278" s="24">
        <f t="shared" si="123"/>
        <v>0</v>
      </c>
      <c r="AB278" s="24">
        <f t="shared" si="124"/>
        <v>-1016.711229946524</v>
      </c>
      <c r="AC278" s="24">
        <f t="shared" si="125"/>
        <v>0</v>
      </c>
      <c r="AD278" s="24">
        <f t="shared" si="126"/>
        <v>0</v>
      </c>
      <c r="AE278" s="24">
        <f t="shared" si="127"/>
        <v>0</v>
      </c>
      <c r="AL278" s="1">
        <f t="shared" si="128"/>
      </c>
      <c r="AM278" s="1">
        <f t="shared" si="129"/>
      </c>
    </row>
    <row r="279" spans="7:39" ht="12.75">
      <c r="G279" s="24">
        <v>44500</v>
      </c>
      <c r="H279" s="24">
        <f t="shared" si="105"/>
        <v>109220.90279274069</v>
      </c>
      <c r="I279" s="24">
        <f t="shared" si="106"/>
        <v>2179.0700673078354</v>
      </c>
      <c r="J279" s="24">
        <f t="shared" si="107"/>
        <v>76387600</v>
      </c>
      <c r="K279" s="24">
        <f t="shared" si="108"/>
        <v>-60520.00000000001</v>
      </c>
      <c r="L279" s="24">
        <f t="shared" si="109"/>
        <v>-1262.1877065432914</v>
      </c>
      <c r="M279" s="24">
        <f t="shared" si="110"/>
        <v>0</v>
      </c>
      <c r="N279" s="24">
        <f t="shared" si="111"/>
        <v>-1262.1877065432914</v>
      </c>
      <c r="O279" s="24">
        <f t="shared" si="112"/>
        <v>0</v>
      </c>
      <c r="P279" s="24">
        <f t="shared" si="113"/>
        <v>0</v>
      </c>
      <c r="Q279" s="24">
        <f t="shared" si="114"/>
        <v>0</v>
      </c>
      <c r="R279" s="24">
        <f t="shared" si="115"/>
        <v>79210000</v>
      </c>
      <c r="S279" s="24">
        <f t="shared" si="116"/>
        <v>-1308.8235294117646</v>
      </c>
      <c r="T279" s="24">
        <f t="shared" si="104"/>
        <v>0</v>
      </c>
      <c r="U279" s="24">
        <f t="shared" si="117"/>
        <v>-1308.8235294117646</v>
      </c>
      <c r="V279" s="24">
        <f t="shared" si="118"/>
        <v>0</v>
      </c>
      <c r="W279" s="24">
        <f t="shared" si="119"/>
        <v>0</v>
      </c>
      <c r="X279" s="24">
        <f t="shared" si="120"/>
        <v>0</v>
      </c>
      <c r="Y279" s="24">
        <f t="shared" si="121"/>
        <v>62410000</v>
      </c>
      <c r="Z279" s="24">
        <f t="shared" si="122"/>
        <v>-1031.2293456708526</v>
      </c>
      <c r="AA279" s="24">
        <f t="shared" si="123"/>
        <v>0</v>
      </c>
      <c r="AB279" s="24">
        <f t="shared" si="124"/>
        <v>-1031.2293456708526</v>
      </c>
      <c r="AC279" s="24">
        <f t="shared" si="125"/>
        <v>0</v>
      </c>
      <c r="AD279" s="24">
        <f t="shared" si="126"/>
        <v>0</v>
      </c>
      <c r="AE279" s="24">
        <f t="shared" si="127"/>
        <v>0</v>
      </c>
      <c r="AL279" s="1">
        <f t="shared" si="128"/>
      </c>
      <c r="AM279" s="1">
        <f t="shared" si="129"/>
      </c>
    </row>
    <row r="280" spans="7:39" ht="12.75">
      <c r="G280" s="24">
        <v>45000</v>
      </c>
      <c r="H280" s="24">
        <f t="shared" si="105"/>
        <v>110448.1039477153</v>
      </c>
      <c r="I280" s="24">
        <f t="shared" si="106"/>
        <v>2154.8581776710816</v>
      </c>
      <c r="J280" s="24">
        <f t="shared" si="107"/>
        <v>78145600</v>
      </c>
      <c r="K280" s="24">
        <f t="shared" si="108"/>
        <v>-61200.00000000001</v>
      </c>
      <c r="L280" s="24">
        <f t="shared" si="109"/>
        <v>-1276.8888888888887</v>
      </c>
      <c r="M280" s="24">
        <f t="shared" si="110"/>
        <v>0</v>
      </c>
      <c r="N280" s="24">
        <f t="shared" si="111"/>
        <v>-1276.8888888888887</v>
      </c>
      <c r="O280" s="24">
        <f t="shared" si="112"/>
        <v>0</v>
      </c>
      <c r="P280" s="24">
        <f t="shared" si="113"/>
        <v>0</v>
      </c>
      <c r="Q280" s="24">
        <f t="shared" si="114"/>
        <v>0</v>
      </c>
      <c r="R280" s="24">
        <f t="shared" si="115"/>
        <v>81000000</v>
      </c>
      <c r="S280" s="24">
        <f t="shared" si="116"/>
        <v>-1323.5294117647056</v>
      </c>
      <c r="T280" s="24">
        <f t="shared" si="104"/>
        <v>0</v>
      </c>
      <c r="U280" s="24">
        <f t="shared" si="117"/>
        <v>-1323.5294117647056</v>
      </c>
      <c r="V280" s="24">
        <f t="shared" si="118"/>
        <v>0</v>
      </c>
      <c r="W280" s="24">
        <f t="shared" si="119"/>
        <v>0</v>
      </c>
      <c r="X280" s="24">
        <f t="shared" si="120"/>
        <v>0</v>
      </c>
      <c r="Y280" s="24">
        <f t="shared" si="121"/>
        <v>64000000</v>
      </c>
      <c r="Z280" s="24">
        <f t="shared" si="122"/>
        <v>-1045.751633986928</v>
      </c>
      <c r="AA280" s="24">
        <f t="shared" si="123"/>
        <v>0</v>
      </c>
      <c r="AB280" s="24">
        <f t="shared" si="124"/>
        <v>-1045.751633986928</v>
      </c>
      <c r="AC280" s="24">
        <f t="shared" si="125"/>
        <v>0</v>
      </c>
      <c r="AD280" s="24">
        <f t="shared" si="126"/>
        <v>0</v>
      </c>
      <c r="AE280" s="24">
        <f t="shared" si="127"/>
        <v>0</v>
      </c>
      <c r="AL280" s="1">
        <f t="shared" si="128"/>
      </c>
      <c r="AM280" s="1">
        <f t="shared" si="129"/>
      </c>
    </row>
    <row r="281" spans="7:39" ht="12.75">
      <c r="G281" s="24">
        <v>45500</v>
      </c>
      <c r="H281" s="24">
        <f t="shared" si="105"/>
        <v>111675.30510268992</v>
      </c>
      <c r="I281" s="24">
        <f t="shared" si="106"/>
        <v>2131.178417476894</v>
      </c>
      <c r="J281" s="24">
        <f t="shared" si="107"/>
        <v>79923600</v>
      </c>
      <c r="K281" s="24">
        <f t="shared" si="108"/>
        <v>-61880.00000000001</v>
      </c>
      <c r="L281" s="24">
        <f t="shared" si="109"/>
        <v>-1291.5901745313508</v>
      </c>
      <c r="M281" s="24">
        <f t="shared" si="110"/>
        <v>0</v>
      </c>
      <c r="N281" s="24">
        <f t="shared" si="111"/>
        <v>-1291.5901745313508</v>
      </c>
      <c r="O281" s="24">
        <f t="shared" si="112"/>
        <v>0</v>
      </c>
      <c r="P281" s="24">
        <f t="shared" si="113"/>
        <v>0</v>
      </c>
      <c r="Q281" s="24">
        <f t="shared" si="114"/>
        <v>0</v>
      </c>
      <c r="R281" s="24">
        <f t="shared" si="115"/>
        <v>82810000</v>
      </c>
      <c r="S281" s="24">
        <f t="shared" si="116"/>
        <v>-1338.2352941176468</v>
      </c>
      <c r="T281" s="24">
        <f t="shared" si="104"/>
        <v>0</v>
      </c>
      <c r="U281" s="24">
        <f t="shared" si="117"/>
        <v>-1338.2352941176468</v>
      </c>
      <c r="V281" s="24">
        <f t="shared" si="118"/>
        <v>0</v>
      </c>
      <c r="W281" s="24">
        <f t="shared" si="119"/>
        <v>0</v>
      </c>
      <c r="X281" s="24">
        <f t="shared" si="120"/>
        <v>0</v>
      </c>
      <c r="Y281" s="24">
        <f t="shared" si="121"/>
        <v>65610000</v>
      </c>
      <c r="Z281" s="24">
        <f t="shared" si="122"/>
        <v>-1060.2779573367807</v>
      </c>
      <c r="AA281" s="24">
        <f t="shared" si="123"/>
        <v>0</v>
      </c>
      <c r="AB281" s="24">
        <f t="shared" si="124"/>
        <v>-1060.2779573367807</v>
      </c>
      <c r="AC281" s="24">
        <f t="shared" si="125"/>
        <v>0</v>
      </c>
      <c r="AD281" s="24">
        <f t="shared" si="126"/>
        <v>0</v>
      </c>
      <c r="AE281" s="24">
        <f t="shared" si="127"/>
        <v>0</v>
      </c>
      <c r="AL281" s="1">
        <f t="shared" si="128"/>
      </c>
      <c r="AM281" s="1">
        <f t="shared" si="129"/>
      </c>
    </row>
    <row r="282" spans="7:39" ht="12.75">
      <c r="G282" s="24">
        <v>46000</v>
      </c>
      <c r="H282" s="24">
        <f t="shared" si="105"/>
        <v>112902.50625766451</v>
      </c>
      <c r="I282" s="24">
        <f t="shared" si="106"/>
        <v>2108.0134346782324</v>
      </c>
      <c r="J282" s="24">
        <f t="shared" si="107"/>
        <v>81721600</v>
      </c>
      <c r="K282" s="24">
        <f t="shared" si="108"/>
        <v>-62560.00000000001</v>
      </c>
      <c r="L282" s="24">
        <f t="shared" si="109"/>
        <v>-1306.2915601023017</v>
      </c>
      <c r="M282" s="24">
        <f t="shared" si="110"/>
        <v>0</v>
      </c>
      <c r="N282" s="24">
        <f t="shared" si="111"/>
        <v>-1306.2915601023017</v>
      </c>
      <c r="O282" s="24">
        <f t="shared" si="112"/>
        <v>0</v>
      </c>
      <c r="P282" s="24">
        <f t="shared" si="113"/>
        <v>0</v>
      </c>
      <c r="Q282" s="24">
        <f t="shared" si="114"/>
        <v>0</v>
      </c>
      <c r="R282" s="24">
        <f t="shared" si="115"/>
        <v>84640000</v>
      </c>
      <c r="S282" s="24">
        <f t="shared" si="116"/>
        <v>-1352.941176470588</v>
      </c>
      <c r="T282" s="24">
        <f t="shared" si="104"/>
        <v>0</v>
      </c>
      <c r="U282" s="24">
        <f t="shared" si="117"/>
        <v>-1352.941176470588</v>
      </c>
      <c r="V282" s="24">
        <f t="shared" si="118"/>
        <v>0</v>
      </c>
      <c r="W282" s="24">
        <f t="shared" si="119"/>
        <v>0</v>
      </c>
      <c r="X282" s="24">
        <f t="shared" si="120"/>
        <v>0</v>
      </c>
      <c r="Y282" s="24">
        <f t="shared" si="121"/>
        <v>67240000</v>
      </c>
      <c r="Z282" s="24">
        <f t="shared" si="122"/>
        <v>-1074.8081841432224</v>
      </c>
      <c r="AA282" s="24">
        <f t="shared" si="123"/>
        <v>0</v>
      </c>
      <c r="AB282" s="24">
        <f t="shared" si="124"/>
        <v>-1074.8081841432224</v>
      </c>
      <c r="AC282" s="24">
        <f t="shared" si="125"/>
        <v>0</v>
      </c>
      <c r="AD282" s="24">
        <f t="shared" si="126"/>
        <v>0</v>
      </c>
      <c r="AE282" s="24">
        <f t="shared" si="127"/>
        <v>0</v>
      </c>
      <c r="AL282" s="1">
        <f t="shared" si="128"/>
      </c>
      <c r="AM282" s="1">
        <f t="shared" si="129"/>
      </c>
    </row>
    <row r="283" spans="7:39" ht="12.75">
      <c r="G283" s="24">
        <v>46500</v>
      </c>
      <c r="H283" s="24">
        <f t="shared" si="105"/>
        <v>114129.70741263914</v>
      </c>
      <c r="I283" s="24">
        <f t="shared" si="106"/>
        <v>2085.34662355266</v>
      </c>
      <c r="J283" s="24">
        <f t="shared" si="107"/>
        <v>83539600</v>
      </c>
      <c r="K283" s="24">
        <f t="shared" si="108"/>
        <v>-63240.00000000001</v>
      </c>
      <c r="L283" s="24">
        <f t="shared" si="109"/>
        <v>-1320.9930423782414</v>
      </c>
      <c r="M283" s="24">
        <f t="shared" si="110"/>
        <v>0</v>
      </c>
      <c r="N283" s="24">
        <f t="shared" si="111"/>
        <v>-1320.9930423782414</v>
      </c>
      <c r="O283" s="24">
        <f t="shared" si="112"/>
        <v>0</v>
      </c>
      <c r="P283" s="24">
        <f t="shared" si="113"/>
        <v>0</v>
      </c>
      <c r="Q283" s="24">
        <f t="shared" si="114"/>
        <v>0</v>
      </c>
      <c r="R283" s="24">
        <f t="shared" si="115"/>
        <v>86490000</v>
      </c>
      <c r="S283" s="24">
        <f t="shared" si="116"/>
        <v>-1367.6470588235293</v>
      </c>
      <c r="T283" s="24">
        <f t="shared" si="104"/>
        <v>0</v>
      </c>
      <c r="U283" s="24">
        <f t="shared" si="117"/>
        <v>-1367.6470588235293</v>
      </c>
      <c r="V283" s="24">
        <f t="shared" si="118"/>
        <v>0</v>
      </c>
      <c r="W283" s="24">
        <f t="shared" si="119"/>
        <v>0</v>
      </c>
      <c r="X283" s="24">
        <f t="shared" si="120"/>
        <v>0</v>
      </c>
      <c r="Y283" s="24">
        <f t="shared" si="121"/>
        <v>68890000</v>
      </c>
      <c r="Z283" s="24">
        <f t="shared" si="122"/>
        <v>-1089.3421884882985</v>
      </c>
      <c r="AA283" s="24">
        <f t="shared" si="123"/>
        <v>0</v>
      </c>
      <c r="AB283" s="24">
        <f t="shared" si="124"/>
        <v>-1089.3421884882985</v>
      </c>
      <c r="AC283" s="24">
        <f t="shared" si="125"/>
        <v>0</v>
      </c>
      <c r="AD283" s="24">
        <f t="shared" si="126"/>
        <v>0</v>
      </c>
      <c r="AE283" s="24">
        <f t="shared" si="127"/>
        <v>0</v>
      </c>
      <c r="AL283" s="1">
        <f t="shared" si="128"/>
      </c>
      <c r="AM283" s="1">
        <f t="shared" si="129"/>
      </c>
    </row>
    <row r="284" spans="7:39" ht="12.75">
      <c r="G284" s="24">
        <v>47000</v>
      </c>
      <c r="H284" s="24">
        <f t="shared" si="105"/>
        <v>115356.90856761375</v>
      </c>
      <c r="I284" s="24">
        <f t="shared" si="106"/>
        <v>2063.1620850042273</v>
      </c>
      <c r="J284" s="24">
        <f t="shared" si="107"/>
        <v>85377600</v>
      </c>
      <c r="K284" s="24">
        <f t="shared" si="108"/>
        <v>-63920.00000000001</v>
      </c>
      <c r="L284" s="24">
        <f t="shared" si="109"/>
        <v>-1335.694618272841</v>
      </c>
      <c r="M284" s="24">
        <f t="shared" si="110"/>
        <v>0</v>
      </c>
      <c r="N284" s="24">
        <f t="shared" si="111"/>
        <v>-1335.694618272841</v>
      </c>
      <c r="O284" s="24">
        <f t="shared" si="112"/>
        <v>0</v>
      </c>
      <c r="P284" s="24">
        <f t="shared" si="113"/>
        <v>0</v>
      </c>
      <c r="Q284" s="24">
        <f t="shared" si="114"/>
        <v>0</v>
      </c>
      <c r="R284" s="24">
        <f t="shared" si="115"/>
        <v>88360000</v>
      </c>
      <c r="S284" s="24">
        <f t="shared" si="116"/>
        <v>-1382.3529411764705</v>
      </c>
      <c r="T284" s="24">
        <f t="shared" si="104"/>
        <v>0</v>
      </c>
      <c r="U284" s="24">
        <f t="shared" si="117"/>
        <v>-1382.3529411764705</v>
      </c>
      <c r="V284" s="24">
        <f t="shared" si="118"/>
        <v>0</v>
      </c>
      <c r="W284" s="24">
        <f t="shared" si="119"/>
        <v>0</v>
      </c>
      <c r="X284" s="24">
        <f t="shared" si="120"/>
        <v>0</v>
      </c>
      <c r="Y284" s="24">
        <f t="shared" si="121"/>
        <v>70560000</v>
      </c>
      <c r="Z284" s="24">
        <f t="shared" si="122"/>
        <v>-1103.879849812265</v>
      </c>
      <c r="AA284" s="24">
        <f t="shared" si="123"/>
        <v>0</v>
      </c>
      <c r="AB284" s="24">
        <f t="shared" si="124"/>
        <v>-1103.879849812265</v>
      </c>
      <c r="AC284" s="24">
        <f t="shared" si="125"/>
        <v>0</v>
      </c>
      <c r="AD284" s="24">
        <f t="shared" si="126"/>
        <v>0</v>
      </c>
      <c r="AE284" s="24">
        <f t="shared" si="127"/>
        <v>0</v>
      </c>
      <c r="AL284" s="1">
        <f t="shared" si="128"/>
      </c>
      <c r="AM284" s="1">
        <f t="shared" si="129"/>
      </c>
    </row>
    <row r="285" spans="7:39" ht="12.75">
      <c r="G285" s="24">
        <v>47500</v>
      </c>
      <c r="H285" s="24">
        <f t="shared" si="105"/>
        <v>116584.10972258837</v>
      </c>
      <c r="I285" s="24">
        <f t="shared" si="106"/>
        <v>2041.4445893726038</v>
      </c>
      <c r="J285" s="24">
        <f t="shared" si="107"/>
        <v>87235600</v>
      </c>
      <c r="K285" s="24">
        <f t="shared" si="108"/>
        <v>-64600.00000000001</v>
      </c>
      <c r="L285" s="24">
        <f t="shared" si="109"/>
        <v>-1350.3962848297213</v>
      </c>
      <c r="M285" s="24">
        <f t="shared" si="110"/>
        <v>0</v>
      </c>
      <c r="N285" s="24">
        <f t="shared" si="111"/>
        <v>-1350.3962848297213</v>
      </c>
      <c r="O285" s="24">
        <f t="shared" si="112"/>
        <v>0</v>
      </c>
      <c r="P285" s="24">
        <f t="shared" si="113"/>
        <v>0</v>
      </c>
      <c r="Q285" s="24">
        <f t="shared" si="114"/>
        <v>0</v>
      </c>
      <c r="R285" s="24">
        <f t="shared" si="115"/>
        <v>90250000</v>
      </c>
      <c r="S285" s="24">
        <f t="shared" si="116"/>
        <v>-1397.0588235294117</v>
      </c>
      <c r="T285" s="24">
        <f t="shared" si="104"/>
        <v>0</v>
      </c>
      <c r="U285" s="24">
        <f t="shared" si="117"/>
        <v>-1397.0588235294117</v>
      </c>
      <c r="V285" s="24">
        <f t="shared" si="118"/>
        <v>0</v>
      </c>
      <c r="W285" s="24">
        <f t="shared" si="119"/>
        <v>0</v>
      </c>
      <c r="X285" s="24">
        <f t="shared" si="120"/>
        <v>0</v>
      </c>
      <c r="Y285" s="24">
        <f t="shared" si="121"/>
        <v>72250000</v>
      </c>
      <c r="Z285" s="24">
        <f t="shared" si="122"/>
        <v>-1118.4210526315787</v>
      </c>
      <c r="AA285" s="24">
        <f t="shared" si="123"/>
        <v>0</v>
      </c>
      <c r="AB285" s="24">
        <f t="shared" si="124"/>
        <v>-1118.4210526315787</v>
      </c>
      <c r="AC285" s="24">
        <f t="shared" si="125"/>
        <v>0</v>
      </c>
      <c r="AD285" s="24">
        <f t="shared" si="126"/>
        <v>0</v>
      </c>
      <c r="AE285" s="24">
        <f t="shared" si="127"/>
        <v>0</v>
      </c>
      <c r="AL285" s="1">
        <f t="shared" si="128"/>
      </c>
      <c r="AM285" s="1">
        <f t="shared" si="129"/>
      </c>
    </row>
    <row r="286" spans="7:39" ht="12.75">
      <c r="G286" s="24">
        <v>48000</v>
      </c>
      <c r="H286" s="24">
        <f t="shared" si="105"/>
        <v>117811.31087756298</v>
      </c>
      <c r="I286" s="24">
        <f t="shared" si="106"/>
        <v>2020.1795415666393</v>
      </c>
      <c r="J286" s="24">
        <f t="shared" si="107"/>
        <v>89113600</v>
      </c>
      <c r="K286" s="24">
        <f t="shared" si="108"/>
        <v>-65280.00000000001</v>
      </c>
      <c r="L286" s="24">
        <f t="shared" si="109"/>
        <v>-1365.0980392156862</v>
      </c>
      <c r="M286" s="24">
        <f t="shared" si="110"/>
        <v>0</v>
      </c>
      <c r="N286" s="24">
        <f t="shared" si="111"/>
        <v>-1365.0980392156862</v>
      </c>
      <c r="O286" s="24">
        <f t="shared" si="112"/>
        <v>0</v>
      </c>
      <c r="P286" s="24">
        <f t="shared" si="113"/>
        <v>0</v>
      </c>
      <c r="Q286" s="24">
        <f t="shared" si="114"/>
        <v>0</v>
      </c>
      <c r="R286" s="24">
        <f t="shared" si="115"/>
        <v>92160000</v>
      </c>
      <c r="S286" s="24">
        <f t="shared" si="116"/>
        <v>-1411.7647058823527</v>
      </c>
      <c r="T286" s="24">
        <f t="shared" si="104"/>
        <v>0</v>
      </c>
      <c r="U286" s="24">
        <f t="shared" si="117"/>
        <v>-1411.7647058823527</v>
      </c>
      <c r="V286" s="24">
        <f t="shared" si="118"/>
        <v>0</v>
      </c>
      <c r="W286" s="24">
        <f t="shared" si="119"/>
        <v>0</v>
      </c>
      <c r="X286" s="24">
        <f t="shared" si="120"/>
        <v>0</v>
      </c>
      <c r="Y286" s="24">
        <f t="shared" si="121"/>
        <v>73960000</v>
      </c>
      <c r="Z286" s="24">
        <f t="shared" si="122"/>
        <v>-1132.9656862745096</v>
      </c>
      <c r="AA286" s="24">
        <f t="shared" si="123"/>
        <v>0</v>
      </c>
      <c r="AB286" s="24">
        <f t="shared" si="124"/>
        <v>-1132.9656862745096</v>
      </c>
      <c r="AC286" s="24">
        <f t="shared" si="125"/>
        <v>0</v>
      </c>
      <c r="AD286" s="24">
        <f t="shared" si="126"/>
        <v>0</v>
      </c>
      <c r="AE286" s="24">
        <f t="shared" si="127"/>
        <v>0</v>
      </c>
      <c r="AL286" s="1">
        <f t="shared" si="128"/>
      </c>
      <c r="AM286" s="1">
        <f t="shared" si="129"/>
      </c>
    </row>
    <row r="287" spans="7:39" ht="12.75">
      <c r="G287" s="24">
        <v>48500</v>
      </c>
      <c r="H287" s="24">
        <f t="shared" si="105"/>
        <v>119038.51203253759</v>
      </c>
      <c r="I287" s="24">
        <f t="shared" si="106"/>
        <v>1999.3529483546122</v>
      </c>
      <c r="J287" s="24">
        <f t="shared" si="107"/>
        <v>91011600</v>
      </c>
      <c r="K287" s="24">
        <f t="shared" si="108"/>
        <v>-65960</v>
      </c>
      <c r="L287" s="24">
        <f t="shared" si="109"/>
        <v>-1379.7998787143724</v>
      </c>
      <c r="M287" s="24">
        <f t="shared" si="110"/>
        <v>0</v>
      </c>
      <c r="N287" s="24">
        <f t="shared" si="111"/>
        <v>-1379.7998787143724</v>
      </c>
      <c r="O287" s="24">
        <f t="shared" si="112"/>
        <v>0</v>
      </c>
      <c r="P287" s="24">
        <f t="shared" si="113"/>
        <v>0</v>
      </c>
      <c r="Q287" s="24">
        <f t="shared" si="114"/>
        <v>0</v>
      </c>
      <c r="R287" s="24">
        <f t="shared" si="115"/>
        <v>94090000</v>
      </c>
      <c r="S287" s="24">
        <f t="shared" si="116"/>
        <v>-1426.4705882352941</v>
      </c>
      <c r="T287" s="24">
        <f t="shared" si="104"/>
        <v>0</v>
      </c>
      <c r="U287" s="24">
        <f t="shared" si="117"/>
        <v>-1426.4705882352941</v>
      </c>
      <c r="V287" s="24">
        <f t="shared" si="118"/>
        <v>0</v>
      </c>
      <c r="W287" s="24">
        <f t="shared" si="119"/>
        <v>0</v>
      </c>
      <c r="X287" s="24">
        <f t="shared" si="120"/>
        <v>0</v>
      </c>
      <c r="Y287" s="24">
        <f t="shared" si="121"/>
        <v>75690000</v>
      </c>
      <c r="Z287" s="24">
        <f t="shared" si="122"/>
        <v>-1147.513644633111</v>
      </c>
      <c r="AA287" s="24">
        <f t="shared" si="123"/>
        <v>0</v>
      </c>
      <c r="AB287" s="24">
        <f t="shared" si="124"/>
        <v>-1147.513644633111</v>
      </c>
      <c r="AC287" s="24">
        <f t="shared" si="125"/>
        <v>0</v>
      </c>
      <c r="AD287" s="24">
        <f t="shared" si="126"/>
        <v>0</v>
      </c>
      <c r="AE287" s="24">
        <f t="shared" si="127"/>
        <v>0</v>
      </c>
      <c r="AL287" s="1">
        <f t="shared" si="128"/>
      </c>
      <c r="AM287" s="1">
        <f t="shared" si="129"/>
      </c>
    </row>
    <row r="288" spans="7:39" ht="12.75">
      <c r="G288" s="24">
        <v>49000</v>
      </c>
      <c r="H288" s="24">
        <f t="shared" si="105"/>
        <v>120265.71318751221</v>
      </c>
      <c r="I288" s="24">
        <f t="shared" si="106"/>
        <v>1978.951387657116</v>
      </c>
      <c r="J288" s="24">
        <f t="shared" si="107"/>
        <v>92929600</v>
      </c>
      <c r="K288" s="24">
        <f t="shared" si="108"/>
        <v>-66640</v>
      </c>
      <c r="L288" s="24">
        <f t="shared" si="109"/>
        <v>-1394.5018007202882</v>
      </c>
      <c r="M288" s="24">
        <f t="shared" si="110"/>
        <v>0</v>
      </c>
      <c r="N288" s="24">
        <f t="shared" si="111"/>
        <v>-1394.5018007202882</v>
      </c>
      <c r="O288" s="24">
        <f t="shared" si="112"/>
        <v>0</v>
      </c>
      <c r="P288" s="24">
        <f t="shared" si="113"/>
        <v>0</v>
      </c>
      <c r="Q288" s="24">
        <f t="shared" si="114"/>
        <v>0</v>
      </c>
      <c r="R288" s="24">
        <f t="shared" si="115"/>
        <v>96040000</v>
      </c>
      <c r="S288" s="24">
        <f t="shared" si="116"/>
        <v>-1441.1764705882354</v>
      </c>
      <c r="T288" s="24">
        <f t="shared" si="104"/>
        <v>0</v>
      </c>
      <c r="U288" s="24">
        <f t="shared" si="117"/>
        <v>-1441.1764705882354</v>
      </c>
      <c r="V288" s="24">
        <f t="shared" si="118"/>
        <v>0</v>
      </c>
      <c r="W288" s="24">
        <f t="shared" si="119"/>
        <v>0</v>
      </c>
      <c r="X288" s="24">
        <f t="shared" si="120"/>
        <v>0</v>
      </c>
      <c r="Y288" s="24">
        <f t="shared" si="121"/>
        <v>77440000</v>
      </c>
      <c r="Z288" s="24">
        <f t="shared" si="122"/>
        <v>-1162.064825930372</v>
      </c>
      <c r="AA288" s="24">
        <f t="shared" si="123"/>
        <v>0</v>
      </c>
      <c r="AB288" s="24">
        <f t="shared" si="124"/>
        <v>-1162.064825930372</v>
      </c>
      <c r="AC288" s="24">
        <f t="shared" si="125"/>
        <v>0</v>
      </c>
      <c r="AD288" s="24">
        <f t="shared" si="126"/>
        <v>0</v>
      </c>
      <c r="AE288" s="24">
        <f t="shared" si="127"/>
        <v>0</v>
      </c>
      <c r="AL288" s="1">
        <f t="shared" si="128"/>
      </c>
      <c r="AM288" s="1">
        <f t="shared" si="129"/>
      </c>
    </row>
    <row r="289" spans="7:39" ht="12.75">
      <c r="G289" s="24">
        <v>49500</v>
      </c>
      <c r="H289" s="24">
        <f t="shared" si="105"/>
        <v>121492.91434248682</v>
      </c>
      <c r="I289" s="24">
        <f t="shared" si="106"/>
        <v>1958.9619797009834</v>
      </c>
      <c r="J289" s="24">
        <f t="shared" si="107"/>
        <v>94867600</v>
      </c>
      <c r="K289" s="24">
        <f t="shared" si="108"/>
        <v>-67320</v>
      </c>
      <c r="L289" s="24">
        <f t="shared" si="109"/>
        <v>-1409.2038027332144</v>
      </c>
      <c r="M289" s="24">
        <f t="shared" si="110"/>
        <v>0</v>
      </c>
      <c r="N289" s="24">
        <f t="shared" si="111"/>
        <v>-1409.2038027332144</v>
      </c>
      <c r="O289" s="24">
        <f t="shared" si="112"/>
        <v>0</v>
      </c>
      <c r="P289" s="24">
        <f t="shared" si="113"/>
        <v>0</v>
      </c>
      <c r="Q289" s="24">
        <f t="shared" si="114"/>
        <v>0</v>
      </c>
      <c r="R289" s="24">
        <f t="shared" si="115"/>
        <v>98010000</v>
      </c>
      <c r="S289" s="24">
        <f t="shared" si="116"/>
        <v>-1455.8823529411766</v>
      </c>
      <c r="T289" s="24">
        <f t="shared" si="104"/>
        <v>0</v>
      </c>
      <c r="U289" s="24">
        <f t="shared" si="117"/>
        <v>-1455.8823529411766</v>
      </c>
      <c r="V289" s="24">
        <f t="shared" si="118"/>
        <v>0</v>
      </c>
      <c r="W289" s="24">
        <f t="shared" si="119"/>
        <v>0</v>
      </c>
      <c r="X289" s="24">
        <f t="shared" si="120"/>
        <v>0</v>
      </c>
      <c r="Y289" s="24">
        <f t="shared" si="121"/>
        <v>79210000</v>
      </c>
      <c r="Z289" s="24">
        <f t="shared" si="122"/>
        <v>-1176.6191325014854</v>
      </c>
      <c r="AA289" s="24">
        <f t="shared" si="123"/>
        <v>0</v>
      </c>
      <c r="AB289" s="24">
        <f t="shared" si="124"/>
        <v>-1176.6191325014854</v>
      </c>
      <c r="AC289" s="24">
        <f t="shared" si="125"/>
        <v>0</v>
      </c>
      <c r="AD289" s="24">
        <f t="shared" si="126"/>
        <v>0</v>
      </c>
      <c r="AE289" s="24">
        <f t="shared" si="127"/>
        <v>0</v>
      </c>
      <c r="AL289" s="1">
        <f t="shared" si="128"/>
      </c>
      <c r="AM289" s="1">
        <f t="shared" si="129"/>
      </c>
    </row>
    <row r="290" spans="7:39" ht="12.75">
      <c r="G290" s="24">
        <v>50000</v>
      </c>
      <c r="H290" s="24">
        <f t="shared" si="105"/>
        <v>122720.11549746145</v>
      </c>
      <c r="I290" s="24">
        <f t="shared" si="106"/>
        <v>1939.3723599039736</v>
      </c>
      <c r="J290" s="24">
        <f t="shared" si="107"/>
        <v>96825600</v>
      </c>
      <c r="K290" s="24">
        <f t="shared" si="108"/>
        <v>-68000</v>
      </c>
      <c r="L290" s="24">
        <f t="shared" si="109"/>
        <v>-1423.9058823529413</v>
      </c>
      <c r="M290" s="24">
        <f t="shared" si="110"/>
        <v>0</v>
      </c>
      <c r="N290" s="24">
        <f t="shared" si="111"/>
        <v>-1423.9058823529413</v>
      </c>
      <c r="O290" s="24">
        <f t="shared" si="112"/>
        <v>0</v>
      </c>
      <c r="P290" s="24">
        <f t="shared" si="113"/>
        <v>0</v>
      </c>
      <c r="Q290" s="24">
        <f t="shared" si="114"/>
        <v>0</v>
      </c>
      <c r="R290" s="24">
        <f t="shared" si="115"/>
        <v>100000000</v>
      </c>
      <c r="S290" s="24">
        <f t="shared" si="116"/>
        <v>-1470.5882352941176</v>
      </c>
      <c r="T290" s="24">
        <f t="shared" si="104"/>
        <v>0</v>
      </c>
      <c r="U290" s="24">
        <f t="shared" si="117"/>
        <v>-1470.5882352941176</v>
      </c>
      <c r="V290" s="24">
        <f t="shared" si="118"/>
        <v>0</v>
      </c>
      <c r="W290" s="24">
        <f t="shared" si="119"/>
        <v>0</v>
      </c>
      <c r="X290" s="24">
        <f t="shared" si="120"/>
        <v>0</v>
      </c>
      <c r="Y290" s="24">
        <f t="shared" si="121"/>
        <v>81000000</v>
      </c>
      <c r="Z290" s="24">
        <f t="shared" si="122"/>
        <v>-1191.1764705882354</v>
      </c>
      <c r="AA290" s="24">
        <f t="shared" si="123"/>
        <v>0</v>
      </c>
      <c r="AB290" s="24">
        <f t="shared" si="124"/>
        <v>-1191.1764705882354</v>
      </c>
      <c r="AC290" s="24">
        <f t="shared" si="125"/>
        <v>0</v>
      </c>
      <c r="AD290" s="24">
        <f t="shared" si="126"/>
        <v>0</v>
      </c>
      <c r="AE290" s="24">
        <f t="shared" si="127"/>
        <v>0</v>
      </c>
      <c r="AL290" s="1">
        <f t="shared" si="128"/>
      </c>
      <c r="AM290" s="1">
        <f t="shared" si="129"/>
      </c>
    </row>
    <row r="291" spans="7:39" ht="12.75">
      <c r="G291" s="24">
        <v>50500</v>
      </c>
      <c r="H291" s="24">
        <f t="shared" si="105"/>
        <v>123947.31665243606</v>
      </c>
      <c r="I291" s="24">
        <f t="shared" si="106"/>
        <v>1920.1706533702709</v>
      </c>
      <c r="J291" s="24">
        <f t="shared" si="107"/>
        <v>98803600</v>
      </c>
      <c r="K291" s="24">
        <f t="shared" si="108"/>
        <v>-68680</v>
      </c>
      <c r="L291" s="24">
        <f t="shared" si="109"/>
        <v>-1438.6080372743156</v>
      </c>
      <c r="M291" s="24">
        <f t="shared" si="110"/>
        <v>0</v>
      </c>
      <c r="N291" s="24">
        <f t="shared" si="111"/>
        <v>-1438.6080372743156</v>
      </c>
      <c r="O291" s="24">
        <f t="shared" si="112"/>
        <v>0</v>
      </c>
      <c r="P291" s="24">
        <f t="shared" si="113"/>
        <v>0</v>
      </c>
      <c r="Q291" s="24">
        <f t="shared" si="114"/>
        <v>0</v>
      </c>
      <c r="R291" s="24">
        <f t="shared" si="115"/>
        <v>102010000</v>
      </c>
      <c r="S291" s="24">
        <f t="shared" si="116"/>
        <v>-1485.2941176470588</v>
      </c>
      <c r="T291" s="24">
        <f t="shared" si="104"/>
        <v>0</v>
      </c>
      <c r="U291" s="24">
        <f t="shared" si="117"/>
        <v>-1485.2941176470588</v>
      </c>
      <c r="V291" s="24">
        <f t="shared" si="118"/>
        <v>0</v>
      </c>
      <c r="W291" s="24">
        <f t="shared" si="119"/>
        <v>0</v>
      </c>
      <c r="X291" s="24">
        <f t="shared" si="120"/>
        <v>0</v>
      </c>
      <c r="Y291" s="24">
        <f t="shared" si="121"/>
        <v>82810000</v>
      </c>
      <c r="Z291" s="24">
        <f t="shared" si="122"/>
        <v>-1205.7367501456029</v>
      </c>
      <c r="AA291" s="24">
        <f t="shared" si="123"/>
        <v>0</v>
      </c>
      <c r="AB291" s="24">
        <f t="shared" si="124"/>
        <v>-1205.7367501456029</v>
      </c>
      <c r="AC291" s="24">
        <f t="shared" si="125"/>
        <v>0</v>
      </c>
      <c r="AD291" s="24">
        <f t="shared" si="126"/>
        <v>0</v>
      </c>
      <c r="AE291" s="24">
        <f t="shared" si="127"/>
        <v>0</v>
      </c>
      <c r="AL291" s="1">
        <f t="shared" si="128"/>
      </c>
      <c r="AM291" s="1">
        <f t="shared" si="129"/>
      </c>
    </row>
    <row r="292" spans="7:39" ht="12.75">
      <c r="G292" s="24">
        <v>51000</v>
      </c>
      <c r="H292" s="24">
        <f t="shared" si="105"/>
        <v>125174.51780741067</v>
      </c>
      <c r="I292" s="24">
        <f t="shared" si="106"/>
        <v>1901.3454508862487</v>
      </c>
      <c r="J292" s="24">
        <f t="shared" si="107"/>
        <v>100801600</v>
      </c>
      <c r="K292" s="24">
        <f t="shared" si="108"/>
        <v>-69360</v>
      </c>
      <c r="L292" s="24">
        <f t="shared" si="109"/>
        <v>-1453.3102652825837</v>
      </c>
      <c r="M292" s="24">
        <f t="shared" si="110"/>
        <v>0</v>
      </c>
      <c r="N292" s="24">
        <f t="shared" si="111"/>
        <v>-1453.3102652825837</v>
      </c>
      <c r="O292" s="24">
        <f t="shared" si="112"/>
        <v>0</v>
      </c>
      <c r="P292" s="24">
        <f t="shared" si="113"/>
        <v>0</v>
      </c>
      <c r="Q292" s="24">
        <f t="shared" si="114"/>
        <v>0</v>
      </c>
      <c r="R292" s="24">
        <f t="shared" si="115"/>
        <v>104040000</v>
      </c>
      <c r="S292" s="24">
        <f t="shared" si="116"/>
        <v>-1500</v>
      </c>
      <c r="T292" s="24">
        <f t="shared" si="104"/>
        <v>0</v>
      </c>
      <c r="U292" s="24">
        <f t="shared" si="117"/>
        <v>-1500</v>
      </c>
      <c r="V292" s="24">
        <f t="shared" si="118"/>
        <v>0</v>
      </c>
      <c r="W292" s="24">
        <f t="shared" si="119"/>
        <v>0</v>
      </c>
      <c r="X292" s="24">
        <f t="shared" si="120"/>
        <v>0</v>
      </c>
      <c r="Y292" s="24">
        <f t="shared" si="121"/>
        <v>84640000</v>
      </c>
      <c r="Z292" s="24">
        <f t="shared" si="122"/>
        <v>-1220.2998846597463</v>
      </c>
      <c r="AA292" s="24">
        <f t="shared" si="123"/>
        <v>0</v>
      </c>
      <c r="AB292" s="24">
        <f t="shared" si="124"/>
        <v>-1220.2998846597463</v>
      </c>
      <c r="AC292" s="24">
        <f t="shared" si="125"/>
        <v>0</v>
      </c>
      <c r="AD292" s="24">
        <f t="shared" si="126"/>
        <v>0</v>
      </c>
      <c r="AE292" s="24">
        <f t="shared" si="127"/>
        <v>0</v>
      </c>
      <c r="AL292" s="1">
        <f t="shared" si="128"/>
      </c>
      <c r="AM292" s="1">
        <f t="shared" si="129"/>
      </c>
    </row>
    <row r="293" spans="7:39" ht="12.75">
      <c r="G293" s="24">
        <v>51500</v>
      </c>
      <c r="H293" s="24">
        <f t="shared" si="105"/>
        <v>126401.71896238529</v>
      </c>
      <c r="I293" s="24">
        <f t="shared" si="106"/>
        <v>1882.8857863145374</v>
      </c>
      <c r="J293" s="24">
        <f t="shared" si="107"/>
        <v>102819600</v>
      </c>
      <c r="K293" s="24">
        <f t="shared" si="108"/>
        <v>-70040</v>
      </c>
      <c r="L293" s="24">
        <f t="shared" si="109"/>
        <v>-1468.0125642490007</v>
      </c>
      <c r="M293" s="24">
        <f t="shared" si="110"/>
        <v>0</v>
      </c>
      <c r="N293" s="24">
        <f t="shared" si="111"/>
        <v>-1468.0125642490007</v>
      </c>
      <c r="O293" s="24">
        <f t="shared" si="112"/>
        <v>0</v>
      </c>
      <c r="P293" s="24">
        <f t="shared" si="113"/>
        <v>0</v>
      </c>
      <c r="Q293" s="24">
        <f t="shared" si="114"/>
        <v>0</v>
      </c>
      <c r="R293" s="24">
        <f t="shared" si="115"/>
        <v>106090000</v>
      </c>
      <c r="S293" s="24">
        <f t="shared" si="116"/>
        <v>-1514.7058823529412</v>
      </c>
      <c r="T293" s="24">
        <f t="shared" si="104"/>
        <v>0</v>
      </c>
      <c r="U293" s="24">
        <f t="shared" si="117"/>
        <v>-1514.7058823529412</v>
      </c>
      <c r="V293" s="24">
        <f t="shared" si="118"/>
        <v>0</v>
      </c>
      <c r="W293" s="24">
        <f t="shared" si="119"/>
        <v>0</v>
      </c>
      <c r="X293" s="24">
        <f t="shared" si="120"/>
        <v>0</v>
      </c>
      <c r="Y293" s="24">
        <f t="shared" si="121"/>
        <v>86490000</v>
      </c>
      <c r="Z293" s="24">
        <f t="shared" si="122"/>
        <v>-1234.8657909765848</v>
      </c>
      <c r="AA293" s="24">
        <f t="shared" si="123"/>
        <v>0</v>
      </c>
      <c r="AB293" s="24">
        <f t="shared" si="124"/>
        <v>-1234.8657909765848</v>
      </c>
      <c r="AC293" s="24">
        <f t="shared" si="125"/>
        <v>0</v>
      </c>
      <c r="AD293" s="24">
        <f t="shared" si="126"/>
        <v>0</v>
      </c>
      <c r="AE293" s="24">
        <f t="shared" si="127"/>
        <v>0</v>
      </c>
      <c r="AL293" s="1">
        <f t="shared" si="128"/>
      </c>
      <c r="AM293" s="1">
        <f t="shared" si="129"/>
      </c>
    </row>
    <row r="294" spans="7:39" ht="12.75">
      <c r="G294" s="24">
        <v>52000</v>
      </c>
      <c r="H294" s="24">
        <f t="shared" si="105"/>
        <v>127628.92011735988</v>
      </c>
      <c r="I294" s="24">
        <f t="shared" si="106"/>
        <v>1864.7811152922825</v>
      </c>
      <c r="J294" s="24">
        <f t="shared" si="107"/>
        <v>104857600</v>
      </c>
      <c r="K294" s="24">
        <f t="shared" si="108"/>
        <v>-70720</v>
      </c>
      <c r="L294" s="24">
        <f t="shared" si="109"/>
        <v>-1482.7149321266968</v>
      </c>
      <c r="M294" s="24">
        <f t="shared" si="110"/>
        <v>0</v>
      </c>
      <c r="N294" s="24">
        <f t="shared" si="111"/>
        <v>-1482.7149321266968</v>
      </c>
      <c r="O294" s="24">
        <f t="shared" si="112"/>
        <v>0</v>
      </c>
      <c r="P294" s="24">
        <f t="shared" si="113"/>
        <v>0</v>
      </c>
      <c r="Q294" s="24">
        <f t="shared" si="114"/>
        <v>0</v>
      </c>
      <c r="R294" s="24">
        <f t="shared" si="115"/>
        <v>108160000</v>
      </c>
      <c r="S294" s="24">
        <f t="shared" si="116"/>
        <v>-1529.4117647058824</v>
      </c>
      <c r="T294" s="24">
        <f t="shared" si="104"/>
        <v>0</v>
      </c>
      <c r="U294" s="24">
        <f t="shared" si="117"/>
        <v>-1529.4117647058824</v>
      </c>
      <c r="V294" s="24">
        <f t="shared" si="118"/>
        <v>0</v>
      </c>
      <c r="W294" s="24">
        <f t="shared" si="119"/>
        <v>0</v>
      </c>
      <c r="X294" s="24">
        <f t="shared" si="120"/>
        <v>0</v>
      </c>
      <c r="Y294" s="24">
        <f t="shared" si="121"/>
        <v>88360000</v>
      </c>
      <c r="Z294" s="24">
        <f t="shared" si="122"/>
        <v>-1249.4343891402716</v>
      </c>
      <c r="AA294" s="24">
        <f t="shared" si="123"/>
        <v>0</v>
      </c>
      <c r="AB294" s="24">
        <f t="shared" si="124"/>
        <v>-1249.4343891402716</v>
      </c>
      <c r="AC294" s="24">
        <f t="shared" si="125"/>
        <v>0</v>
      </c>
      <c r="AD294" s="24">
        <f t="shared" si="126"/>
        <v>0</v>
      </c>
      <c r="AE294" s="24">
        <f t="shared" si="127"/>
        <v>0</v>
      </c>
      <c r="AL294" s="1">
        <f t="shared" si="128"/>
      </c>
      <c r="AM294" s="1">
        <f t="shared" si="129"/>
      </c>
    </row>
    <row r="295" spans="7:39" ht="12.75">
      <c r="G295" s="24">
        <v>52500</v>
      </c>
      <c r="H295" s="24">
        <f t="shared" si="105"/>
        <v>128856.12127233451</v>
      </c>
      <c r="I295" s="24">
        <f t="shared" si="106"/>
        <v>1847.0212951466417</v>
      </c>
      <c r="J295" s="24">
        <f t="shared" si="107"/>
        <v>106915600</v>
      </c>
      <c r="K295" s="24">
        <f t="shared" si="108"/>
        <v>-71400</v>
      </c>
      <c r="L295" s="24">
        <f t="shared" si="109"/>
        <v>-1497.4173669467787</v>
      </c>
      <c r="M295" s="24">
        <f t="shared" si="110"/>
        <v>0</v>
      </c>
      <c r="N295" s="24">
        <f t="shared" si="111"/>
        <v>-1497.4173669467787</v>
      </c>
      <c r="O295" s="24">
        <f t="shared" si="112"/>
        <v>0</v>
      </c>
      <c r="P295" s="24">
        <f t="shared" si="113"/>
        <v>0</v>
      </c>
      <c r="Q295" s="24">
        <f t="shared" si="114"/>
        <v>0</v>
      </c>
      <c r="R295" s="24">
        <f t="shared" si="115"/>
        <v>110250000</v>
      </c>
      <c r="S295" s="24">
        <f t="shared" si="116"/>
        <v>-1544.1176470588234</v>
      </c>
      <c r="T295" s="24">
        <f t="shared" si="104"/>
        <v>0</v>
      </c>
      <c r="U295" s="24">
        <f t="shared" si="117"/>
        <v>-1544.1176470588234</v>
      </c>
      <c r="V295" s="24">
        <f t="shared" si="118"/>
        <v>0</v>
      </c>
      <c r="W295" s="24">
        <f t="shared" si="119"/>
        <v>0</v>
      </c>
      <c r="X295" s="24">
        <f t="shared" si="120"/>
        <v>0</v>
      </c>
      <c r="Y295" s="24">
        <f t="shared" si="121"/>
        <v>90250000</v>
      </c>
      <c r="Z295" s="24">
        <f t="shared" si="122"/>
        <v>-1264.0056022408965</v>
      </c>
      <c r="AA295" s="24">
        <f t="shared" si="123"/>
        <v>0</v>
      </c>
      <c r="AB295" s="24">
        <f t="shared" si="124"/>
        <v>-1264.0056022408965</v>
      </c>
      <c r="AC295" s="24">
        <f t="shared" si="125"/>
        <v>0</v>
      </c>
      <c r="AD295" s="24">
        <f t="shared" si="126"/>
        <v>0</v>
      </c>
      <c r="AE295" s="24">
        <f t="shared" si="127"/>
        <v>0</v>
      </c>
      <c r="AL295" s="1">
        <f t="shared" si="128"/>
      </c>
      <c r="AM295" s="1">
        <f t="shared" si="129"/>
      </c>
    </row>
    <row r="296" spans="7:39" ht="12.75">
      <c r="G296" s="24">
        <v>53000</v>
      </c>
      <c r="H296" s="24">
        <f t="shared" si="105"/>
        <v>130083.32242730913</v>
      </c>
      <c r="I296" s="24">
        <f t="shared" si="106"/>
        <v>1829.5965659471449</v>
      </c>
      <c r="J296" s="24">
        <f t="shared" si="107"/>
        <v>108993600</v>
      </c>
      <c r="K296" s="24">
        <f t="shared" si="108"/>
        <v>-72080</v>
      </c>
      <c r="L296" s="24">
        <f t="shared" si="109"/>
        <v>-1512.1198668146503</v>
      </c>
      <c r="M296" s="24">
        <f t="shared" si="110"/>
        <v>0</v>
      </c>
      <c r="N296" s="24">
        <f t="shared" si="111"/>
        <v>-1512.1198668146503</v>
      </c>
      <c r="O296" s="24">
        <f t="shared" si="112"/>
        <v>0</v>
      </c>
      <c r="P296" s="24">
        <f t="shared" si="113"/>
        <v>0</v>
      </c>
      <c r="Q296" s="24">
        <f t="shared" si="114"/>
        <v>0</v>
      </c>
      <c r="R296" s="24">
        <f t="shared" si="115"/>
        <v>112360000</v>
      </c>
      <c r="S296" s="24">
        <f t="shared" si="116"/>
        <v>-1558.8235294117646</v>
      </c>
      <c r="T296" s="24">
        <f t="shared" si="104"/>
        <v>0</v>
      </c>
      <c r="U296" s="24">
        <f t="shared" si="117"/>
        <v>-1558.8235294117646</v>
      </c>
      <c r="V296" s="24">
        <f t="shared" si="118"/>
        <v>0</v>
      </c>
      <c r="W296" s="24">
        <f t="shared" si="119"/>
        <v>0</v>
      </c>
      <c r="X296" s="24">
        <f t="shared" si="120"/>
        <v>0</v>
      </c>
      <c r="Y296" s="24">
        <f t="shared" si="121"/>
        <v>92160000</v>
      </c>
      <c r="Z296" s="24">
        <f t="shared" si="122"/>
        <v>-1278.5793562708102</v>
      </c>
      <c r="AA296" s="24">
        <f t="shared" si="123"/>
        <v>0</v>
      </c>
      <c r="AB296" s="24">
        <f t="shared" si="124"/>
        <v>-1278.5793562708102</v>
      </c>
      <c r="AC296" s="24">
        <f t="shared" si="125"/>
        <v>0</v>
      </c>
      <c r="AD296" s="24">
        <f t="shared" si="126"/>
        <v>0</v>
      </c>
      <c r="AE296" s="24">
        <f t="shared" si="127"/>
        <v>0</v>
      </c>
      <c r="AL296" s="1">
        <f t="shared" si="128"/>
      </c>
      <c r="AM296" s="1">
        <f t="shared" si="129"/>
      </c>
    </row>
    <row r="297" spans="7:39" ht="12.75">
      <c r="G297" s="24">
        <v>53500</v>
      </c>
      <c r="H297" s="24">
        <f t="shared" si="105"/>
        <v>131310.52358228373</v>
      </c>
      <c r="I297" s="24">
        <f t="shared" si="106"/>
        <v>1812.4975326205363</v>
      </c>
      <c r="J297" s="24">
        <f t="shared" si="107"/>
        <v>111091600</v>
      </c>
      <c r="K297" s="24">
        <f t="shared" si="108"/>
        <v>-72760</v>
      </c>
      <c r="L297" s="24">
        <f t="shared" si="109"/>
        <v>-1526.822429906542</v>
      </c>
      <c r="M297" s="24">
        <f t="shared" si="110"/>
        <v>0</v>
      </c>
      <c r="N297" s="24">
        <f t="shared" si="111"/>
        <v>-1526.822429906542</v>
      </c>
      <c r="O297" s="24">
        <f t="shared" si="112"/>
        <v>0</v>
      </c>
      <c r="P297" s="24">
        <f t="shared" si="113"/>
        <v>0</v>
      </c>
      <c r="Q297" s="24">
        <f t="shared" si="114"/>
        <v>0</v>
      </c>
      <c r="R297" s="24">
        <f t="shared" si="115"/>
        <v>114490000</v>
      </c>
      <c r="S297" s="24">
        <f t="shared" si="116"/>
        <v>-1573.5294117647059</v>
      </c>
      <c r="T297" s="24">
        <f t="shared" si="104"/>
        <v>0</v>
      </c>
      <c r="U297" s="24">
        <f t="shared" si="117"/>
        <v>-1573.5294117647059</v>
      </c>
      <c r="V297" s="24">
        <f t="shared" si="118"/>
        <v>0</v>
      </c>
      <c r="W297" s="24">
        <f t="shared" si="119"/>
        <v>0</v>
      </c>
      <c r="X297" s="24">
        <f t="shared" si="120"/>
        <v>0</v>
      </c>
      <c r="Y297" s="24">
        <f t="shared" si="121"/>
        <v>94090000</v>
      </c>
      <c r="Z297" s="24">
        <f t="shared" si="122"/>
        <v>-1293.155579989005</v>
      </c>
      <c r="AA297" s="24">
        <f t="shared" si="123"/>
        <v>0</v>
      </c>
      <c r="AB297" s="24">
        <f t="shared" si="124"/>
        <v>-1293.155579989005</v>
      </c>
      <c r="AC297" s="24">
        <f t="shared" si="125"/>
        <v>0</v>
      </c>
      <c r="AD297" s="24">
        <f t="shared" si="126"/>
        <v>0</v>
      </c>
      <c r="AE297" s="24">
        <f t="shared" si="127"/>
        <v>0</v>
      </c>
      <c r="AL297" s="1">
        <f t="shared" si="128"/>
      </c>
      <c r="AM297" s="1">
        <f t="shared" si="129"/>
      </c>
    </row>
    <row r="298" spans="7:39" ht="12.75">
      <c r="G298" s="24">
        <v>54000</v>
      </c>
      <c r="H298" s="24">
        <f t="shared" si="105"/>
        <v>132537.72473725837</v>
      </c>
      <c r="I298" s="24">
        <f t="shared" si="106"/>
        <v>1795.7151480592347</v>
      </c>
      <c r="J298" s="24">
        <f t="shared" si="107"/>
        <v>113209600</v>
      </c>
      <c r="K298" s="24">
        <f t="shared" si="108"/>
        <v>-73440</v>
      </c>
      <c r="L298" s="24">
        <f t="shared" si="109"/>
        <v>-1541.525054466231</v>
      </c>
      <c r="M298" s="24">
        <f t="shared" si="110"/>
        <v>0</v>
      </c>
      <c r="N298" s="24">
        <f t="shared" si="111"/>
        <v>-1541.525054466231</v>
      </c>
      <c r="O298" s="24">
        <f t="shared" si="112"/>
        <v>0</v>
      </c>
      <c r="P298" s="24">
        <f t="shared" si="113"/>
        <v>0</v>
      </c>
      <c r="Q298" s="24">
        <f t="shared" si="114"/>
        <v>0</v>
      </c>
      <c r="R298" s="24">
        <f t="shared" si="115"/>
        <v>116640000</v>
      </c>
      <c r="S298" s="24">
        <f t="shared" si="116"/>
        <v>-1588.235294117647</v>
      </c>
      <c r="T298" s="24">
        <f t="shared" si="104"/>
        <v>0</v>
      </c>
      <c r="U298" s="24">
        <f t="shared" si="117"/>
        <v>-1588.235294117647</v>
      </c>
      <c r="V298" s="24">
        <f t="shared" si="118"/>
        <v>0</v>
      </c>
      <c r="W298" s="24">
        <f t="shared" si="119"/>
        <v>0</v>
      </c>
      <c r="X298" s="24">
        <f t="shared" si="120"/>
        <v>0</v>
      </c>
      <c r="Y298" s="24">
        <f t="shared" si="121"/>
        <v>96040000</v>
      </c>
      <c r="Z298" s="24">
        <f t="shared" si="122"/>
        <v>-1307.7342047930283</v>
      </c>
      <c r="AA298" s="24">
        <f t="shared" si="123"/>
        <v>0</v>
      </c>
      <c r="AB298" s="24">
        <f t="shared" si="124"/>
        <v>-1307.7342047930283</v>
      </c>
      <c r="AC298" s="24">
        <f t="shared" si="125"/>
        <v>0</v>
      </c>
      <c r="AD298" s="24">
        <f t="shared" si="126"/>
        <v>0</v>
      </c>
      <c r="AE298" s="24">
        <f t="shared" si="127"/>
        <v>0</v>
      </c>
      <c r="AL298" s="1">
        <f t="shared" si="128"/>
      </c>
      <c r="AM298" s="1">
        <f t="shared" si="129"/>
      </c>
    </row>
    <row r="299" spans="7:39" ht="12.75">
      <c r="G299" s="24">
        <v>54500</v>
      </c>
      <c r="H299" s="24">
        <f t="shared" si="105"/>
        <v>133764.92589223298</v>
      </c>
      <c r="I299" s="24">
        <f t="shared" si="106"/>
        <v>1779.2406971596088</v>
      </c>
      <c r="J299" s="24">
        <f t="shared" si="107"/>
        <v>115347600</v>
      </c>
      <c r="K299" s="24">
        <f t="shared" si="108"/>
        <v>-74120</v>
      </c>
      <c r="L299" s="24">
        <f t="shared" si="109"/>
        <v>-1556.227738801943</v>
      </c>
      <c r="M299" s="24">
        <f t="shared" si="110"/>
        <v>0</v>
      </c>
      <c r="N299" s="24">
        <f t="shared" si="111"/>
        <v>-1556.227738801943</v>
      </c>
      <c r="O299" s="24">
        <f t="shared" si="112"/>
        <v>0</v>
      </c>
      <c r="P299" s="24">
        <f t="shared" si="113"/>
        <v>0</v>
      </c>
      <c r="Q299" s="24">
        <f t="shared" si="114"/>
        <v>0</v>
      </c>
      <c r="R299" s="24">
        <f t="shared" si="115"/>
        <v>118810000</v>
      </c>
      <c r="S299" s="24">
        <f t="shared" si="116"/>
        <v>-1602.9411764705883</v>
      </c>
      <c r="T299" s="24">
        <f t="shared" si="104"/>
        <v>0</v>
      </c>
      <c r="U299" s="24">
        <f t="shared" si="117"/>
        <v>-1602.9411764705883</v>
      </c>
      <c r="V299" s="24">
        <f t="shared" si="118"/>
        <v>0</v>
      </c>
      <c r="W299" s="24">
        <f t="shared" si="119"/>
        <v>0</v>
      </c>
      <c r="X299" s="24">
        <f t="shared" si="120"/>
        <v>0</v>
      </c>
      <c r="Y299" s="24">
        <f t="shared" si="121"/>
        <v>98010000</v>
      </c>
      <c r="Z299" s="24">
        <f t="shared" si="122"/>
        <v>-1322.3151645979492</v>
      </c>
      <c r="AA299" s="24">
        <f t="shared" si="123"/>
        <v>0</v>
      </c>
      <c r="AB299" s="24">
        <f t="shared" si="124"/>
        <v>-1322.3151645979492</v>
      </c>
      <c r="AC299" s="24">
        <f t="shared" si="125"/>
        <v>0</v>
      </c>
      <c r="AD299" s="24">
        <f t="shared" si="126"/>
        <v>0</v>
      </c>
      <c r="AE299" s="24">
        <f t="shared" si="127"/>
        <v>0</v>
      </c>
      <c r="AL299" s="1">
        <f t="shared" si="128"/>
      </c>
      <c r="AM299" s="1">
        <f t="shared" si="129"/>
      </c>
    </row>
    <row r="300" spans="7:39" ht="12.75">
      <c r="G300" s="24">
        <v>55000</v>
      </c>
      <c r="H300" s="24">
        <f t="shared" si="105"/>
        <v>134992.12704720756</v>
      </c>
      <c r="I300" s="24">
        <f t="shared" si="106"/>
        <v>1763.0657817308854</v>
      </c>
      <c r="J300" s="24">
        <f t="shared" si="107"/>
        <v>117505600</v>
      </c>
      <c r="K300" s="24">
        <f t="shared" si="108"/>
        <v>-74800</v>
      </c>
      <c r="L300" s="24">
        <f t="shared" si="109"/>
        <v>-1570.9304812834225</v>
      </c>
      <c r="M300" s="24">
        <f t="shared" si="110"/>
        <v>0</v>
      </c>
      <c r="N300" s="24">
        <f t="shared" si="111"/>
        <v>-1570.9304812834225</v>
      </c>
      <c r="O300" s="24">
        <f t="shared" si="112"/>
        <v>0</v>
      </c>
      <c r="P300" s="24">
        <f t="shared" si="113"/>
        <v>0</v>
      </c>
      <c r="Q300" s="24">
        <f t="shared" si="114"/>
        <v>0</v>
      </c>
      <c r="R300" s="24">
        <f t="shared" si="115"/>
        <v>121000000</v>
      </c>
      <c r="S300" s="24">
        <f t="shared" si="116"/>
        <v>-1617.6470588235295</v>
      </c>
      <c r="T300" s="24">
        <f t="shared" si="104"/>
        <v>0</v>
      </c>
      <c r="U300" s="24">
        <f t="shared" si="117"/>
        <v>-1617.6470588235295</v>
      </c>
      <c r="V300" s="24">
        <f t="shared" si="118"/>
        <v>0</v>
      </c>
      <c r="W300" s="24">
        <f t="shared" si="119"/>
        <v>0</v>
      </c>
      <c r="X300" s="24">
        <f t="shared" si="120"/>
        <v>0</v>
      </c>
      <c r="Y300" s="24">
        <f t="shared" si="121"/>
        <v>100000000</v>
      </c>
      <c r="Z300" s="24">
        <f t="shared" si="122"/>
        <v>-1336.8983957219252</v>
      </c>
      <c r="AA300" s="24">
        <f t="shared" si="123"/>
        <v>0</v>
      </c>
      <c r="AB300" s="24">
        <f t="shared" si="124"/>
        <v>-1336.8983957219252</v>
      </c>
      <c r="AC300" s="24">
        <f t="shared" si="125"/>
        <v>0</v>
      </c>
      <c r="AD300" s="24">
        <f t="shared" si="126"/>
        <v>0</v>
      </c>
      <c r="AE300" s="24">
        <f t="shared" si="127"/>
        <v>0</v>
      </c>
      <c r="AL300" s="1">
        <f t="shared" si="128"/>
      </c>
      <c r="AM300" s="1">
        <f t="shared" si="129"/>
      </c>
    </row>
    <row r="301" spans="7:39" ht="12.75">
      <c r="G301" s="24">
        <v>55500</v>
      </c>
      <c r="H301" s="24">
        <f t="shared" si="105"/>
        <v>136219.3282021822</v>
      </c>
      <c r="I301" s="24">
        <f t="shared" si="106"/>
        <v>1747.1823062197961</v>
      </c>
      <c r="J301" s="24">
        <f t="shared" si="107"/>
        <v>119683600</v>
      </c>
      <c r="K301" s="24">
        <f t="shared" si="108"/>
        <v>-75480</v>
      </c>
      <c r="L301" s="24">
        <f t="shared" si="109"/>
        <v>-1585.6332803391626</v>
      </c>
      <c r="M301" s="24">
        <f t="shared" si="110"/>
        <v>0</v>
      </c>
      <c r="N301" s="24">
        <f t="shared" si="111"/>
        <v>-1585.6332803391626</v>
      </c>
      <c r="O301" s="24">
        <f t="shared" si="112"/>
        <v>0</v>
      </c>
      <c r="P301" s="24">
        <f t="shared" si="113"/>
        <v>0</v>
      </c>
      <c r="Q301" s="24">
        <f t="shared" si="114"/>
        <v>0</v>
      </c>
      <c r="R301" s="24">
        <f t="shared" si="115"/>
        <v>123210000</v>
      </c>
      <c r="S301" s="24">
        <f t="shared" si="116"/>
        <v>-1632.3529411764705</v>
      </c>
      <c r="T301" s="24">
        <f t="shared" si="104"/>
        <v>0</v>
      </c>
      <c r="U301" s="24">
        <f t="shared" si="117"/>
        <v>-1632.3529411764705</v>
      </c>
      <c r="V301" s="24">
        <f t="shared" si="118"/>
        <v>0</v>
      </c>
      <c r="W301" s="24">
        <f t="shared" si="119"/>
        <v>0</v>
      </c>
      <c r="X301" s="24">
        <f t="shared" si="120"/>
        <v>0</v>
      </c>
      <c r="Y301" s="24">
        <f t="shared" si="121"/>
        <v>102010000</v>
      </c>
      <c r="Z301" s="24">
        <f t="shared" si="122"/>
        <v>-1351.4838367779544</v>
      </c>
      <c r="AA301" s="24">
        <f t="shared" si="123"/>
        <v>0</v>
      </c>
      <c r="AB301" s="24">
        <f t="shared" si="124"/>
        <v>-1351.4838367779544</v>
      </c>
      <c r="AC301" s="24">
        <f t="shared" si="125"/>
        <v>0</v>
      </c>
      <c r="AD301" s="24">
        <f t="shared" si="126"/>
        <v>0</v>
      </c>
      <c r="AE301" s="24">
        <f t="shared" si="127"/>
        <v>0</v>
      </c>
      <c r="AL301" s="1">
        <f t="shared" si="128"/>
      </c>
      <c r="AM301" s="1">
        <f t="shared" si="129"/>
      </c>
    </row>
    <row r="302" spans="7:39" ht="12.75">
      <c r="G302" s="24">
        <v>56000</v>
      </c>
      <c r="H302" s="24">
        <f t="shared" si="105"/>
        <v>137446.5293571568</v>
      </c>
      <c r="I302" s="24">
        <f t="shared" si="106"/>
        <v>1731.5824641999766</v>
      </c>
      <c r="J302" s="24">
        <f t="shared" si="107"/>
        <v>121881600</v>
      </c>
      <c r="K302" s="24">
        <f t="shared" si="108"/>
        <v>-76160</v>
      </c>
      <c r="L302" s="24">
        <f t="shared" si="109"/>
        <v>-1600.3361344537816</v>
      </c>
      <c r="M302" s="24">
        <f t="shared" si="110"/>
        <v>0</v>
      </c>
      <c r="N302" s="24">
        <f t="shared" si="111"/>
        <v>-1600.3361344537816</v>
      </c>
      <c r="O302" s="24">
        <f t="shared" si="112"/>
        <v>0</v>
      </c>
      <c r="P302" s="24">
        <f t="shared" si="113"/>
        <v>0</v>
      </c>
      <c r="Q302" s="24">
        <f t="shared" si="114"/>
        <v>0</v>
      </c>
      <c r="R302" s="24">
        <f t="shared" si="115"/>
        <v>125440000</v>
      </c>
      <c r="S302" s="24">
        <f t="shared" si="116"/>
        <v>-1647.0588235294117</v>
      </c>
      <c r="T302" s="24">
        <f t="shared" si="104"/>
        <v>0</v>
      </c>
      <c r="U302" s="24">
        <f t="shared" si="117"/>
        <v>-1647.0588235294117</v>
      </c>
      <c r="V302" s="24">
        <f t="shared" si="118"/>
        <v>0</v>
      </c>
      <c r="W302" s="24">
        <f t="shared" si="119"/>
        <v>0</v>
      </c>
      <c r="X302" s="24">
        <f t="shared" si="120"/>
        <v>0</v>
      </c>
      <c r="Y302" s="24">
        <f t="shared" si="121"/>
        <v>104040000</v>
      </c>
      <c r="Z302" s="24">
        <f t="shared" si="122"/>
        <v>-1366.0714285714287</v>
      </c>
      <c r="AA302" s="24">
        <f t="shared" si="123"/>
        <v>0</v>
      </c>
      <c r="AB302" s="24">
        <f t="shared" si="124"/>
        <v>-1366.0714285714287</v>
      </c>
      <c r="AC302" s="24">
        <f t="shared" si="125"/>
        <v>0</v>
      </c>
      <c r="AD302" s="24">
        <f t="shared" si="126"/>
        <v>0</v>
      </c>
      <c r="AE302" s="24">
        <f t="shared" si="127"/>
        <v>0</v>
      </c>
      <c r="AL302" s="1">
        <f t="shared" si="128"/>
      </c>
      <c r="AM302" s="1">
        <f t="shared" si="129"/>
      </c>
    </row>
    <row r="303" spans="7:39" ht="12.75">
      <c r="G303" s="24">
        <v>56500</v>
      </c>
      <c r="H303" s="24">
        <f t="shared" si="105"/>
        <v>138673.73051213144</v>
      </c>
      <c r="I303" s="24">
        <f t="shared" si="106"/>
        <v>1716.2587255787375</v>
      </c>
      <c r="J303" s="24">
        <f t="shared" si="107"/>
        <v>124099600</v>
      </c>
      <c r="K303" s="24">
        <f t="shared" si="108"/>
        <v>-76840</v>
      </c>
      <c r="L303" s="24">
        <f t="shared" si="109"/>
        <v>-1615.0390421655388</v>
      </c>
      <c r="M303" s="24">
        <f t="shared" si="110"/>
        <v>0</v>
      </c>
      <c r="N303" s="24">
        <f t="shared" si="111"/>
        <v>-1615.0390421655388</v>
      </c>
      <c r="O303" s="24">
        <f t="shared" si="112"/>
        <v>0</v>
      </c>
      <c r="P303" s="24">
        <f t="shared" si="113"/>
        <v>0</v>
      </c>
      <c r="Q303" s="24">
        <f t="shared" si="114"/>
        <v>0</v>
      </c>
      <c r="R303" s="24">
        <f t="shared" si="115"/>
        <v>127690000</v>
      </c>
      <c r="S303" s="24">
        <f t="shared" si="116"/>
        <v>-1661.764705882353</v>
      </c>
      <c r="T303" s="24">
        <f t="shared" si="104"/>
        <v>0</v>
      </c>
      <c r="U303" s="24">
        <f t="shared" si="117"/>
        <v>-1661.764705882353</v>
      </c>
      <c r="V303" s="24">
        <f t="shared" si="118"/>
        <v>0</v>
      </c>
      <c r="W303" s="24">
        <f t="shared" si="119"/>
        <v>0</v>
      </c>
      <c r="X303" s="24">
        <f t="shared" si="120"/>
        <v>0</v>
      </c>
      <c r="Y303" s="24">
        <f t="shared" si="121"/>
        <v>106090000</v>
      </c>
      <c r="Z303" s="24">
        <f t="shared" si="122"/>
        <v>-1380.6611140031234</v>
      </c>
      <c r="AA303" s="24">
        <f t="shared" si="123"/>
        <v>0</v>
      </c>
      <c r="AB303" s="24">
        <f t="shared" si="124"/>
        <v>-1380.6611140031234</v>
      </c>
      <c r="AC303" s="24">
        <f t="shared" si="125"/>
        <v>0</v>
      </c>
      <c r="AD303" s="24">
        <f t="shared" si="126"/>
        <v>0</v>
      </c>
      <c r="AE303" s="24">
        <f t="shared" si="127"/>
        <v>0</v>
      </c>
      <c r="AL303" s="1">
        <f t="shared" si="128"/>
      </c>
      <c r="AM303" s="1">
        <f t="shared" si="129"/>
      </c>
    </row>
    <row r="304" spans="7:39" ht="12.75">
      <c r="G304" s="24">
        <v>57000</v>
      </c>
      <c r="H304" s="24">
        <f t="shared" si="105"/>
        <v>139900.93166710602</v>
      </c>
      <c r="I304" s="24">
        <f t="shared" si="106"/>
        <v>1701.20382447717</v>
      </c>
      <c r="J304" s="24">
        <f t="shared" si="107"/>
        <v>126337600</v>
      </c>
      <c r="K304" s="24">
        <f t="shared" si="108"/>
        <v>-77520</v>
      </c>
      <c r="L304" s="24">
        <f t="shared" si="109"/>
        <v>-1629.7420020639836</v>
      </c>
      <c r="M304" s="24">
        <f t="shared" si="110"/>
        <v>0</v>
      </c>
      <c r="N304" s="24">
        <f t="shared" si="111"/>
        <v>-1629.7420020639836</v>
      </c>
      <c r="O304" s="24">
        <f t="shared" si="112"/>
        <v>0</v>
      </c>
      <c r="P304" s="24">
        <f t="shared" si="113"/>
        <v>0</v>
      </c>
      <c r="Q304" s="24">
        <f t="shared" si="114"/>
        <v>0</v>
      </c>
      <c r="R304" s="24">
        <f t="shared" si="115"/>
        <v>129960000</v>
      </c>
      <c r="S304" s="24">
        <f t="shared" si="116"/>
        <v>-1676.4705882352941</v>
      </c>
      <c r="T304" s="24">
        <f t="shared" si="104"/>
        <v>0</v>
      </c>
      <c r="U304" s="24">
        <f t="shared" si="117"/>
        <v>-1676.4705882352941</v>
      </c>
      <c r="V304" s="24">
        <f t="shared" si="118"/>
        <v>0</v>
      </c>
      <c r="W304" s="24">
        <f t="shared" si="119"/>
        <v>0</v>
      </c>
      <c r="X304" s="24">
        <f t="shared" si="120"/>
        <v>0</v>
      </c>
      <c r="Y304" s="24">
        <f t="shared" si="121"/>
        <v>108160000</v>
      </c>
      <c r="Z304" s="24">
        <f t="shared" si="122"/>
        <v>-1395.2528379772962</v>
      </c>
      <c r="AA304" s="24">
        <f t="shared" si="123"/>
        <v>0</v>
      </c>
      <c r="AB304" s="24">
        <f t="shared" si="124"/>
        <v>-1395.2528379772962</v>
      </c>
      <c r="AC304" s="24">
        <f t="shared" si="125"/>
        <v>0</v>
      </c>
      <c r="AD304" s="24">
        <f t="shared" si="126"/>
        <v>0</v>
      </c>
      <c r="AE304" s="24">
        <f t="shared" si="127"/>
        <v>0</v>
      </c>
      <c r="AL304" s="1">
        <f t="shared" si="128"/>
      </c>
      <c r="AM304" s="1">
        <f t="shared" si="129"/>
      </c>
    </row>
    <row r="305" spans="7:39" ht="12.75">
      <c r="G305" s="24">
        <v>57500</v>
      </c>
      <c r="H305" s="24">
        <f t="shared" si="105"/>
        <v>141128.13282208066</v>
      </c>
      <c r="I305" s="24">
        <f t="shared" si="106"/>
        <v>1686.4107477425857</v>
      </c>
      <c r="J305" s="24">
        <f t="shared" si="107"/>
        <v>128595600</v>
      </c>
      <c r="K305" s="24">
        <f t="shared" si="108"/>
        <v>-78200</v>
      </c>
      <c r="L305" s="24">
        <f t="shared" si="109"/>
        <v>-1644.4450127877237</v>
      </c>
      <c r="M305" s="24">
        <f t="shared" si="110"/>
        <v>0</v>
      </c>
      <c r="N305" s="24">
        <f t="shared" si="111"/>
        <v>-1644.4450127877237</v>
      </c>
      <c r="O305" s="24">
        <f t="shared" si="112"/>
        <v>0</v>
      </c>
      <c r="P305" s="24">
        <f t="shared" si="113"/>
        <v>0</v>
      </c>
      <c r="Q305" s="24">
        <f t="shared" si="114"/>
        <v>0</v>
      </c>
      <c r="R305" s="24">
        <f t="shared" si="115"/>
        <v>132250000</v>
      </c>
      <c r="S305" s="24">
        <f t="shared" si="116"/>
        <v>-1691.1764705882354</v>
      </c>
      <c r="T305" s="24">
        <f t="shared" si="104"/>
        <v>0</v>
      </c>
      <c r="U305" s="24">
        <f t="shared" si="117"/>
        <v>-1691.1764705882354</v>
      </c>
      <c r="V305" s="24">
        <f t="shared" si="118"/>
        <v>0</v>
      </c>
      <c r="W305" s="24">
        <f t="shared" si="119"/>
        <v>0</v>
      </c>
      <c r="X305" s="24">
        <f t="shared" si="120"/>
        <v>0</v>
      </c>
      <c r="Y305" s="24">
        <f t="shared" si="121"/>
        <v>110250000</v>
      </c>
      <c r="Z305" s="24">
        <f t="shared" si="122"/>
        <v>-1409.846547314578</v>
      </c>
      <c r="AA305" s="24">
        <f t="shared" si="123"/>
        <v>0</v>
      </c>
      <c r="AB305" s="24">
        <f t="shared" si="124"/>
        <v>-1409.846547314578</v>
      </c>
      <c r="AC305" s="24">
        <f t="shared" si="125"/>
        <v>0</v>
      </c>
      <c r="AD305" s="24">
        <f t="shared" si="126"/>
        <v>0</v>
      </c>
      <c r="AE305" s="24">
        <f t="shared" si="127"/>
        <v>0</v>
      </c>
      <c r="AL305" s="1">
        <f t="shared" si="128"/>
      </c>
      <c r="AM305" s="1">
        <f t="shared" si="129"/>
      </c>
    </row>
    <row r="306" spans="7:39" ht="12.75">
      <c r="G306" s="24">
        <v>58000</v>
      </c>
      <c r="H306" s="24">
        <f t="shared" si="105"/>
        <v>142355.33397705527</v>
      </c>
      <c r="I306" s="24">
        <f t="shared" si="106"/>
        <v>1671.8727240551498</v>
      </c>
      <c r="J306" s="24">
        <f t="shared" si="107"/>
        <v>130873600</v>
      </c>
      <c r="K306" s="24">
        <f t="shared" si="108"/>
        <v>-78880</v>
      </c>
      <c r="L306" s="24">
        <f t="shared" si="109"/>
        <v>-1659.1480730223125</v>
      </c>
      <c r="M306" s="24">
        <f t="shared" si="110"/>
        <v>0</v>
      </c>
      <c r="N306" s="24">
        <f t="shared" si="111"/>
        <v>-1659.1480730223125</v>
      </c>
      <c r="O306" s="24">
        <f t="shared" si="112"/>
        <v>0</v>
      </c>
      <c r="P306" s="24">
        <f t="shared" si="113"/>
        <v>0</v>
      </c>
      <c r="Q306" s="24">
        <f t="shared" si="114"/>
        <v>0</v>
      </c>
      <c r="R306" s="24">
        <f t="shared" si="115"/>
        <v>134560000</v>
      </c>
      <c r="S306" s="24">
        <f t="shared" si="116"/>
        <v>-1705.8823529411766</v>
      </c>
      <c r="T306" s="24">
        <f t="shared" si="104"/>
        <v>0</v>
      </c>
      <c r="U306" s="24">
        <f t="shared" si="117"/>
        <v>-1705.8823529411766</v>
      </c>
      <c r="V306" s="24">
        <f t="shared" si="118"/>
        <v>0</v>
      </c>
      <c r="W306" s="24">
        <f t="shared" si="119"/>
        <v>0</v>
      </c>
      <c r="X306" s="24">
        <f t="shared" si="120"/>
        <v>0</v>
      </c>
      <c r="Y306" s="24">
        <f t="shared" si="121"/>
        <v>112360000</v>
      </c>
      <c r="Z306" s="24">
        <f t="shared" si="122"/>
        <v>-1424.4421906693713</v>
      </c>
      <c r="AA306" s="24">
        <f t="shared" si="123"/>
        <v>0</v>
      </c>
      <c r="AB306" s="24">
        <f t="shared" si="124"/>
        <v>-1424.4421906693713</v>
      </c>
      <c r="AC306" s="24">
        <f t="shared" si="125"/>
        <v>0</v>
      </c>
      <c r="AD306" s="24">
        <f t="shared" si="126"/>
        <v>0</v>
      </c>
      <c r="AE306" s="24">
        <f t="shared" si="127"/>
        <v>0</v>
      </c>
      <c r="AL306" s="1">
        <f t="shared" si="128"/>
      </c>
      <c r="AM306" s="1">
        <f t="shared" si="129"/>
      </c>
    </row>
    <row r="307" spans="7:39" ht="12.75">
      <c r="G307" s="24">
        <v>58500</v>
      </c>
      <c r="H307" s="24">
        <f t="shared" si="105"/>
        <v>143582.53513202988</v>
      </c>
      <c r="I307" s="24">
        <f t="shared" si="106"/>
        <v>1657.5832135931398</v>
      </c>
      <c r="J307" s="24">
        <f t="shared" si="107"/>
        <v>133171600</v>
      </c>
      <c r="K307" s="24">
        <f t="shared" si="108"/>
        <v>-79560</v>
      </c>
      <c r="L307" s="24">
        <f t="shared" si="109"/>
        <v>-1673.8511814982403</v>
      </c>
      <c r="M307" s="24">
        <f t="shared" si="110"/>
        <v>0</v>
      </c>
      <c r="N307" s="24">
        <f t="shared" si="111"/>
        <v>-1673.8511814982403</v>
      </c>
      <c r="O307" s="24">
        <f t="shared" si="112"/>
        <v>0</v>
      </c>
      <c r="P307" s="24">
        <f t="shared" si="113"/>
        <v>0</v>
      </c>
      <c r="Q307" s="24">
        <f t="shared" si="114"/>
        <v>0</v>
      </c>
      <c r="R307" s="24">
        <f t="shared" si="115"/>
        <v>136890000</v>
      </c>
      <c r="S307" s="24">
        <f t="shared" si="116"/>
        <v>-1720.5882352941176</v>
      </c>
      <c r="T307" s="24">
        <f t="shared" si="104"/>
        <v>0</v>
      </c>
      <c r="U307" s="24">
        <f t="shared" si="117"/>
        <v>-1720.5882352941176</v>
      </c>
      <c r="V307" s="24">
        <f t="shared" si="118"/>
        <v>0</v>
      </c>
      <c r="W307" s="24">
        <f t="shared" si="119"/>
        <v>0</v>
      </c>
      <c r="X307" s="24">
        <f t="shared" si="120"/>
        <v>0</v>
      </c>
      <c r="Y307" s="24">
        <f t="shared" si="121"/>
        <v>114490000</v>
      </c>
      <c r="Z307" s="24">
        <f t="shared" si="122"/>
        <v>-1439.0397184514832</v>
      </c>
      <c r="AA307" s="24">
        <f t="shared" si="123"/>
        <v>0</v>
      </c>
      <c r="AB307" s="24">
        <f t="shared" si="124"/>
        <v>-1439.0397184514832</v>
      </c>
      <c r="AC307" s="24">
        <f t="shared" si="125"/>
        <v>0</v>
      </c>
      <c r="AD307" s="24">
        <f t="shared" si="126"/>
        <v>0</v>
      </c>
      <c r="AE307" s="24">
        <f t="shared" si="127"/>
        <v>0</v>
      </c>
      <c r="AL307" s="1">
        <f t="shared" si="128"/>
      </c>
      <c r="AM307" s="1">
        <f t="shared" si="129"/>
      </c>
    </row>
    <row r="308" spans="7:39" ht="12.75">
      <c r="G308" s="24">
        <v>59000</v>
      </c>
      <c r="H308" s="24">
        <f t="shared" si="105"/>
        <v>144809.7362870045</v>
      </c>
      <c r="I308" s="24">
        <f t="shared" si="106"/>
        <v>1643.5358982237067</v>
      </c>
      <c r="J308" s="24">
        <f t="shared" si="107"/>
        <v>135489600</v>
      </c>
      <c r="K308" s="24">
        <f t="shared" si="108"/>
        <v>-80240</v>
      </c>
      <c r="L308" s="24">
        <f t="shared" si="109"/>
        <v>-1688.554336989033</v>
      </c>
      <c r="M308" s="24">
        <f t="shared" si="110"/>
        <v>0</v>
      </c>
      <c r="N308" s="24">
        <f t="shared" si="111"/>
        <v>-1688.554336989033</v>
      </c>
      <c r="O308" s="24">
        <f t="shared" si="112"/>
        <v>0</v>
      </c>
      <c r="P308" s="24">
        <f t="shared" si="113"/>
        <v>0</v>
      </c>
      <c r="Q308" s="24">
        <f t="shared" si="114"/>
        <v>0</v>
      </c>
      <c r="R308" s="24">
        <f t="shared" si="115"/>
        <v>139240000</v>
      </c>
      <c r="S308" s="24">
        <f t="shared" si="116"/>
        <v>-1735.2941176470588</v>
      </c>
      <c r="T308" s="24">
        <f t="shared" si="104"/>
        <v>0</v>
      </c>
      <c r="U308" s="24">
        <f t="shared" si="117"/>
        <v>-1735.2941176470588</v>
      </c>
      <c r="V308" s="24">
        <f t="shared" si="118"/>
        <v>0</v>
      </c>
      <c r="W308" s="24">
        <f t="shared" si="119"/>
        <v>0</v>
      </c>
      <c r="X308" s="24">
        <f t="shared" si="120"/>
        <v>0</v>
      </c>
      <c r="Y308" s="24">
        <f t="shared" si="121"/>
        <v>116640000</v>
      </c>
      <c r="Z308" s="24">
        <f t="shared" si="122"/>
        <v>-1453.6390827517448</v>
      </c>
      <c r="AA308" s="24">
        <f t="shared" si="123"/>
        <v>0</v>
      </c>
      <c r="AB308" s="24">
        <f t="shared" si="124"/>
        <v>-1453.6390827517448</v>
      </c>
      <c r="AC308" s="24">
        <f t="shared" si="125"/>
        <v>0</v>
      </c>
      <c r="AD308" s="24">
        <f t="shared" si="126"/>
        <v>0</v>
      </c>
      <c r="AE308" s="24">
        <f t="shared" si="127"/>
        <v>0</v>
      </c>
      <c r="AL308" s="1">
        <f t="shared" si="128"/>
      </c>
      <c r="AM308" s="1">
        <f t="shared" si="129"/>
      </c>
    </row>
    <row r="309" spans="7:39" ht="12.75">
      <c r="G309" s="24">
        <v>59500</v>
      </c>
      <c r="H309" s="24">
        <f t="shared" si="105"/>
        <v>146036.93744197913</v>
      </c>
      <c r="I309" s="24">
        <f t="shared" si="106"/>
        <v>1629.724672188213</v>
      </c>
      <c r="J309" s="24">
        <f t="shared" si="107"/>
        <v>137827600</v>
      </c>
      <c r="K309" s="24">
        <f t="shared" si="108"/>
        <v>-80920</v>
      </c>
      <c r="L309" s="24">
        <f t="shared" si="109"/>
        <v>-1703.2575383094413</v>
      </c>
      <c r="M309" s="24">
        <f t="shared" si="110"/>
        <v>0</v>
      </c>
      <c r="N309" s="24">
        <f t="shared" si="111"/>
        <v>-1703.2575383094413</v>
      </c>
      <c r="O309" s="24">
        <f t="shared" si="112"/>
        <v>0</v>
      </c>
      <c r="P309" s="24">
        <f t="shared" si="113"/>
        <v>0</v>
      </c>
      <c r="Q309" s="24">
        <f t="shared" si="114"/>
        <v>0</v>
      </c>
      <c r="R309" s="24">
        <f t="shared" si="115"/>
        <v>141610000</v>
      </c>
      <c r="S309" s="24">
        <f t="shared" si="116"/>
        <v>-1750</v>
      </c>
      <c r="T309" s="24">
        <f t="shared" si="104"/>
        <v>0</v>
      </c>
      <c r="U309" s="24">
        <f t="shared" si="117"/>
        <v>-1750</v>
      </c>
      <c r="V309" s="24">
        <f t="shared" si="118"/>
        <v>0</v>
      </c>
      <c r="W309" s="24">
        <f t="shared" si="119"/>
        <v>0</v>
      </c>
      <c r="X309" s="24">
        <f t="shared" si="120"/>
        <v>0</v>
      </c>
      <c r="Y309" s="24">
        <f t="shared" si="121"/>
        <v>118810000</v>
      </c>
      <c r="Z309" s="24">
        <f t="shared" si="122"/>
        <v>-1468.240237271379</v>
      </c>
      <c r="AA309" s="24">
        <f t="shared" si="123"/>
        <v>0</v>
      </c>
      <c r="AB309" s="24">
        <f t="shared" si="124"/>
        <v>-1468.240237271379</v>
      </c>
      <c r="AC309" s="24">
        <f t="shared" si="125"/>
        <v>0</v>
      </c>
      <c r="AD309" s="24">
        <f t="shared" si="126"/>
        <v>0</v>
      </c>
      <c r="AE309" s="24">
        <f t="shared" si="127"/>
        <v>0</v>
      </c>
      <c r="AL309" s="1">
        <f t="shared" si="128"/>
      </c>
      <c r="AM309" s="1">
        <f t="shared" si="129"/>
      </c>
    </row>
    <row r="310" spans="7:39" ht="12.75">
      <c r="G310" s="24">
        <v>60000</v>
      </c>
      <c r="H310" s="24">
        <f t="shared" si="105"/>
        <v>147264.13859695374</v>
      </c>
      <c r="I310" s="24">
        <f t="shared" si="106"/>
        <v>1616.1436332533112</v>
      </c>
      <c r="J310" s="24">
        <f t="shared" si="107"/>
        <v>140185600</v>
      </c>
      <c r="K310" s="24">
        <f t="shared" si="108"/>
        <v>-81600</v>
      </c>
      <c r="L310" s="24">
        <f t="shared" si="109"/>
        <v>-1717.9607843137255</v>
      </c>
      <c r="M310" s="24">
        <f t="shared" si="110"/>
        <v>0</v>
      </c>
      <c r="N310" s="24">
        <f t="shared" si="111"/>
        <v>-1717.9607843137255</v>
      </c>
      <c r="O310" s="24">
        <f t="shared" si="112"/>
        <v>0</v>
      </c>
      <c r="P310" s="24">
        <f t="shared" si="113"/>
        <v>0</v>
      </c>
      <c r="Q310" s="24">
        <f t="shared" si="114"/>
        <v>0</v>
      </c>
      <c r="R310" s="24">
        <f t="shared" si="115"/>
        <v>144000000</v>
      </c>
      <c r="S310" s="24">
        <f t="shared" si="116"/>
        <v>-1764.7058823529412</v>
      </c>
      <c r="T310" s="24">
        <f t="shared" si="104"/>
        <v>0</v>
      </c>
      <c r="U310" s="24">
        <f t="shared" si="117"/>
        <v>-1764.7058823529412</v>
      </c>
      <c r="V310" s="24">
        <f t="shared" si="118"/>
        <v>0</v>
      </c>
      <c r="W310" s="24">
        <f t="shared" si="119"/>
        <v>0</v>
      </c>
      <c r="X310" s="24">
        <f t="shared" si="120"/>
        <v>0</v>
      </c>
      <c r="Y310" s="24">
        <f t="shared" si="121"/>
        <v>121000000</v>
      </c>
      <c r="Z310" s="24">
        <f t="shared" si="122"/>
        <v>-1482.8431372549019</v>
      </c>
      <c r="AA310" s="24">
        <f t="shared" si="123"/>
        <v>0</v>
      </c>
      <c r="AB310" s="24">
        <f t="shared" si="124"/>
        <v>-1482.8431372549019</v>
      </c>
      <c r="AC310" s="24">
        <f t="shared" si="125"/>
        <v>0</v>
      </c>
      <c r="AD310" s="24">
        <f t="shared" si="126"/>
        <v>0</v>
      </c>
      <c r="AE310" s="24">
        <f t="shared" si="127"/>
        <v>0</v>
      </c>
      <c r="AL310" s="1">
        <f t="shared" si="128"/>
      </c>
      <c r="AM310" s="1">
        <f t="shared" si="129"/>
      </c>
    </row>
    <row r="311" spans="7:39" ht="12.75">
      <c r="G311" s="24">
        <v>60500</v>
      </c>
      <c r="H311" s="24">
        <f t="shared" si="105"/>
        <v>148491.33975192835</v>
      </c>
      <c r="I311" s="24">
        <f t="shared" si="106"/>
        <v>1602.7870743008045</v>
      </c>
      <c r="J311" s="24">
        <f t="shared" si="107"/>
        <v>142563600</v>
      </c>
      <c r="K311" s="24">
        <f t="shared" si="108"/>
        <v>-82280</v>
      </c>
      <c r="L311" s="24">
        <f t="shared" si="109"/>
        <v>-1732.6640738940205</v>
      </c>
      <c r="M311" s="24">
        <f t="shared" si="110"/>
        <v>0</v>
      </c>
      <c r="N311" s="24">
        <f t="shared" si="111"/>
        <v>-1732.6640738940205</v>
      </c>
      <c r="O311" s="24">
        <f t="shared" si="112"/>
        <v>0</v>
      </c>
      <c r="P311" s="24">
        <f t="shared" si="113"/>
        <v>0</v>
      </c>
      <c r="Q311" s="24">
        <f t="shared" si="114"/>
        <v>0</v>
      </c>
      <c r="R311" s="24">
        <f t="shared" si="115"/>
        <v>146410000</v>
      </c>
      <c r="S311" s="24">
        <f t="shared" si="116"/>
        <v>-1779.4117647058824</v>
      </c>
      <c r="T311" s="24">
        <f t="shared" si="104"/>
        <v>0</v>
      </c>
      <c r="U311" s="24">
        <f t="shared" si="117"/>
        <v>-1779.4117647058824</v>
      </c>
      <c r="V311" s="24">
        <f t="shared" si="118"/>
        <v>0</v>
      </c>
      <c r="W311" s="24">
        <f t="shared" si="119"/>
        <v>0</v>
      </c>
      <c r="X311" s="24">
        <f t="shared" si="120"/>
        <v>0</v>
      </c>
      <c r="Y311" s="24">
        <f t="shared" si="121"/>
        <v>123210000</v>
      </c>
      <c r="Z311" s="24">
        <f t="shared" si="122"/>
        <v>-1497.447739426349</v>
      </c>
      <c r="AA311" s="24">
        <f t="shared" si="123"/>
        <v>0</v>
      </c>
      <c r="AB311" s="24">
        <f t="shared" si="124"/>
        <v>-1497.447739426349</v>
      </c>
      <c r="AC311" s="24">
        <f t="shared" si="125"/>
        <v>0</v>
      </c>
      <c r="AD311" s="24">
        <f t="shared" si="126"/>
        <v>0</v>
      </c>
      <c r="AE311" s="24">
        <f t="shared" si="127"/>
        <v>0</v>
      </c>
      <c r="AL311" s="1">
        <f t="shared" si="128"/>
      </c>
      <c r="AM311" s="1">
        <f t="shared" si="129"/>
      </c>
    </row>
    <row r="312" spans="7:39" ht="12.75">
      <c r="G312" s="24">
        <v>61000</v>
      </c>
      <c r="H312" s="24">
        <f t="shared" si="105"/>
        <v>149718.54090690296</v>
      </c>
      <c r="I312" s="24">
        <f t="shared" si="106"/>
        <v>1589.649475331126</v>
      </c>
      <c r="J312" s="24">
        <f t="shared" si="107"/>
        <v>144961600</v>
      </c>
      <c r="K312" s="24">
        <f t="shared" si="108"/>
        <v>-82960</v>
      </c>
      <c r="L312" s="24">
        <f t="shared" si="109"/>
        <v>-1747.367405978785</v>
      </c>
      <c r="M312" s="24">
        <f t="shared" si="110"/>
        <v>0</v>
      </c>
      <c r="N312" s="24">
        <f t="shared" si="111"/>
        <v>-1747.367405978785</v>
      </c>
      <c r="O312" s="24">
        <f t="shared" si="112"/>
        <v>0</v>
      </c>
      <c r="P312" s="24">
        <f t="shared" si="113"/>
        <v>0</v>
      </c>
      <c r="Q312" s="24">
        <f t="shared" si="114"/>
        <v>0</v>
      </c>
      <c r="R312" s="24">
        <f t="shared" si="115"/>
        <v>148840000</v>
      </c>
      <c r="S312" s="24">
        <f t="shared" si="116"/>
        <v>-1794.1176470588234</v>
      </c>
      <c r="T312" s="24">
        <f t="shared" si="104"/>
        <v>0</v>
      </c>
      <c r="U312" s="24">
        <f t="shared" si="117"/>
        <v>-1794.1176470588234</v>
      </c>
      <c r="V312" s="24">
        <f t="shared" si="118"/>
        <v>0</v>
      </c>
      <c r="W312" s="24">
        <f t="shared" si="119"/>
        <v>0</v>
      </c>
      <c r="X312" s="24">
        <f t="shared" si="120"/>
        <v>0</v>
      </c>
      <c r="Y312" s="24">
        <f t="shared" si="121"/>
        <v>125440000</v>
      </c>
      <c r="Z312" s="24">
        <f t="shared" si="122"/>
        <v>-1512.0540019286402</v>
      </c>
      <c r="AA312" s="24">
        <f t="shared" si="123"/>
        <v>0</v>
      </c>
      <c r="AB312" s="24">
        <f t="shared" si="124"/>
        <v>-1512.0540019286402</v>
      </c>
      <c r="AC312" s="24">
        <f t="shared" si="125"/>
        <v>0</v>
      </c>
      <c r="AD312" s="24">
        <f t="shared" si="126"/>
        <v>0</v>
      </c>
      <c r="AE312" s="24">
        <f t="shared" si="127"/>
        <v>0</v>
      </c>
      <c r="AL312" s="1">
        <f t="shared" si="128"/>
      </c>
      <c r="AM312" s="1">
        <f t="shared" si="129"/>
      </c>
    </row>
    <row r="313" spans="7:39" ht="12.75">
      <c r="G313" s="24">
        <v>61500</v>
      </c>
      <c r="H313" s="24">
        <f t="shared" si="105"/>
        <v>150945.74206187756</v>
      </c>
      <c r="I313" s="24">
        <f t="shared" si="106"/>
        <v>1576.7254958568892</v>
      </c>
      <c r="J313" s="24">
        <f t="shared" si="107"/>
        <v>147379600</v>
      </c>
      <c r="K313" s="24">
        <f t="shared" si="108"/>
        <v>-83640</v>
      </c>
      <c r="L313" s="24">
        <f t="shared" si="109"/>
        <v>-1762.0707795313247</v>
      </c>
      <c r="M313" s="24">
        <f t="shared" si="110"/>
        <v>0</v>
      </c>
      <c r="N313" s="24">
        <f t="shared" si="111"/>
        <v>-1762.0707795313247</v>
      </c>
      <c r="O313" s="24">
        <f t="shared" si="112"/>
        <v>0</v>
      </c>
      <c r="P313" s="24">
        <f t="shared" si="113"/>
        <v>0</v>
      </c>
      <c r="Q313" s="24">
        <f t="shared" si="114"/>
        <v>0</v>
      </c>
      <c r="R313" s="24">
        <f t="shared" si="115"/>
        <v>151290000</v>
      </c>
      <c r="S313" s="24">
        <f t="shared" si="116"/>
        <v>-1808.8235294117646</v>
      </c>
      <c r="T313" s="24">
        <f t="shared" si="104"/>
        <v>0</v>
      </c>
      <c r="U313" s="24">
        <f t="shared" si="117"/>
        <v>-1808.8235294117646</v>
      </c>
      <c r="V313" s="24">
        <f t="shared" si="118"/>
        <v>0</v>
      </c>
      <c r="W313" s="24">
        <f t="shared" si="119"/>
        <v>0</v>
      </c>
      <c r="X313" s="24">
        <f t="shared" si="120"/>
        <v>0</v>
      </c>
      <c r="Y313" s="24">
        <f t="shared" si="121"/>
        <v>127690000</v>
      </c>
      <c r="Z313" s="24">
        <f t="shared" si="122"/>
        <v>-1526.6618842659016</v>
      </c>
      <c r="AA313" s="24">
        <f t="shared" si="123"/>
        <v>0</v>
      </c>
      <c r="AB313" s="24">
        <f t="shared" si="124"/>
        <v>-1526.6618842659016</v>
      </c>
      <c r="AC313" s="24">
        <f t="shared" si="125"/>
        <v>0</v>
      </c>
      <c r="AD313" s="24">
        <f t="shared" si="126"/>
        <v>0</v>
      </c>
      <c r="AE313" s="24">
        <f t="shared" si="127"/>
        <v>0</v>
      </c>
      <c r="AL313" s="1">
        <f t="shared" si="128"/>
      </c>
      <c r="AM313" s="1">
        <f t="shared" si="129"/>
      </c>
    </row>
    <row r="314" spans="7:39" ht="12.75">
      <c r="G314" s="24">
        <v>62000</v>
      </c>
      <c r="H314" s="24">
        <f t="shared" si="105"/>
        <v>152172.94321685217</v>
      </c>
      <c r="I314" s="24">
        <f t="shared" si="106"/>
        <v>1564.009967664495</v>
      </c>
      <c r="J314" s="24">
        <f t="shared" si="107"/>
        <v>149817600</v>
      </c>
      <c r="K314" s="24">
        <f t="shared" si="108"/>
        <v>-84320</v>
      </c>
      <c r="L314" s="24">
        <f t="shared" si="109"/>
        <v>-1776.774193548387</v>
      </c>
      <c r="M314" s="24">
        <f t="shared" si="110"/>
        <v>0</v>
      </c>
      <c r="N314" s="24">
        <f t="shared" si="111"/>
        <v>-1776.774193548387</v>
      </c>
      <c r="O314" s="24">
        <f t="shared" si="112"/>
        <v>0</v>
      </c>
      <c r="P314" s="24">
        <f t="shared" si="113"/>
        <v>0</v>
      </c>
      <c r="Q314" s="24">
        <f t="shared" si="114"/>
        <v>0</v>
      </c>
      <c r="R314" s="24">
        <f t="shared" si="115"/>
        <v>153760000</v>
      </c>
      <c r="S314" s="24">
        <f t="shared" si="116"/>
        <v>-1823.5294117647059</v>
      </c>
      <c r="T314" s="24">
        <f t="shared" si="104"/>
        <v>0</v>
      </c>
      <c r="U314" s="24">
        <f t="shared" si="117"/>
        <v>-1823.5294117647059</v>
      </c>
      <c r="V314" s="24">
        <f t="shared" si="118"/>
        <v>0</v>
      </c>
      <c r="W314" s="24">
        <f t="shared" si="119"/>
        <v>0</v>
      </c>
      <c r="X314" s="24">
        <f t="shared" si="120"/>
        <v>0</v>
      </c>
      <c r="Y314" s="24">
        <f t="shared" si="121"/>
        <v>129960000</v>
      </c>
      <c r="Z314" s="24">
        <f t="shared" si="122"/>
        <v>-1541.2713472485768</v>
      </c>
      <c r="AA314" s="24">
        <f t="shared" si="123"/>
        <v>0</v>
      </c>
      <c r="AB314" s="24">
        <f t="shared" si="124"/>
        <v>-1541.2713472485768</v>
      </c>
      <c r="AC314" s="24">
        <f t="shared" si="125"/>
        <v>0</v>
      </c>
      <c r="AD314" s="24">
        <f t="shared" si="126"/>
        <v>0</v>
      </c>
      <c r="AE314" s="24">
        <f t="shared" si="127"/>
        <v>0</v>
      </c>
      <c r="AL314" s="1">
        <f t="shared" si="128"/>
      </c>
      <c r="AM314" s="1">
        <f t="shared" si="129"/>
      </c>
    </row>
    <row r="315" spans="7:39" ht="12.75">
      <c r="G315" s="24">
        <v>62500</v>
      </c>
      <c r="H315" s="24">
        <f t="shared" si="105"/>
        <v>153400.14437182678</v>
      </c>
      <c r="I315" s="24">
        <f t="shared" si="106"/>
        <v>1551.4978879231792</v>
      </c>
      <c r="J315" s="24">
        <f t="shared" si="107"/>
        <v>152275600</v>
      </c>
      <c r="K315" s="24">
        <f t="shared" si="108"/>
        <v>-85000</v>
      </c>
      <c r="L315" s="24">
        <f t="shared" si="109"/>
        <v>-1791.4776470588235</v>
      </c>
      <c r="M315" s="24">
        <f t="shared" si="110"/>
        <v>0</v>
      </c>
      <c r="N315" s="24">
        <f t="shared" si="111"/>
        <v>-1791.4776470588235</v>
      </c>
      <c r="O315" s="24">
        <f t="shared" si="112"/>
        <v>0</v>
      </c>
      <c r="P315" s="24">
        <f t="shared" si="113"/>
        <v>0</v>
      </c>
      <c r="Q315" s="24">
        <f t="shared" si="114"/>
        <v>0</v>
      </c>
      <c r="R315" s="24">
        <f t="shared" si="115"/>
        <v>156250000</v>
      </c>
      <c r="S315" s="24">
        <f t="shared" si="116"/>
        <v>-1838.235294117647</v>
      </c>
      <c r="T315" s="24">
        <f t="shared" si="104"/>
        <v>0</v>
      </c>
      <c r="U315" s="24">
        <f t="shared" si="117"/>
        <v>-1838.235294117647</v>
      </c>
      <c r="V315" s="24">
        <f t="shared" si="118"/>
        <v>0</v>
      </c>
      <c r="W315" s="24">
        <f t="shared" si="119"/>
        <v>0</v>
      </c>
      <c r="X315" s="24">
        <f t="shared" si="120"/>
        <v>0</v>
      </c>
      <c r="Y315" s="24">
        <f t="shared" si="121"/>
        <v>132250000</v>
      </c>
      <c r="Z315" s="24">
        <f t="shared" si="122"/>
        <v>-1555.8823529411766</v>
      </c>
      <c r="AA315" s="24">
        <f t="shared" si="123"/>
        <v>0</v>
      </c>
      <c r="AB315" s="24">
        <f t="shared" si="124"/>
        <v>-1555.8823529411766</v>
      </c>
      <c r="AC315" s="24">
        <f t="shared" si="125"/>
        <v>0</v>
      </c>
      <c r="AD315" s="24">
        <f t="shared" si="126"/>
        <v>0</v>
      </c>
      <c r="AE315" s="24">
        <f t="shared" si="127"/>
        <v>0</v>
      </c>
      <c r="AL315" s="1">
        <f t="shared" si="128"/>
      </c>
      <c r="AM315" s="1">
        <f t="shared" si="129"/>
      </c>
    </row>
    <row r="316" spans="7:39" ht="12.75">
      <c r="G316" s="24">
        <v>63000</v>
      </c>
      <c r="H316" s="24">
        <f t="shared" si="105"/>
        <v>154627.34552680142</v>
      </c>
      <c r="I316" s="24">
        <f t="shared" si="106"/>
        <v>1539.1844126222013</v>
      </c>
      <c r="J316" s="24">
        <f t="shared" si="107"/>
        <v>154753600</v>
      </c>
      <c r="K316" s="24">
        <f t="shared" si="108"/>
        <v>-85680</v>
      </c>
      <c r="L316" s="24">
        <f t="shared" si="109"/>
        <v>-1806.1811391223157</v>
      </c>
      <c r="M316" s="24">
        <f t="shared" si="110"/>
        <v>0</v>
      </c>
      <c r="N316" s="24">
        <f t="shared" si="111"/>
        <v>-1806.1811391223157</v>
      </c>
      <c r="O316" s="24">
        <f t="shared" si="112"/>
        <v>0</v>
      </c>
      <c r="P316" s="24">
        <f t="shared" si="113"/>
        <v>0</v>
      </c>
      <c r="Q316" s="24">
        <f t="shared" si="114"/>
        <v>0</v>
      </c>
      <c r="R316" s="24">
        <f t="shared" si="115"/>
        <v>158760000</v>
      </c>
      <c r="S316" s="24">
        <f t="shared" si="116"/>
        <v>-1852.9411764705883</v>
      </c>
      <c r="T316" s="24">
        <f t="shared" si="104"/>
        <v>0</v>
      </c>
      <c r="U316" s="24">
        <f t="shared" si="117"/>
        <v>-1852.9411764705883</v>
      </c>
      <c r="V316" s="24">
        <f t="shared" si="118"/>
        <v>0</v>
      </c>
      <c r="W316" s="24">
        <f t="shared" si="119"/>
        <v>0</v>
      </c>
      <c r="X316" s="24">
        <f t="shared" si="120"/>
        <v>0</v>
      </c>
      <c r="Y316" s="24">
        <f t="shared" si="121"/>
        <v>134560000</v>
      </c>
      <c r="Z316" s="24">
        <f t="shared" si="122"/>
        <v>-1570.4948646125117</v>
      </c>
      <c r="AA316" s="24">
        <f t="shared" si="123"/>
        <v>0</v>
      </c>
      <c r="AB316" s="24">
        <f t="shared" si="124"/>
        <v>-1570.4948646125117</v>
      </c>
      <c r="AC316" s="24">
        <f t="shared" si="125"/>
        <v>0</v>
      </c>
      <c r="AD316" s="24">
        <f t="shared" si="126"/>
        <v>0</v>
      </c>
      <c r="AE316" s="24">
        <f t="shared" si="127"/>
        <v>0</v>
      </c>
      <c r="AL316" s="1">
        <f t="shared" si="128"/>
      </c>
      <c r="AM316" s="1">
        <f t="shared" si="129"/>
      </c>
    </row>
    <row r="317" spans="7:39" ht="12.75">
      <c r="G317" s="24">
        <v>63500</v>
      </c>
      <c r="H317" s="24">
        <f t="shared" si="105"/>
        <v>155854.54668177603</v>
      </c>
      <c r="I317" s="24">
        <f t="shared" si="106"/>
        <v>1527.0648503180894</v>
      </c>
      <c r="J317" s="24">
        <f t="shared" si="107"/>
        <v>157251600</v>
      </c>
      <c r="K317" s="24">
        <f t="shared" si="108"/>
        <v>-86360</v>
      </c>
      <c r="L317" s="24">
        <f t="shared" si="109"/>
        <v>-1820.8846688281612</v>
      </c>
      <c r="M317" s="24">
        <f t="shared" si="110"/>
        <v>0</v>
      </c>
      <c r="N317" s="24">
        <f t="shared" si="111"/>
        <v>-1820.8846688281612</v>
      </c>
      <c r="O317" s="24">
        <f t="shared" si="112"/>
        <v>0</v>
      </c>
      <c r="P317" s="24">
        <f t="shared" si="113"/>
        <v>0</v>
      </c>
      <c r="Q317" s="24">
        <f t="shared" si="114"/>
        <v>0</v>
      </c>
      <c r="R317" s="24">
        <f t="shared" si="115"/>
        <v>161290000</v>
      </c>
      <c r="S317" s="24">
        <f t="shared" si="116"/>
        <v>-1867.6470588235295</v>
      </c>
      <c r="T317" s="24">
        <f t="shared" si="104"/>
        <v>0</v>
      </c>
      <c r="U317" s="24">
        <f t="shared" si="117"/>
        <v>-1867.6470588235295</v>
      </c>
      <c r="V317" s="24">
        <f t="shared" si="118"/>
        <v>0</v>
      </c>
      <c r="W317" s="24">
        <f t="shared" si="119"/>
        <v>0</v>
      </c>
      <c r="X317" s="24">
        <f t="shared" si="120"/>
        <v>0</v>
      </c>
      <c r="Y317" s="24">
        <f t="shared" si="121"/>
        <v>136890000</v>
      </c>
      <c r="Z317" s="24">
        <f t="shared" si="122"/>
        <v>-1585.1088466882816</v>
      </c>
      <c r="AA317" s="24">
        <f t="shared" si="123"/>
        <v>0</v>
      </c>
      <c r="AB317" s="24">
        <f t="shared" si="124"/>
        <v>-1585.1088466882816</v>
      </c>
      <c r="AC317" s="24">
        <f t="shared" si="125"/>
        <v>0</v>
      </c>
      <c r="AD317" s="24">
        <f t="shared" si="126"/>
        <v>0</v>
      </c>
      <c r="AE317" s="24">
        <f t="shared" si="127"/>
        <v>0</v>
      </c>
      <c r="AL317" s="1">
        <f t="shared" si="128"/>
      </c>
      <c r="AM317" s="1">
        <f t="shared" si="129"/>
      </c>
    </row>
    <row r="318" spans="7:39" ht="12.75">
      <c r="G318" s="24">
        <v>64000</v>
      </c>
      <c r="H318" s="24">
        <f t="shared" si="105"/>
        <v>157081.74783675064</v>
      </c>
      <c r="I318" s="24">
        <f t="shared" si="106"/>
        <v>1515.1346561749795</v>
      </c>
      <c r="J318" s="24">
        <f t="shared" si="107"/>
        <v>159769600</v>
      </c>
      <c r="K318" s="24">
        <f t="shared" si="108"/>
        <v>-87040</v>
      </c>
      <c r="L318" s="24">
        <f t="shared" si="109"/>
        <v>-1835.5882352941176</v>
      </c>
      <c r="M318" s="24">
        <f t="shared" si="110"/>
        <v>0</v>
      </c>
      <c r="N318" s="24">
        <f t="shared" si="111"/>
        <v>-1835.5882352941176</v>
      </c>
      <c r="O318" s="24">
        <f t="shared" si="112"/>
        <v>0</v>
      </c>
      <c r="P318" s="24">
        <f t="shared" si="113"/>
        <v>0</v>
      </c>
      <c r="Q318" s="24">
        <f t="shared" si="114"/>
        <v>0</v>
      </c>
      <c r="R318" s="24">
        <f t="shared" si="115"/>
        <v>163840000</v>
      </c>
      <c r="S318" s="24">
        <f t="shared" si="116"/>
        <v>-1882.3529411764705</v>
      </c>
      <c r="T318" s="24">
        <f t="shared" si="104"/>
        <v>0</v>
      </c>
      <c r="U318" s="24">
        <f t="shared" si="117"/>
        <v>-1882.3529411764705</v>
      </c>
      <c r="V318" s="24">
        <f t="shared" si="118"/>
        <v>0</v>
      </c>
      <c r="W318" s="24">
        <f t="shared" si="119"/>
        <v>0</v>
      </c>
      <c r="X318" s="24">
        <f t="shared" si="120"/>
        <v>0</v>
      </c>
      <c r="Y318" s="24">
        <f t="shared" si="121"/>
        <v>139240000</v>
      </c>
      <c r="Z318" s="24">
        <f t="shared" si="122"/>
        <v>-1599.7242647058824</v>
      </c>
      <c r="AA318" s="24">
        <f t="shared" si="123"/>
        <v>0</v>
      </c>
      <c r="AB318" s="24">
        <f t="shared" si="124"/>
        <v>-1599.7242647058824</v>
      </c>
      <c r="AC318" s="24">
        <f t="shared" si="125"/>
        <v>0</v>
      </c>
      <c r="AD318" s="24">
        <f t="shared" si="126"/>
        <v>0</v>
      </c>
      <c r="AE318" s="24">
        <f t="shared" si="127"/>
        <v>0</v>
      </c>
      <c r="AL318" s="1">
        <f t="shared" si="128"/>
      </c>
      <c r="AM318" s="1">
        <f t="shared" si="129"/>
      </c>
    </row>
    <row r="319" spans="7:39" ht="12.75">
      <c r="G319" s="24">
        <v>64500</v>
      </c>
      <c r="H319" s="24">
        <f t="shared" si="105"/>
        <v>158308.94899172525</v>
      </c>
      <c r="I319" s="24">
        <f t="shared" si="106"/>
        <v>1503.3894262821502</v>
      </c>
      <c r="J319" s="24">
        <f t="shared" si="107"/>
        <v>162307600</v>
      </c>
      <c r="K319" s="24">
        <f t="shared" si="108"/>
        <v>-87720</v>
      </c>
      <c r="L319" s="24">
        <f t="shared" si="109"/>
        <v>-1850.2918376652988</v>
      </c>
      <c r="M319" s="24">
        <f t="shared" si="110"/>
        <v>0</v>
      </c>
      <c r="N319" s="24">
        <f t="shared" si="111"/>
        <v>-1850.2918376652988</v>
      </c>
      <c r="O319" s="24">
        <f t="shared" si="112"/>
        <v>0</v>
      </c>
      <c r="P319" s="24">
        <f t="shared" si="113"/>
        <v>0</v>
      </c>
      <c r="Q319" s="24">
        <f t="shared" si="114"/>
        <v>0</v>
      </c>
      <c r="R319" s="24">
        <f t="shared" si="115"/>
        <v>166410000</v>
      </c>
      <c r="S319" s="24">
        <f t="shared" si="116"/>
        <v>-1897.0588235294117</v>
      </c>
      <c r="T319" s="24">
        <f t="shared" si="104"/>
        <v>0</v>
      </c>
      <c r="U319" s="24">
        <f t="shared" si="117"/>
        <v>-1897.0588235294117</v>
      </c>
      <c r="V319" s="24">
        <f t="shared" si="118"/>
        <v>0</v>
      </c>
      <c r="W319" s="24">
        <f t="shared" si="119"/>
        <v>0</v>
      </c>
      <c r="X319" s="24">
        <f t="shared" si="120"/>
        <v>0</v>
      </c>
      <c r="Y319" s="24">
        <f t="shared" si="121"/>
        <v>141610000</v>
      </c>
      <c r="Z319" s="24">
        <f t="shared" si="122"/>
        <v>-1614.3410852713178</v>
      </c>
      <c r="AA319" s="24">
        <f t="shared" si="123"/>
        <v>0</v>
      </c>
      <c r="AB319" s="24">
        <f t="shared" si="124"/>
        <v>-1614.3410852713178</v>
      </c>
      <c r="AC319" s="24">
        <f t="shared" si="125"/>
        <v>0</v>
      </c>
      <c r="AD319" s="24">
        <f t="shared" si="126"/>
        <v>0</v>
      </c>
      <c r="AE319" s="24">
        <f t="shared" si="127"/>
        <v>0</v>
      </c>
      <c r="AL319" s="1">
        <f t="shared" si="128"/>
      </c>
      <c r="AM319" s="1">
        <f t="shared" si="129"/>
      </c>
    </row>
    <row r="320" spans="7:39" ht="12.75">
      <c r="G320" s="24">
        <v>65000</v>
      </c>
      <c r="H320" s="24">
        <f t="shared" si="105"/>
        <v>159536.1501466999</v>
      </c>
      <c r="I320" s="24">
        <f t="shared" si="106"/>
        <v>1491.8248922338257</v>
      </c>
      <c r="J320" s="24">
        <f t="shared" si="107"/>
        <v>164865600</v>
      </c>
      <c r="K320" s="24">
        <f t="shared" si="108"/>
        <v>-88400</v>
      </c>
      <c r="L320" s="24">
        <f t="shared" si="109"/>
        <v>-1864.9954751131222</v>
      </c>
      <c r="M320" s="24">
        <f t="shared" si="110"/>
        <v>0</v>
      </c>
      <c r="N320" s="24">
        <f t="shared" si="111"/>
        <v>-1864.9954751131222</v>
      </c>
      <c r="O320" s="24">
        <f t="shared" si="112"/>
        <v>0</v>
      </c>
      <c r="P320" s="24">
        <f t="shared" si="113"/>
        <v>0</v>
      </c>
      <c r="Q320" s="24">
        <f t="shared" si="114"/>
        <v>0</v>
      </c>
      <c r="R320" s="24">
        <f t="shared" si="115"/>
        <v>169000000</v>
      </c>
      <c r="S320" s="24">
        <f t="shared" si="116"/>
        <v>-1911.764705882353</v>
      </c>
      <c r="T320" s="24">
        <f t="shared" si="104"/>
        <v>0</v>
      </c>
      <c r="U320" s="24">
        <f t="shared" si="117"/>
        <v>-1911.764705882353</v>
      </c>
      <c r="V320" s="24">
        <f t="shared" si="118"/>
        <v>0</v>
      </c>
      <c r="W320" s="24">
        <f t="shared" si="119"/>
        <v>0</v>
      </c>
      <c r="X320" s="24">
        <f t="shared" si="120"/>
        <v>0</v>
      </c>
      <c r="Y320" s="24">
        <f t="shared" si="121"/>
        <v>144000000</v>
      </c>
      <c r="Z320" s="24">
        <f t="shared" si="122"/>
        <v>-1628.9592760180994</v>
      </c>
      <c r="AA320" s="24">
        <f t="shared" si="123"/>
        <v>0</v>
      </c>
      <c r="AB320" s="24">
        <f t="shared" si="124"/>
        <v>-1628.9592760180994</v>
      </c>
      <c r="AC320" s="24">
        <f t="shared" si="125"/>
        <v>0</v>
      </c>
      <c r="AD320" s="24">
        <f t="shared" si="126"/>
        <v>0</v>
      </c>
      <c r="AE320" s="24">
        <f t="shared" si="127"/>
        <v>0</v>
      </c>
      <c r="AL320" s="1">
        <f t="shared" si="128"/>
      </c>
      <c r="AM320" s="1">
        <f t="shared" si="129"/>
      </c>
    </row>
    <row r="321" spans="7:39" ht="12.75">
      <c r="G321" s="24">
        <v>65500</v>
      </c>
      <c r="H321" s="24">
        <f t="shared" si="105"/>
        <v>160763.35130167447</v>
      </c>
      <c r="I321" s="24">
        <f t="shared" si="106"/>
        <v>1480.436915957232</v>
      </c>
      <c r="J321" s="24">
        <f t="shared" si="107"/>
        <v>167443600</v>
      </c>
      <c r="K321" s="24">
        <f t="shared" si="108"/>
        <v>-89080</v>
      </c>
      <c r="L321" s="24">
        <f t="shared" si="109"/>
        <v>-1879.6991468343062</v>
      </c>
      <c r="M321" s="24">
        <f t="shared" si="110"/>
        <v>0</v>
      </c>
      <c r="N321" s="24">
        <f t="shared" si="111"/>
        <v>-1879.6991468343062</v>
      </c>
      <c r="O321" s="24">
        <f t="shared" si="112"/>
        <v>0</v>
      </c>
      <c r="P321" s="24">
        <f t="shared" si="113"/>
        <v>0</v>
      </c>
      <c r="Q321" s="24">
        <f t="shared" si="114"/>
        <v>0</v>
      </c>
      <c r="R321" s="24">
        <f t="shared" si="115"/>
        <v>171610000</v>
      </c>
      <c r="S321" s="24">
        <f t="shared" si="116"/>
        <v>-1926.4705882352941</v>
      </c>
      <c r="T321" s="24">
        <f t="shared" si="104"/>
        <v>0</v>
      </c>
      <c r="U321" s="24">
        <f t="shared" si="117"/>
        <v>-1926.4705882352941</v>
      </c>
      <c r="V321" s="24">
        <f t="shared" si="118"/>
        <v>0</v>
      </c>
      <c r="W321" s="24">
        <f t="shared" si="119"/>
        <v>0</v>
      </c>
      <c r="X321" s="24">
        <f t="shared" si="120"/>
        <v>0</v>
      </c>
      <c r="Y321" s="24">
        <f t="shared" si="121"/>
        <v>146410000</v>
      </c>
      <c r="Z321" s="24">
        <f t="shared" si="122"/>
        <v>-1643.5788055680287</v>
      </c>
      <c r="AA321" s="24">
        <f t="shared" si="123"/>
        <v>0</v>
      </c>
      <c r="AB321" s="24">
        <f t="shared" si="124"/>
        <v>-1643.5788055680287</v>
      </c>
      <c r="AC321" s="24">
        <f t="shared" si="125"/>
        <v>0</v>
      </c>
      <c r="AD321" s="24">
        <f t="shared" si="126"/>
        <v>0</v>
      </c>
      <c r="AE321" s="24">
        <f t="shared" si="127"/>
        <v>0</v>
      </c>
      <c r="AL321" s="1">
        <f t="shared" si="128"/>
      </c>
      <c r="AM321" s="1">
        <f t="shared" si="129"/>
      </c>
    </row>
    <row r="322" spans="7:39" ht="12.75">
      <c r="G322" s="24">
        <v>66000</v>
      </c>
      <c r="H322" s="24">
        <f t="shared" si="105"/>
        <v>161990.5524566491</v>
      </c>
      <c r="I322" s="24">
        <f t="shared" si="106"/>
        <v>1469.2214847757375</v>
      </c>
      <c r="J322" s="24">
        <f t="shared" si="107"/>
        <v>170041600</v>
      </c>
      <c r="K322" s="24">
        <f t="shared" si="108"/>
        <v>-89760</v>
      </c>
      <c r="L322" s="24">
        <f t="shared" si="109"/>
        <v>-1894.402852049911</v>
      </c>
      <c r="M322" s="24">
        <f t="shared" si="110"/>
        <v>0</v>
      </c>
      <c r="N322" s="24">
        <f t="shared" si="111"/>
        <v>-1894.402852049911</v>
      </c>
      <c r="O322" s="24">
        <f t="shared" si="112"/>
        <v>0</v>
      </c>
      <c r="P322" s="24">
        <f t="shared" si="113"/>
        <v>0</v>
      </c>
      <c r="Q322" s="24">
        <f t="shared" si="114"/>
        <v>0</v>
      </c>
      <c r="R322" s="24">
        <f t="shared" si="115"/>
        <v>174240000</v>
      </c>
      <c r="S322" s="24">
        <f t="shared" si="116"/>
        <v>-1941.1764705882354</v>
      </c>
      <c r="T322" s="24">
        <f aca="true" t="shared" si="130" ref="T322:T336">($B$13^2)/(-4*$B$3*$B$6*G322)</f>
        <v>0</v>
      </c>
      <c r="U322" s="24">
        <f t="shared" si="117"/>
        <v>-1941.1764705882354</v>
      </c>
      <c r="V322" s="24">
        <f t="shared" si="118"/>
        <v>0</v>
      </c>
      <c r="W322" s="24">
        <f t="shared" si="119"/>
        <v>0</v>
      </c>
      <c r="X322" s="24">
        <f t="shared" si="120"/>
        <v>0</v>
      </c>
      <c r="Y322" s="24">
        <f t="shared" si="121"/>
        <v>148840000</v>
      </c>
      <c r="Z322" s="24">
        <f t="shared" si="122"/>
        <v>-1658.1996434937612</v>
      </c>
      <c r="AA322" s="24">
        <f t="shared" si="123"/>
        <v>0</v>
      </c>
      <c r="AB322" s="24">
        <f t="shared" si="124"/>
        <v>-1658.1996434937612</v>
      </c>
      <c r="AC322" s="24">
        <f t="shared" si="125"/>
        <v>0</v>
      </c>
      <c r="AD322" s="24">
        <f t="shared" si="126"/>
        <v>0</v>
      </c>
      <c r="AE322" s="24">
        <f t="shared" si="127"/>
        <v>0</v>
      </c>
      <c r="AL322" s="1">
        <f t="shared" si="128"/>
      </c>
      <c r="AM322" s="1">
        <f t="shared" si="129"/>
      </c>
    </row>
    <row r="323" spans="7:39" ht="12.75">
      <c r="G323" s="24">
        <v>66500</v>
      </c>
      <c r="H323" s="24">
        <f aca="true" t="shared" si="131" ref="H323:H336">4*PI()*$B$6*G323*($B$2*$B$3)^0.5</f>
        <v>163217.75361162372</v>
      </c>
      <c r="I323" s="24">
        <f aca="true" t="shared" si="132" ref="I323:I336">$B$10/H323</f>
        <v>1458.174706694717</v>
      </c>
      <c r="J323" s="24">
        <f aca="true" t="shared" si="133" ref="J323:J336">($B$4-$B$6*G323)^2</f>
        <v>172659600</v>
      </c>
      <c r="K323" s="24">
        <f aca="true" t="shared" si="134" ref="K323:K336">-4*$B$2*$B$6*G323</f>
        <v>-90440</v>
      </c>
      <c r="L323" s="24">
        <f aca="true" t="shared" si="135" ref="L323:L336">J323/K323</f>
        <v>-1909.1065900044227</v>
      </c>
      <c r="M323" s="24">
        <f aca="true" t="shared" si="136" ref="M323:M336">($B$5)^2/(-4*$B$3*$B$6*G323)</f>
        <v>0</v>
      </c>
      <c r="N323" s="24">
        <f aca="true" t="shared" si="137" ref="N323:N336">L323+M323</f>
        <v>-1909.1065900044227</v>
      </c>
      <c r="O323" s="24">
        <f aca="true" t="shared" si="138" ref="O323:O336">EXP(N323)</f>
        <v>0</v>
      </c>
      <c r="P323" s="24">
        <f aca="true" t="shared" si="139" ref="P323:P336">I323*O323</f>
        <v>0</v>
      </c>
      <c r="Q323" s="24">
        <f aca="true" t="shared" si="140" ref="Q323:Q336">P323/28.3168</f>
        <v>0</v>
      </c>
      <c r="R323" s="24">
        <f aca="true" t="shared" si="141" ref="R323:R336">($B$12-$B$6*G323)^2</f>
        <v>176890000</v>
      </c>
      <c r="S323" s="24">
        <f aca="true" t="shared" si="142" ref="S323:S336">R323/K323</f>
        <v>-1955.8823529411766</v>
      </c>
      <c r="T323" s="24">
        <f t="shared" si="130"/>
        <v>0</v>
      </c>
      <c r="U323" s="24">
        <f aca="true" t="shared" si="143" ref="U323:U336">S323+T323</f>
        <v>-1955.8823529411766</v>
      </c>
      <c r="V323" s="24">
        <f aca="true" t="shared" si="144" ref="V323:V336">EXP(U323)</f>
        <v>0</v>
      </c>
      <c r="W323" s="24">
        <f aca="true" t="shared" si="145" ref="W323:W336">I323*V323</f>
        <v>0</v>
      </c>
      <c r="X323" s="24">
        <f aca="true" t="shared" si="146" ref="X323:X336">W323/28.3168</f>
        <v>0</v>
      </c>
      <c r="Y323" s="24">
        <f aca="true" t="shared" si="147" ref="Y323:Y336">($B$14-$B$6*G323)^2</f>
        <v>151290000</v>
      </c>
      <c r="Z323" s="24">
        <f aca="true" t="shared" si="148" ref="Z323:Z336">Y323/K323</f>
        <v>-1672.8217602830605</v>
      </c>
      <c r="AA323" s="24">
        <f aca="true" t="shared" si="149" ref="AA323:AA336">($B$15)^2/(-4*$B$3*$B$6*G323)</f>
        <v>0</v>
      </c>
      <c r="AB323" s="24">
        <f aca="true" t="shared" si="150" ref="AB323:AB336">Z323+AA323</f>
        <v>-1672.8217602830605</v>
      </c>
      <c r="AC323" s="24">
        <f aca="true" t="shared" si="151" ref="AC323:AC336">EXP(AB323)</f>
        <v>0</v>
      </c>
      <c r="AD323" s="24">
        <f aca="true" t="shared" si="152" ref="AD323:AD336">I323*AC323</f>
        <v>0</v>
      </c>
      <c r="AE323" s="24">
        <f aca="true" t="shared" si="153" ref="AE323:AE336">AD323/28.3168</f>
        <v>0</v>
      </c>
      <c r="AL323" s="1">
        <f aca="true" t="shared" si="154" ref="AL323:AL336">IF(AE323&gt;5,G323,"")</f>
      </c>
      <c r="AM323" s="1">
        <f aca="true" t="shared" si="155" ref="AM323:AM336">IF(AE323=$AN$2,G323,"")</f>
      </c>
    </row>
    <row r="324" spans="7:39" ht="12.75">
      <c r="G324" s="24">
        <v>67000</v>
      </c>
      <c r="H324" s="24">
        <f t="shared" si="131"/>
        <v>164444.95476659836</v>
      </c>
      <c r="I324" s="24">
        <f t="shared" si="132"/>
        <v>1447.2928058984876</v>
      </c>
      <c r="J324" s="24">
        <f t="shared" si="133"/>
        <v>175297600</v>
      </c>
      <c r="K324" s="24">
        <f t="shared" si="134"/>
        <v>-91120</v>
      </c>
      <c r="L324" s="24">
        <f t="shared" si="135"/>
        <v>-1923.8103599648814</v>
      </c>
      <c r="M324" s="24">
        <f t="shared" si="136"/>
        <v>0</v>
      </c>
      <c r="N324" s="24">
        <f t="shared" si="137"/>
        <v>-1923.8103599648814</v>
      </c>
      <c r="O324" s="24">
        <f t="shared" si="138"/>
        <v>0</v>
      </c>
      <c r="P324" s="24">
        <f t="shared" si="139"/>
        <v>0</v>
      </c>
      <c r="Q324" s="24">
        <f t="shared" si="140"/>
        <v>0</v>
      </c>
      <c r="R324" s="24">
        <f t="shared" si="141"/>
        <v>179560000</v>
      </c>
      <c r="S324" s="24">
        <f t="shared" si="142"/>
        <v>-1970.5882352941176</v>
      </c>
      <c r="T324" s="24">
        <f t="shared" si="130"/>
        <v>0</v>
      </c>
      <c r="U324" s="24">
        <f t="shared" si="143"/>
        <v>-1970.5882352941176</v>
      </c>
      <c r="V324" s="24">
        <f t="shared" si="144"/>
        <v>0</v>
      </c>
      <c r="W324" s="24">
        <f t="shared" si="145"/>
        <v>0</v>
      </c>
      <c r="X324" s="24">
        <f t="shared" si="146"/>
        <v>0</v>
      </c>
      <c r="Y324" s="24">
        <f t="shared" si="147"/>
        <v>153760000</v>
      </c>
      <c r="Z324" s="24">
        <f t="shared" si="148"/>
        <v>-1687.4451273046532</v>
      </c>
      <c r="AA324" s="24">
        <f t="shared" si="149"/>
        <v>0</v>
      </c>
      <c r="AB324" s="24">
        <f t="shared" si="150"/>
        <v>-1687.4451273046532</v>
      </c>
      <c r="AC324" s="24">
        <f t="shared" si="151"/>
        <v>0</v>
      </c>
      <c r="AD324" s="24">
        <f t="shared" si="152"/>
        <v>0</v>
      </c>
      <c r="AE324" s="24">
        <f t="shared" si="153"/>
        <v>0</v>
      </c>
      <c r="AL324" s="1">
        <f t="shared" si="154"/>
      </c>
      <c r="AM324" s="1">
        <f t="shared" si="155"/>
      </c>
    </row>
    <row r="325" spans="7:39" ht="12.75">
      <c r="G325" s="24">
        <v>67500</v>
      </c>
      <c r="H325" s="24">
        <f t="shared" si="131"/>
        <v>165672.15592157294</v>
      </c>
      <c r="I325" s="24">
        <f t="shared" si="132"/>
        <v>1436.572118447388</v>
      </c>
      <c r="J325" s="24">
        <f t="shared" si="133"/>
        <v>177955600</v>
      </c>
      <c r="K325" s="24">
        <f t="shared" si="134"/>
        <v>-91800</v>
      </c>
      <c r="L325" s="24">
        <f t="shared" si="135"/>
        <v>-1938.5141612200437</v>
      </c>
      <c r="M325" s="24">
        <f t="shared" si="136"/>
        <v>0</v>
      </c>
      <c r="N325" s="24">
        <f t="shared" si="137"/>
        <v>-1938.5141612200437</v>
      </c>
      <c r="O325" s="24">
        <f t="shared" si="138"/>
        <v>0</v>
      </c>
      <c r="P325" s="24">
        <f t="shared" si="139"/>
        <v>0</v>
      </c>
      <c r="Q325" s="24">
        <f t="shared" si="140"/>
        <v>0</v>
      </c>
      <c r="R325" s="24">
        <f t="shared" si="141"/>
        <v>182250000</v>
      </c>
      <c r="S325" s="24">
        <f t="shared" si="142"/>
        <v>-1985.2941176470588</v>
      </c>
      <c r="T325" s="24">
        <f t="shared" si="130"/>
        <v>0</v>
      </c>
      <c r="U325" s="24">
        <f t="shared" si="143"/>
        <v>-1985.2941176470588</v>
      </c>
      <c r="V325" s="24">
        <f t="shared" si="144"/>
        <v>0</v>
      </c>
      <c r="W325" s="24">
        <f t="shared" si="145"/>
        <v>0</v>
      </c>
      <c r="X325" s="24">
        <f t="shared" si="146"/>
        <v>0</v>
      </c>
      <c r="Y325" s="24">
        <f t="shared" si="147"/>
        <v>156250000</v>
      </c>
      <c r="Z325" s="24">
        <f t="shared" si="148"/>
        <v>-1702.069716775599</v>
      </c>
      <c r="AA325" s="24">
        <f t="shared" si="149"/>
        <v>0</v>
      </c>
      <c r="AB325" s="24">
        <f t="shared" si="150"/>
        <v>-1702.069716775599</v>
      </c>
      <c r="AC325" s="24">
        <f t="shared" si="151"/>
        <v>0</v>
      </c>
      <c r="AD325" s="24">
        <f t="shared" si="152"/>
        <v>0</v>
      </c>
      <c r="AE325" s="24">
        <f t="shared" si="153"/>
        <v>0</v>
      </c>
      <c r="AL325" s="1">
        <f t="shared" si="154"/>
      </c>
      <c r="AM325" s="1">
        <f t="shared" si="155"/>
      </c>
    </row>
    <row r="326" spans="7:39" ht="12.75">
      <c r="G326" s="24">
        <v>68000</v>
      </c>
      <c r="H326" s="24">
        <f t="shared" si="131"/>
        <v>166899.35707654755</v>
      </c>
      <c r="I326" s="24">
        <f t="shared" si="132"/>
        <v>1426.0090881646865</v>
      </c>
      <c r="J326" s="24">
        <f t="shared" si="133"/>
        <v>180633600</v>
      </c>
      <c r="K326" s="24">
        <f t="shared" si="134"/>
        <v>-92480</v>
      </c>
      <c r="L326" s="24">
        <f t="shared" si="135"/>
        <v>-1953.2179930795849</v>
      </c>
      <c r="M326" s="24">
        <f t="shared" si="136"/>
        <v>0</v>
      </c>
      <c r="N326" s="24">
        <f t="shared" si="137"/>
        <v>-1953.2179930795849</v>
      </c>
      <c r="O326" s="24">
        <f t="shared" si="138"/>
        <v>0</v>
      </c>
      <c r="P326" s="24">
        <f t="shared" si="139"/>
        <v>0</v>
      </c>
      <c r="Q326" s="24">
        <f t="shared" si="140"/>
        <v>0</v>
      </c>
      <c r="R326" s="24">
        <f t="shared" si="141"/>
        <v>184960000</v>
      </c>
      <c r="S326" s="24">
        <f t="shared" si="142"/>
        <v>-2000</v>
      </c>
      <c r="T326" s="24">
        <f t="shared" si="130"/>
        <v>0</v>
      </c>
      <c r="U326" s="24">
        <f t="shared" si="143"/>
        <v>-2000</v>
      </c>
      <c r="V326" s="24">
        <f t="shared" si="144"/>
        <v>0</v>
      </c>
      <c r="W326" s="24">
        <f t="shared" si="145"/>
        <v>0</v>
      </c>
      <c r="X326" s="24">
        <f t="shared" si="146"/>
        <v>0</v>
      </c>
      <c r="Y326" s="24">
        <f t="shared" si="147"/>
        <v>158760000</v>
      </c>
      <c r="Z326" s="24">
        <f t="shared" si="148"/>
        <v>-1716.6955017301038</v>
      </c>
      <c r="AA326" s="24">
        <f t="shared" si="149"/>
        <v>0</v>
      </c>
      <c r="AB326" s="24">
        <f t="shared" si="150"/>
        <v>-1716.6955017301038</v>
      </c>
      <c r="AC326" s="24">
        <f t="shared" si="151"/>
        <v>0</v>
      </c>
      <c r="AD326" s="24">
        <f t="shared" si="152"/>
        <v>0</v>
      </c>
      <c r="AE326" s="24">
        <f t="shared" si="153"/>
        <v>0</v>
      </c>
      <c r="AL326" s="1">
        <f t="shared" si="154"/>
      </c>
      <c r="AM326" s="1">
        <f t="shared" si="155"/>
      </c>
    </row>
    <row r="327" spans="7:39" ht="12.75">
      <c r="G327" s="24">
        <v>68500</v>
      </c>
      <c r="H327" s="24">
        <f t="shared" si="131"/>
        <v>168126.55823152218</v>
      </c>
      <c r="I327" s="24">
        <f t="shared" si="132"/>
        <v>1415.6002627036303</v>
      </c>
      <c r="J327" s="24">
        <f t="shared" si="133"/>
        <v>183331600</v>
      </c>
      <c r="K327" s="24">
        <f t="shared" si="134"/>
        <v>-93160</v>
      </c>
      <c r="L327" s="24">
        <f t="shared" si="135"/>
        <v>-1967.921854873336</v>
      </c>
      <c r="M327" s="24">
        <f t="shared" si="136"/>
        <v>0</v>
      </c>
      <c r="N327" s="24">
        <f t="shared" si="137"/>
        <v>-1967.921854873336</v>
      </c>
      <c r="O327" s="24">
        <f t="shared" si="138"/>
        <v>0</v>
      </c>
      <c r="P327" s="24">
        <f t="shared" si="139"/>
        <v>0</v>
      </c>
      <c r="Q327" s="24">
        <f t="shared" si="140"/>
        <v>0</v>
      </c>
      <c r="R327" s="24">
        <f t="shared" si="141"/>
        <v>187690000</v>
      </c>
      <c r="S327" s="24">
        <f t="shared" si="142"/>
        <v>-2014.7058823529412</v>
      </c>
      <c r="T327" s="24">
        <f t="shared" si="130"/>
        <v>0</v>
      </c>
      <c r="U327" s="24">
        <f t="shared" si="143"/>
        <v>-2014.7058823529412</v>
      </c>
      <c r="V327" s="24">
        <f t="shared" si="144"/>
        <v>0</v>
      </c>
      <c r="W327" s="24">
        <f t="shared" si="145"/>
        <v>0</v>
      </c>
      <c r="X327" s="24">
        <f t="shared" si="146"/>
        <v>0</v>
      </c>
      <c r="Y327" s="24">
        <f t="shared" si="147"/>
        <v>161290000</v>
      </c>
      <c r="Z327" s="24">
        <f t="shared" si="148"/>
        <v>-1731.322455989695</v>
      </c>
      <c r="AA327" s="24">
        <f t="shared" si="149"/>
        <v>0</v>
      </c>
      <c r="AB327" s="24">
        <f t="shared" si="150"/>
        <v>-1731.322455989695</v>
      </c>
      <c r="AC327" s="24">
        <f t="shared" si="151"/>
        <v>0</v>
      </c>
      <c r="AD327" s="24">
        <f t="shared" si="152"/>
        <v>0</v>
      </c>
      <c r="AE327" s="24">
        <f t="shared" si="153"/>
        <v>0</v>
      </c>
      <c r="AL327" s="1">
        <f t="shared" si="154"/>
      </c>
      <c r="AM327" s="1">
        <f t="shared" si="155"/>
      </c>
    </row>
    <row r="328" spans="7:39" ht="12.75">
      <c r="G328" s="24">
        <v>69000</v>
      </c>
      <c r="H328" s="24">
        <f t="shared" si="131"/>
        <v>169353.75938649676</v>
      </c>
      <c r="I328" s="24">
        <f t="shared" si="132"/>
        <v>1405.3422897854882</v>
      </c>
      <c r="J328" s="24">
        <f t="shared" si="133"/>
        <v>186049600</v>
      </c>
      <c r="K328" s="24">
        <f t="shared" si="134"/>
        <v>-93840</v>
      </c>
      <c r="L328" s="24">
        <f t="shared" si="135"/>
        <v>-1982.6257459505541</v>
      </c>
      <c r="M328" s="24">
        <f t="shared" si="136"/>
        <v>0</v>
      </c>
      <c r="N328" s="24">
        <f t="shared" si="137"/>
        <v>-1982.6257459505541</v>
      </c>
      <c r="O328" s="24">
        <f t="shared" si="138"/>
        <v>0</v>
      </c>
      <c r="P328" s="24">
        <f t="shared" si="139"/>
        <v>0</v>
      </c>
      <c r="Q328" s="24">
        <f t="shared" si="140"/>
        <v>0</v>
      </c>
      <c r="R328" s="24">
        <f t="shared" si="141"/>
        <v>190440000</v>
      </c>
      <c r="S328" s="24">
        <f t="shared" si="142"/>
        <v>-2029.4117647058824</v>
      </c>
      <c r="T328" s="24">
        <f t="shared" si="130"/>
        <v>0</v>
      </c>
      <c r="U328" s="24">
        <f t="shared" si="143"/>
        <v>-2029.4117647058824</v>
      </c>
      <c r="V328" s="24">
        <f t="shared" si="144"/>
        <v>0</v>
      </c>
      <c r="W328" s="24">
        <f t="shared" si="145"/>
        <v>0</v>
      </c>
      <c r="X328" s="24">
        <f t="shared" si="146"/>
        <v>0</v>
      </c>
      <c r="Y328" s="24">
        <f t="shared" si="147"/>
        <v>163840000</v>
      </c>
      <c r="Z328" s="24">
        <f t="shared" si="148"/>
        <v>-1745.9505541346973</v>
      </c>
      <c r="AA328" s="24">
        <f t="shared" si="149"/>
        <v>0</v>
      </c>
      <c r="AB328" s="24">
        <f t="shared" si="150"/>
        <v>-1745.9505541346973</v>
      </c>
      <c r="AC328" s="24">
        <f t="shared" si="151"/>
        <v>0</v>
      </c>
      <c r="AD328" s="24">
        <f t="shared" si="152"/>
        <v>0</v>
      </c>
      <c r="AE328" s="24">
        <f t="shared" si="153"/>
        <v>0</v>
      </c>
      <c r="AL328" s="1">
        <f t="shared" si="154"/>
      </c>
      <c r="AM328" s="1">
        <f t="shared" si="155"/>
      </c>
    </row>
    <row r="329" spans="7:39" ht="12.75">
      <c r="G329" s="24">
        <v>69500</v>
      </c>
      <c r="H329" s="24">
        <f t="shared" si="131"/>
        <v>170580.9605414714</v>
      </c>
      <c r="I329" s="24">
        <f t="shared" si="132"/>
        <v>1395.231913599981</v>
      </c>
      <c r="J329" s="24">
        <f t="shared" si="133"/>
        <v>188787600</v>
      </c>
      <c r="K329" s="24">
        <f t="shared" si="134"/>
        <v>-94520</v>
      </c>
      <c r="L329" s="24">
        <f t="shared" si="135"/>
        <v>-1997.3296656792213</v>
      </c>
      <c r="M329" s="24">
        <f t="shared" si="136"/>
        <v>0</v>
      </c>
      <c r="N329" s="24">
        <f t="shared" si="137"/>
        <v>-1997.3296656792213</v>
      </c>
      <c r="O329" s="24">
        <f t="shared" si="138"/>
        <v>0</v>
      </c>
      <c r="P329" s="24">
        <f t="shared" si="139"/>
        <v>0</v>
      </c>
      <c r="Q329" s="24">
        <f t="shared" si="140"/>
        <v>0</v>
      </c>
      <c r="R329" s="24">
        <f t="shared" si="141"/>
        <v>193210000</v>
      </c>
      <c r="S329" s="24">
        <f t="shared" si="142"/>
        <v>-2044.1176470588234</v>
      </c>
      <c r="T329" s="24">
        <f t="shared" si="130"/>
        <v>0</v>
      </c>
      <c r="U329" s="24">
        <f t="shared" si="143"/>
        <v>-2044.1176470588234</v>
      </c>
      <c r="V329" s="24">
        <f t="shared" si="144"/>
        <v>0</v>
      </c>
      <c r="W329" s="24">
        <f t="shared" si="145"/>
        <v>0</v>
      </c>
      <c r="X329" s="24">
        <f t="shared" si="146"/>
        <v>0</v>
      </c>
      <c r="Y329" s="24">
        <f t="shared" si="147"/>
        <v>166410000</v>
      </c>
      <c r="Z329" s="24">
        <f t="shared" si="148"/>
        <v>-1760.579771476936</v>
      </c>
      <c r="AA329" s="24">
        <f t="shared" si="149"/>
        <v>0</v>
      </c>
      <c r="AB329" s="24">
        <f t="shared" si="150"/>
        <v>-1760.579771476936</v>
      </c>
      <c r="AC329" s="24">
        <f t="shared" si="151"/>
        <v>0</v>
      </c>
      <c r="AD329" s="24">
        <f t="shared" si="152"/>
        <v>0</v>
      </c>
      <c r="AE329" s="24">
        <f t="shared" si="153"/>
        <v>0</v>
      </c>
      <c r="AL329" s="1">
        <f t="shared" si="154"/>
      </c>
      <c r="AM329" s="1">
        <f t="shared" si="155"/>
      </c>
    </row>
    <row r="330" spans="7:39" ht="12.75">
      <c r="G330" s="24">
        <v>70000</v>
      </c>
      <c r="H330" s="24">
        <f t="shared" si="131"/>
        <v>171808.161696446</v>
      </c>
      <c r="I330" s="24">
        <f t="shared" si="132"/>
        <v>1385.2659713599812</v>
      </c>
      <c r="J330" s="24">
        <f t="shared" si="133"/>
        <v>191545600</v>
      </c>
      <c r="K330" s="24">
        <f t="shared" si="134"/>
        <v>-95200</v>
      </c>
      <c r="L330" s="24">
        <f t="shared" si="135"/>
        <v>-2012.0336134453783</v>
      </c>
      <c r="M330" s="24">
        <f t="shared" si="136"/>
        <v>0</v>
      </c>
      <c r="N330" s="24">
        <f t="shared" si="137"/>
        <v>-2012.0336134453783</v>
      </c>
      <c r="O330" s="24">
        <f t="shared" si="138"/>
        <v>0</v>
      </c>
      <c r="P330" s="24">
        <f t="shared" si="139"/>
        <v>0</v>
      </c>
      <c r="Q330" s="24">
        <f t="shared" si="140"/>
        <v>0</v>
      </c>
      <c r="R330" s="24">
        <f t="shared" si="141"/>
        <v>196000000</v>
      </c>
      <c r="S330" s="24">
        <f t="shared" si="142"/>
        <v>-2058.823529411765</v>
      </c>
      <c r="T330" s="24">
        <f t="shared" si="130"/>
        <v>0</v>
      </c>
      <c r="U330" s="24">
        <f t="shared" si="143"/>
        <v>-2058.823529411765</v>
      </c>
      <c r="V330" s="24">
        <f t="shared" si="144"/>
        <v>0</v>
      </c>
      <c r="W330" s="24">
        <f t="shared" si="145"/>
        <v>0</v>
      </c>
      <c r="X330" s="24">
        <f t="shared" si="146"/>
        <v>0</v>
      </c>
      <c r="Y330" s="24">
        <f t="shared" si="147"/>
        <v>169000000</v>
      </c>
      <c r="Z330" s="24">
        <f t="shared" si="148"/>
        <v>-1775.2100840336134</v>
      </c>
      <c r="AA330" s="24">
        <f t="shared" si="149"/>
        <v>0</v>
      </c>
      <c r="AB330" s="24">
        <f t="shared" si="150"/>
        <v>-1775.2100840336134</v>
      </c>
      <c r="AC330" s="24">
        <f t="shared" si="151"/>
        <v>0</v>
      </c>
      <c r="AD330" s="24">
        <f t="shared" si="152"/>
        <v>0</v>
      </c>
      <c r="AE330" s="24">
        <f t="shared" si="153"/>
        <v>0</v>
      </c>
      <c r="AL330" s="1">
        <f t="shared" si="154"/>
      </c>
      <c r="AM330" s="1">
        <f t="shared" si="155"/>
      </c>
    </row>
    <row r="331" spans="7:39" ht="12.75">
      <c r="G331" s="24">
        <v>70500</v>
      </c>
      <c r="H331" s="24">
        <f t="shared" si="131"/>
        <v>173035.36285142065</v>
      </c>
      <c r="I331" s="24">
        <f t="shared" si="132"/>
        <v>1375.441390002818</v>
      </c>
      <c r="J331" s="24">
        <f t="shared" si="133"/>
        <v>194323600</v>
      </c>
      <c r="K331" s="24">
        <f t="shared" si="134"/>
        <v>-95880</v>
      </c>
      <c r="L331" s="24">
        <f t="shared" si="135"/>
        <v>-2026.7375886524824</v>
      </c>
      <c r="M331" s="24">
        <f t="shared" si="136"/>
        <v>0</v>
      </c>
      <c r="N331" s="24">
        <f t="shared" si="137"/>
        <v>-2026.7375886524824</v>
      </c>
      <c r="O331" s="24">
        <f t="shared" si="138"/>
        <v>0</v>
      </c>
      <c r="P331" s="24">
        <f t="shared" si="139"/>
        <v>0</v>
      </c>
      <c r="Q331" s="24">
        <f t="shared" si="140"/>
        <v>0</v>
      </c>
      <c r="R331" s="24">
        <f t="shared" si="141"/>
        <v>198810000</v>
      </c>
      <c r="S331" s="24">
        <f t="shared" si="142"/>
        <v>-2073.529411764706</v>
      </c>
      <c r="T331" s="24">
        <f t="shared" si="130"/>
        <v>0</v>
      </c>
      <c r="U331" s="24">
        <f t="shared" si="143"/>
        <v>-2073.529411764706</v>
      </c>
      <c r="V331" s="24">
        <f t="shared" si="144"/>
        <v>0</v>
      </c>
      <c r="W331" s="24">
        <f t="shared" si="145"/>
        <v>0</v>
      </c>
      <c r="X331" s="24">
        <f t="shared" si="146"/>
        <v>0</v>
      </c>
      <c r="Y331" s="24">
        <f t="shared" si="147"/>
        <v>171610000</v>
      </c>
      <c r="Z331" s="24">
        <f t="shared" si="148"/>
        <v>-1789.8414685022944</v>
      </c>
      <c r="AA331" s="24">
        <f t="shared" si="149"/>
        <v>0</v>
      </c>
      <c r="AB331" s="24">
        <f t="shared" si="150"/>
        <v>-1789.8414685022944</v>
      </c>
      <c r="AC331" s="24">
        <f t="shared" si="151"/>
        <v>0</v>
      </c>
      <c r="AD331" s="24">
        <f t="shared" si="152"/>
        <v>0</v>
      </c>
      <c r="AE331" s="24">
        <f t="shared" si="153"/>
        <v>0</v>
      </c>
      <c r="AL331" s="1">
        <f t="shared" si="154"/>
      </c>
      <c r="AM331" s="1">
        <f t="shared" si="155"/>
      </c>
    </row>
    <row r="332" spans="7:39" ht="12.75">
      <c r="G332" s="24">
        <v>71000</v>
      </c>
      <c r="H332" s="24">
        <f t="shared" si="131"/>
        <v>174262.56400639523</v>
      </c>
      <c r="I332" s="24">
        <f t="shared" si="132"/>
        <v>1365.7551830309674</v>
      </c>
      <c r="J332" s="24">
        <f t="shared" si="133"/>
        <v>197121600</v>
      </c>
      <c r="K332" s="24">
        <f t="shared" si="134"/>
        <v>-96560</v>
      </c>
      <c r="L332" s="24">
        <f t="shared" si="135"/>
        <v>-2041.4415907207954</v>
      </c>
      <c r="M332" s="24">
        <f t="shared" si="136"/>
        <v>0</v>
      </c>
      <c r="N332" s="24">
        <f t="shared" si="137"/>
        <v>-2041.4415907207954</v>
      </c>
      <c r="O332" s="24">
        <f t="shared" si="138"/>
        <v>0</v>
      </c>
      <c r="P332" s="24">
        <f t="shared" si="139"/>
        <v>0</v>
      </c>
      <c r="Q332" s="24">
        <f t="shared" si="140"/>
        <v>0</v>
      </c>
      <c r="R332" s="24">
        <f t="shared" si="141"/>
        <v>201640000</v>
      </c>
      <c r="S332" s="24">
        <f t="shared" si="142"/>
        <v>-2088.235294117647</v>
      </c>
      <c r="T332" s="24">
        <f t="shared" si="130"/>
        <v>0</v>
      </c>
      <c r="U332" s="24">
        <f t="shared" si="143"/>
        <v>-2088.235294117647</v>
      </c>
      <c r="V332" s="24">
        <f t="shared" si="144"/>
        <v>0</v>
      </c>
      <c r="W332" s="24">
        <f t="shared" si="145"/>
        <v>0</v>
      </c>
      <c r="X332" s="24">
        <f t="shared" si="146"/>
        <v>0</v>
      </c>
      <c r="Y332" s="24">
        <f t="shared" si="147"/>
        <v>174240000</v>
      </c>
      <c r="Z332" s="24">
        <f t="shared" si="148"/>
        <v>-1804.473902236951</v>
      </c>
      <c r="AA332" s="24">
        <f t="shared" si="149"/>
        <v>0</v>
      </c>
      <c r="AB332" s="24">
        <f t="shared" si="150"/>
        <v>-1804.473902236951</v>
      </c>
      <c r="AC332" s="24">
        <f t="shared" si="151"/>
        <v>0</v>
      </c>
      <c r="AD332" s="24">
        <f t="shared" si="152"/>
        <v>0</v>
      </c>
      <c r="AE332" s="24">
        <f t="shared" si="153"/>
        <v>0</v>
      </c>
      <c r="AL332" s="1">
        <f t="shared" si="154"/>
      </c>
      <c r="AM332" s="1">
        <f t="shared" si="155"/>
      </c>
    </row>
    <row r="333" spans="7:39" ht="12.75">
      <c r="G333" s="24">
        <v>71500</v>
      </c>
      <c r="H333" s="24">
        <f t="shared" si="131"/>
        <v>175489.76516136987</v>
      </c>
      <c r="I333" s="24">
        <f t="shared" si="132"/>
        <v>1356.2044474852962</v>
      </c>
      <c r="J333" s="24">
        <f t="shared" si="133"/>
        <v>199939600</v>
      </c>
      <c r="K333" s="24">
        <f t="shared" si="134"/>
        <v>-97240</v>
      </c>
      <c r="L333" s="24">
        <f t="shared" si="135"/>
        <v>-2056.1456190867957</v>
      </c>
      <c r="M333" s="24">
        <f t="shared" si="136"/>
        <v>0</v>
      </c>
      <c r="N333" s="24">
        <f t="shared" si="137"/>
        <v>-2056.1456190867957</v>
      </c>
      <c r="O333" s="24">
        <f t="shared" si="138"/>
        <v>0</v>
      </c>
      <c r="P333" s="24">
        <f t="shared" si="139"/>
        <v>0</v>
      </c>
      <c r="Q333" s="24">
        <f t="shared" si="140"/>
        <v>0</v>
      </c>
      <c r="R333" s="24">
        <f t="shared" si="141"/>
        <v>204490000</v>
      </c>
      <c r="S333" s="24">
        <f t="shared" si="142"/>
        <v>-2102.9411764705883</v>
      </c>
      <c r="T333" s="24">
        <f t="shared" si="130"/>
        <v>0</v>
      </c>
      <c r="U333" s="24">
        <f t="shared" si="143"/>
        <v>-2102.9411764705883</v>
      </c>
      <c r="V333" s="24">
        <f t="shared" si="144"/>
        <v>0</v>
      </c>
      <c r="W333" s="24">
        <f t="shared" si="145"/>
        <v>0</v>
      </c>
      <c r="X333" s="24">
        <f t="shared" si="146"/>
        <v>0</v>
      </c>
      <c r="Y333" s="24">
        <f t="shared" si="147"/>
        <v>176890000</v>
      </c>
      <c r="Z333" s="24">
        <f t="shared" si="148"/>
        <v>-1819.1073632250102</v>
      </c>
      <c r="AA333" s="24">
        <f t="shared" si="149"/>
        <v>0</v>
      </c>
      <c r="AB333" s="24">
        <f t="shared" si="150"/>
        <v>-1819.1073632250102</v>
      </c>
      <c r="AC333" s="24">
        <f t="shared" si="151"/>
        <v>0</v>
      </c>
      <c r="AD333" s="24">
        <f t="shared" si="152"/>
        <v>0</v>
      </c>
      <c r="AE333" s="24">
        <f t="shared" si="153"/>
        <v>0</v>
      </c>
      <c r="AL333" s="1">
        <f t="shared" si="154"/>
      </c>
      <c r="AM333" s="1">
        <f t="shared" si="155"/>
      </c>
    </row>
    <row r="334" spans="7:39" ht="12.75">
      <c r="G334" s="24">
        <v>72000</v>
      </c>
      <c r="H334" s="24">
        <f t="shared" si="131"/>
        <v>176716.96631634448</v>
      </c>
      <c r="I334" s="24">
        <f t="shared" si="132"/>
        <v>1346.786361044426</v>
      </c>
      <c r="J334" s="24">
        <f t="shared" si="133"/>
        <v>202777600</v>
      </c>
      <c r="K334" s="24">
        <f t="shared" si="134"/>
        <v>-97920</v>
      </c>
      <c r="L334" s="24">
        <f t="shared" si="135"/>
        <v>-2070.849673202614</v>
      </c>
      <c r="M334" s="24">
        <f t="shared" si="136"/>
        <v>0</v>
      </c>
      <c r="N334" s="24">
        <f t="shared" si="137"/>
        <v>-2070.849673202614</v>
      </c>
      <c r="O334" s="24">
        <f t="shared" si="138"/>
        <v>0</v>
      </c>
      <c r="P334" s="24">
        <f t="shared" si="139"/>
        <v>0</v>
      </c>
      <c r="Q334" s="24">
        <f t="shared" si="140"/>
        <v>0</v>
      </c>
      <c r="R334" s="24">
        <f t="shared" si="141"/>
        <v>207360000</v>
      </c>
      <c r="S334" s="24">
        <f t="shared" si="142"/>
        <v>-2117.6470588235293</v>
      </c>
      <c r="T334" s="24">
        <f t="shared" si="130"/>
        <v>0</v>
      </c>
      <c r="U334" s="24">
        <f t="shared" si="143"/>
        <v>-2117.6470588235293</v>
      </c>
      <c r="V334" s="24">
        <f t="shared" si="144"/>
        <v>0</v>
      </c>
      <c r="W334" s="24">
        <f t="shared" si="145"/>
        <v>0</v>
      </c>
      <c r="X334" s="24">
        <f t="shared" si="146"/>
        <v>0</v>
      </c>
      <c r="Y334" s="24">
        <f t="shared" si="147"/>
        <v>179560000</v>
      </c>
      <c r="Z334" s="24">
        <f t="shared" si="148"/>
        <v>-1833.7418300653594</v>
      </c>
      <c r="AA334" s="24">
        <f t="shared" si="149"/>
        <v>0</v>
      </c>
      <c r="AB334" s="24">
        <f t="shared" si="150"/>
        <v>-1833.7418300653594</v>
      </c>
      <c r="AC334" s="24">
        <f t="shared" si="151"/>
        <v>0</v>
      </c>
      <c r="AD334" s="24">
        <f t="shared" si="152"/>
        <v>0</v>
      </c>
      <c r="AE334" s="24">
        <f t="shared" si="153"/>
        <v>0</v>
      </c>
      <c r="AL334" s="1">
        <f t="shared" si="154"/>
      </c>
      <c r="AM334" s="1">
        <f t="shared" si="155"/>
      </c>
    </row>
    <row r="335" spans="7:39" ht="12.75">
      <c r="G335" s="24">
        <v>72500</v>
      </c>
      <c r="H335" s="24">
        <f t="shared" si="131"/>
        <v>177944.1674713191</v>
      </c>
      <c r="I335" s="24">
        <f t="shared" si="132"/>
        <v>1337.4981792441197</v>
      </c>
      <c r="J335" s="24">
        <f t="shared" si="133"/>
        <v>205635600</v>
      </c>
      <c r="K335" s="24">
        <f t="shared" si="134"/>
        <v>-98600</v>
      </c>
      <c r="L335" s="24">
        <f t="shared" si="135"/>
        <v>-2085.553752535497</v>
      </c>
      <c r="M335" s="24">
        <f t="shared" si="136"/>
        <v>0</v>
      </c>
      <c r="N335" s="24">
        <f t="shared" si="137"/>
        <v>-2085.553752535497</v>
      </c>
      <c r="O335" s="24">
        <f t="shared" si="138"/>
        <v>0</v>
      </c>
      <c r="P335" s="24">
        <f t="shared" si="139"/>
        <v>0</v>
      </c>
      <c r="Q335" s="24">
        <f t="shared" si="140"/>
        <v>0</v>
      </c>
      <c r="R335" s="24">
        <f t="shared" si="141"/>
        <v>210250000</v>
      </c>
      <c r="S335" s="24">
        <f t="shared" si="142"/>
        <v>-2132.3529411764707</v>
      </c>
      <c r="T335" s="24">
        <f t="shared" si="130"/>
        <v>0</v>
      </c>
      <c r="U335" s="24">
        <f t="shared" si="143"/>
        <v>-2132.3529411764707</v>
      </c>
      <c r="V335" s="24">
        <f t="shared" si="144"/>
        <v>0</v>
      </c>
      <c r="W335" s="24">
        <f t="shared" si="145"/>
        <v>0</v>
      </c>
      <c r="X335" s="24">
        <f t="shared" si="146"/>
        <v>0</v>
      </c>
      <c r="Y335" s="24">
        <f t="shared" si="147"/>
        <v>182250000</v>
      </c>
      <c r="Z335" s="24">
        <f t="shared" si="148"/>
        <v>-1848.3772819472617</v>
      </c>
      <c r="AA335" s="24">
        <f t="shared" si="149"/>
        <v>0</v>
      </c>
      <c r="AB335" s="24">
        <f t="shared" si="150"/>
        <v>-1848.3772819472617</v>
      </c>
      <c r="AC335" s="24">
        <f t="shared" si="151"/>
        <v>0</v>
      </c>
      <c r="AD335" s="24">
        <f t="shared" si="152"/>
        <v>0</v>
      </c>
      <c r="AE335" s="24">
        <f t="shared" si="153"/>
        <v>0</v>
      </c>
      <c r="AL335" s="1">
        <f t="shared" si="154"/>
      </c>
      <c r="AM335" s="1">
        <f t="shared" si="155"/>
      </c>
    </row>
    <row r="336" spans="7:39" ht="12.75">
      <c r="G336" s="24">
        <v>73000</v>
      </c>
      <c r="H336" s="24">
        <f t="shared" si="131"/>
        <v>179171.3686262937</v>
      </c>
      <c r="I336" s="24">
        <f t="shared" si="132"/>
        <v>1328.3372328109408</v>
      </c>
      <c r="J336" s="24">
        <f t="shared" si="133"/>
        <v>208513600</v>
      </c>
      <c r="K336" s="24">
        <f t="shared" si="134"/>
        <v>-99280</v>
      </c>
      <c r="L336" s="24">
        <f t="shared" si="135"/>
        <v>-2100.2578565672843</v>
      </c>
      <c r="M336" s="24">
        <f t="shared" si="136"/>
        <v>0</v>
      </c>
      <c r="N336" s="24">
        <f t="shared" si="137"/>
        <v>-2100.2578565672843</v>
      </c>
      <c r="O336" s="24">
        <f t="shared" si="138"/>
        <v>0</v>
      </c>
      <c r="P336" s="24">
        <f t="shared" si="139"/>
        <v>0</v>
      </c>
      <c r="Q336" s="24">
        <f t="shared" si="140"/>
        <v>0</v>
      </c>
      <c r="R336" s="24">
        <f t="shared" si="141"/>
        <v>213160000</v>
      </c>
      <c r="S336" s="24">
        <f t="shared" si="142"/>
        <v>-2147.0588235294117</v>
      </c>
      <c r="T336" s="24">
        <f t="shared" si="130"/>
        <v>0</v>
      </c>
      <c r="U336" s="24">
        <f t="shared" si="143"/>
        <v>-2147.0588235294117</v>
      </c>
      <c r="V336" s="24">
        <f t="shared" si="144"/>
        <v>0</v>
      </c>
      <c r="W336" s="24">
        <f t="shared" si="145"/>
        <v>0</v>
      </c>
      <c r="X336" s="24">
        <f t="shared" si="146"/>
        <v>0</v>
      </c>
      <c r="Y336" s="24">
        <f t="shared" si="147"/>
        <v>184960000</v>
      </c>
      <c r="Z336" s="24">
        <f t="shared" si="148"/>
        <v>-1863.013698630137</v>
      </c>
      <c r="AA336" s="24">
        <f t="shared" si="149"/>
        <v>0</v>
      </c>
      <c r="AB336" s="24">
        <f t="shared" si="150"/>
        <v>-1863.013698630137</v>
      </c>
      <c r="AC336" s="24">
        <f t="shared" si="151"/>
        <v>0</v>
      </c>
      <c r="AD336" s="24">
        <f t="shared" si="152"/>
        <v>0</v>
      </c>
      <c r="AE336" s="24">
        <f t="shared" si="153"/>
        <v>0</v>
      </c>
      <c r="AL336" s="1">
        <f t="shared" si="154"/>
      </c>
      <c r="AM336" s="1">
        <f t="shared" si="155"/>
      </c>
    </row>
  </sheetData>
  <printOptions/>
  <pageMargins left="0.75" right="0.75" top="1" bottom="1" header="0.5" footer="0.5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rwqcb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PIROTTON</dc:creator>
  <cp:keywords/>
  <dc:description/>
  <cp:lastModifiedBy>ghost model PC</cp:lastModifiedBy>
  <cp:lastPrinted>2001-04-18T23:12:01Z</cp:lastPrinted>
  <dcterms:created xsi:type="dcterms:W3CDTF">2000-07-12T21:21:06Z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