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hlim\Desktop\Spreadsheet\"/>
    </mc:Choice>
  </mc:AlternateContent>
  <xr:revisionPtr revIDLastSave="0" documentId="13_ncr:1_{F9920E14-16D6-44FE-89B4-A08DF9D749AD}" xr6:coauthVersionLast="47" xr6:coauthVersionMax="47" xr10:uidLastSave="{00000000-0000-0000-0000-000000000000}"/>
  <bookViews>
    <workbookView xWindow="-120" yWindow="-120" windowWidth="29040" windowHeight="15840" xr2:uid="{253E2F25-4E95-C942-B33E-7931C89B9163}"/>
  </bookViews>
  <sheets>
    <sheet name="County DW Afford. Indicators" sheetId="9" r:id="rId1"/>
    <sheet name="Metadata" sheetId="10" r:id="rId2"/>
  </sheets>
  <definedNames>
    <definedName name="_xlnm.Print_Area" localSheetId="0">CountyDW[[#All],[County]:[Total Quality and Capacity Score
*Note: these represent only 7 of the 13 total Socioeconomic Risk Indicators included in the layer (see white paper for more details)]]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9" l="1"/>
  <c r="I5" i="9" s="1"/>
  <c r="P58" i="9"/>
  <c r="R58" i="9" s="1"/>
  <c r="AC2" i="9"/>
  <c r="AE2" i="9" s="1"/>
  <c r="AC3" i="9"/>
  <c r="AE3" i="9" s="1"/>
  <c r="AC4" i="9"/>
  <c r="AE4" i="9" s="1"/>
  <c r="AC5" i="9"/>
  <c r="AE5" i="9" s="1"/>
  <c r="AC6" i="9"/>
  <c r="AE6" i="9" s="1"/>
  <c r="AC7" i="9"/>
  <c r="AE7" i="9" s="1"/>
  <c r="AC8" i="9"/>
  <c r="AE8" i="9" s="1"/>
  <c r="AC9" i="9"/>
  <c r="AE9" i="9" s="1"/>
  <c r="AC10" i="9"/>
  <c r="AE10" i="9" s="1"/>
  <c r="AC11" i="9"/>
  <c r="AE11" i="9" s="1"/>
  <c r="AC12" i="9"/>
  <c r="AE12" i="9" s="1"/>
  <c r="AC13" i="9"/>
  <c r="AE13" i="9" s="1"/>
  <c r="AC14" i="9"/>
  <c r="AE14" i="9" s="1"/>
  <c r="AC15" i="9"/>
  <c r="AE15" i="9" s="1"/>
  <c r="AC16" i="9"/>
  <c r="AE16" i="9" s="1"/>
  <c r="AC17" i="9"/>
  <c r="AE17" i="9" s="1"/>
  <c r="AC18" i="9"/>
  <c r="AE18" i="9" s="1"/>
  <c r="AC19" i="9"/>
  <c r="AE19" i="9" s="1"/>
  <c r="AC20" i="9"/>
  <c r="AE20" i="9" s="1"/>
  <c r="AC21" i="9"/>
  <c r="AE21" i="9" s="1"/>
  <c r="AC22" i="9"/>
  <c r="AE22" i="9" s="1"/>
  <c r="AC23" i="9"/>
  <c r="AE23" i="9" s="1"/>
  <c r="AC24" i="9"/>
  <c r="AE24" i="9" s="1"/>
  <c r="AC25" i="9"/>
  <c r="AE25" i="9" s="1"/>
  <c r="AC26" i="9"/>
  <c r="AE26" i="9" s="1"/>
  <c r="AC27" i="9"/>
  <c r="AE27" i="9" s="1"/>
  <c r="AC28" i="9"/>
  <c r="AE28" i="9" s="1"/>
  <c r="AC29" i="9"/>
  <c r="AE29" i="9" s="1"/>
  <c r="AC30" i="9"/>
  <c r="AE30" i="9" s="1"/>
  <c r="AC31" i="9"/>
  <c r="AE31" i="9" s="1"/>
  <c r="AC32" i="9"/>
  <c r="AE32" i="9" s="1"/>
  <c r="AC33" i="9"/>
  <c r="AE33" i="9" s="1"/>
  <c r="AC34" i="9"/>
  <c r="AE34" i="9" s="1"/>
  <c r="AC35" i="9"/>
  <c r="AE35" i="9" s="1"/>
  <c r="AC36" i="9"/>
  <c r="AE36" i="9" s="1"/>
  <c r="AC37" i="9"/>
  <c r="AE37" i="9" s="1"/>
  <c r="AC38" i="9"/>
  <c r="AE38" i="9" s="1"/>
  <c r="AC39" i="9"/>
  <c r="AE39" i="9" s="1"/>
  <c r="AC40" i="9"/>
  <c r="AE40" i="9" s="1"/>
  <c r="AC41" i="9"/>
  <c r="AE41" i="9" s="1"/>
  <c r="AC42" i="9"/>
  <c r="AE42" i="9" s="1"/>
  <c r="AC43" i="9"/>
  <c r="AE43" i="9" s="1"/>
  <c r="AC44" i="9"/>
  <c r="AE44" i="9" s="1"/>
  <c r="AC45" i="9"/>
  <c r="AE45" i="9" s="1"/>
  <c r="AC46" i="9"/>
  <c r="AE46" i="9" s="1"/>
  <c r="AC47" i="9"/>
  <c r="AE47" i="9" s="1"/>
  <c r="AC48" i="9"/>
  <c r="AE48" i="9" s="1"/>
  <c r="AC49" i="9"/>
  <c r="AE49" i="9" s="1"/>
  <c r="AC50" i="9"/>
  <c r="AE50" i="9" s="1"/>
  <c r="AC51" i="9"/>
  <c r="AE51" i="9" s="1"/>
  <c r="AC52" i="9"/>
  <c r="AE52" i="9" s="1"/>
  <c r="AC53" i="9"/>
  <c r="AE53" i="9" s="1"/>
  <c r="AC54" i="9"/>
  <c r="AE54" i="9" s="1"/>
  <c r="AC55" i="9"/>
  <c r="AE55" i="9" s="1"/>
  <c r="AC56" i="9"/>
  <c r="AE56" i="9" s="1"/>
  <c r="AC57" i="9"/>
  <c r="AE57" i="9" s="1"/>
  <c r="AC58" i="9"/>
  <c r="AE58" i="9" s="1"/>
  <c r="AC59" i="9"/>
  <c r="AE59" i="9" s="1"/>
  <c r="Z2" i="9"/>
  <c r="AB2" i="9" s="1"/>
  <c r="Z3" i="9"/>
  <c r="AB3" i="9" s="1"/>
  <c r="Z4" i="9"/>
  <c r="AB4" i="9" s="1"/>
  <c r="Z5" i="9"/>
  <c r="AB5" i="9" s="1"/>
  <c r="Z6" i="9"/>
  <c r="AB6" i="9" s="1"/>
  <c r="Z7" i="9"/>
  <c r="AB7" i="9" s="1"/>
  <c r="Z8" i="9"/>
  <c r="AB8" i="9" s="1"/>
  <c r="Z9" i="9"/>
  <c r="AB9" i="9" s="1"/>
  <c r="Z10" i="9"/>
  <c r="AB10" i="9" s="1"/>
  <c r="Z11" i="9"/>
  <c r="AB11" i="9" s="1"/>
  <c r="Z12" i="9"/>
  <c r="AB12" i="9" s="1"/>
  <c r="Z13" i="9"/>
  <c r="AB13" i="9" s="1"/>
  <c r="Z14" i="9"/>
  <c r="AB14" i="9" s="1"/>
  <c r="Z15" i="9"/>
  <c r="AB15" i="9" s="1"/>
  <c r="Z16" i="9"/>
  <c r="AB16" i="9" s="1"/>
  <c r="Z17" i="9"/>
  <c r="AB17" i="9" s="1"/>
  <c r="Z18" i="9"/>
  <c r="AB18" i="9" s="1"/>
  <c r="Z19" i="9"/>
  <c r="AB19" i="9" s="1"/>
  <c r="Z20" i="9"/>
  <c r="AB20" i="9" s="1"/>
  <c r="Z21" i="9"/>
  <c r="AB21" i="9" s="1"/>
  <c r="Z22" i="9"/>
  <c r="AB22" i="9" s="1"/>
  <c r="Z23" i="9"/>
  <c r="AB23" i="9" s="1"/>
  <c r="Z24" i="9"/>
  <c r="AB24" i="9" s="1"/>
  <c r="Z25" i="9"/>
  <c r="AB25" i="9" s="1"/>
  <c r="Z26" i="9"/>
  <c r="AB26" i="9" s="1"/>
  <c r="Z27" i="9"/>
  <c r="AB27" i="9" s="1"/>
  <c r="Z28" i="9"/>
  <c r="AB28" i="9" s="1"/>
  <c r="Z29" i="9"/>
  <c r="AB29" i="9" s="1"/>
  <c r="Z30" i="9"/>
  <c r="AB30" i="9" s="1"/>
  <c r="Z31" i="9"/>
  <c r="AB31" i="9" s="1"/>
  <c r="Z32" i="9"/>
  <c r="AB32" i="9" s="1"/>
  <c r="Z33" i="9"/>
  <c r="AB33" i="9" s="1"/>
  <c r="Z34" i="9"/>
  <c r="AB34" i="9" s="1"/>
  <c r="Z35" i="9"/>
  <c r="AB35" i="9" s="1"/>
  <c r="Z36" i="9"/>
  <c r="AB36" i="9" s="1"/>
  <c r="Z37" i="9"/>
  <c r="AB37" i="9" s="1"/>
  <c r="Z38" i="9"/>
  <c r="AB38" i="9" s="1"/>
  <c r="Z39" i="9"/>
  <c r="AB39" i="9" s="1"/>
  <c r="Z40" i="9"/>
  <c r="AB40" i="9" s="1"/>
  <c r="Z41" i="9"/>
  <c r="AB41" i="9" s="1"/>
  <c r="Z42" i="9"/>
  <c r="AB42" i="9" s="1"/>
  <c r="Z43" i="9"/>
  <c r="AB43" i="9" s="1"/>
  <c r="Z44" i="9"/>
  <c r="AB44" i="9" s="1"/>
  <c r="Z45" i="9"/>
  <c r="AB45" i="9" s="1"/>
  <c r="Z46" i="9"/>
  <c r="AB46" i="9" s="1"/>
  <c r="Z47" i="9"/>
  <c r="AB47" i="9" s="1"/>
  <c r="Z48" i="9"/>
  <c r="AB48" i="9" s="1"/>
  <c r="Z49" i="9"/>
  <c r="AB49" i="9" s="1"/>
  <c r="Z50" i="9"/>
  <c r="AB50" i="9" s="1"/>
  <c r="Z51" i="9"/>
  <c r="AB51" i="9" s="1"/>
  <c r="Z52" i="9"/>
  <c r="AB52" i="9" s="1"/>
  <c r="Z53" i="9"/>
  <c r="AB53" i="9" s="1"/>
  <c r="Z54" i="9"/>
  <c r="AB54" i="9" s="1"/>
  <c r="Z55" i="9"/>
  <c r="AB55" i="9" s="1"/>
  <c r="Z56" i="9"/>
  <c r="AB56" i="9" s="1"/>
  <c r="Z57" i="9"/>
  <c r="AB57" i="9" s="1"/>
  <c r="Z58" i="9"/>
  <c r="AB58" i="9" s="1"/>
  <c r="Z59" i="9"/>
  <c r="AB59" i="9" s="1"/>
  <c r="W2" i="9"/>
  <c r="Y2" i="9" s="1"/>
  <c r="W3" i="9"/>
  <c r="Y3" i="9" s="1"/>
  <c r="W4" i="9"/>
  <c r="Y4" i="9" s="1"/>
  <c r="W5" i="9"/>
  <c r="Y5" i="9" s="1"/>
  <c r="W6" i="9"/>
  <c r="Y6" i="9" s="1"/>
  <c r="W7" i="9"/>
  <c r="Y7" i="9" s="1"/>
  <c r="W8" i="9"/>
  <c r="Y8" i="9" s="1"/>
  <c r="W9" i="9"/>
  <c r="Y9" i="9" s="1"/>
  <c r="W10" i="9"/>
  <c r="Y10" i="9" s="1"/>
  <c r="W11" i="9"/>
  <c r="Y11" i="9" s="1"/>
  <c r="W12" i="9"/>
  <c r="Y12" i="9" s="1"/>
  <c r="W13" i="9"/>
  <c r="Y13" i="9" s="1"/>
  <c r="W14" i="9"/>
  <c r="Y14" i="9" s="1"/>
  <c r="W15" i="9"/>
  <c r="Y15" i="9" s="1"/>
  <c r="W16" i="9"/>
  <c r="Y16" i="9" s="1"/>
  <c r="W17" i="9"/>
  <c r="Y17" i="9" s="1"/>
  <c r="W18" i="9"/>
  <c r="Y18" i="9" s="1"/>
  <c r="W19" i="9"/>
  <c r="Y19" i="9" s="1"/>
  <c r="W20" i="9"/>
  <c r="Y20" i="9" s="1"/>
  <c r="W21" i="9"/>
  <c r="Y21" i="9" s="1"/>
  <c r="W22" i="9"/>
  <c r="Y22" i="9" s="1"/>
  <c r="W23" i="9"/>
  <c r="Y23" i="9" s="1"/>
  <c r="W24" i="9"/>
  <c r="Y24" i="9" s="1"/>
  <c r="W25" i="9"/>
  <c r="Y25" i="9" s="1"/>
  <c r="W26" i="9"/>
  <c r="Y26" i="9" s="1"/>
  <c r="W27" i="9"/>
  <c r="Y27" i="9" s="1"/>
  <c r="W28" i="9"/>
  <c r="Y28" i="9" s="1"/>
  <c r="W29" i="9"/>
  <c r="Y29" i="9" s="1"/>
  <c r="W30" i="9"/>
  <c r="Y30" i="9" s="1"/>
  <c r="W31" i="9"/>
  <c r="Y31" i="9" s="1"/>
  <c r="W32" i="9"/>
  <c r="Y32" i="9" s="1"/>
  <c r="W33" i="9"/>
  <c r="Y33" i="9" s="1"/>
  <c r="W34" i="9"/>
  <c r="Y34" i="9" s="1"/>
  <c r="W35" i="9"/>
  <c r="Y35" i="9" s="1"/>
  <c r="W36" i="9"/>
  <c r="Y36" i="9" s="1"/>
  <c r="W37" i="9"/>
  <c r="Y37" i="9" s="1"/>
  <c r="W38" i="9"/>
  <c r="Y38" i="9" s="1"/>
  <c r="W39" i="9"/>
  <c r="Y39" i="9" s="1"/>
  <c r="W40" i="9"/>
  <c r="Y40" i="9" s="1"/>
  <c r="W41" i="9"/>
  <c r="Y41" i="9" s="1"/>
  <c r="W42" i="9"/>
  <c r="Y42" i="9" s="1"/>
  <c r="W43" i="9"/>
  <c r="Y43" i="9" s="1"/>
  <c r="W44" i="9"/>
  <c r="Y44" i="9" s="1"/>
  <c r="W45" i="9"/>
  <c r="Y45" i="9" s="1"/>
  <c r="W46" i="9"/>
  <c r="Y46" i="9" s="1"/>
  <c r="W47" i="9"/>
  <c r="Y47" i="9" s="1"/>
  <c r="W48" i="9"/>
  <c r="Y48" i="9" s="1"/>
  <c r="W49" i="9"/>
  <c r="Y49" i="9" s="1"/>
  <c r="W50" i="9"/>
  <c r="Y50" i="9" s="1"/>
  <c r="W51" i="9"/>
  <c r="Y51" i="9" s="1"/>
  <c r="W52" i="9"/>
  <c r="Y52" i="9" s="1"/>
  <c r="W53" i="9"/>
  <c r="Y53" i="9" s="1"/>
  <c r="W54" i="9"/>
  <c r="Y54" i="9" s="1"/>
  <c r="W55" i="9"/>
  <c r="Y55" i="9" s="1"/>
  <c r="W56" i="9"/>
  <c r="Y56" i="9" s="1"/>
  <c r="W57" i="9"/>
  <c r="Y57" i="9" s="1"/>
  <c r="W58" i="9"/>
  <c r="Y58" i="9" s="1"/>
  <c r="W59" i="9"/>
  <c r="Y59" i="9" s="1"/>
  <c r="P2" i="9"/>
  <c r="R2" i="9" s="1"/>
  <c r="P3" i="9"/>
  <c r="R3" i="9" s="1"/>
  <c r="P4" i="9"/>
  <c r="R4" i="9" s="1"/>
  <c r="P5" i="9"/>
  <c r="R5" i="9" s="1"/>
  <c r="P6" i="9"/>
  <c r="R6" i="9" s="1"/>
  <c r="P7" i="9"/>
  <c r="R7" i="9" s="1"/>
  <c r="P8" i="9"/>
  <c r="R8" i="9" s="1"/>
  <c r="P9" i="9"/>
  <c r="R9" i="9" s="1"/>
  <c r="P10" i="9"/>
  <c r="R10" i="9" s="1"/>
  <c r="P11" i="9"/>
  <c r="R11" i="9" s="1"/>
  <c r="P12" i="9"/>
  <c r="R12" i="9" s="1"/>
  <c r="P13" i="9"/>
  <c r="R13" i="9" s="1"/>
  <c r="P14" i="9"/>
  <c r="R14" i="9" s="1"/>
  <c r="P15" i="9"/>
  <c r="R15" i="9" s="1"/>
  <c r="P16" i="9"/>
  <c r="R16" i="9" s="1"/>
  <c r="P17" i="9"/>
  <c r="R17" i="9" s="1"/>
  <c r="P18" i="9"/>
  <c r="R18" i="9" s="1"/>
  <c r="P19" i="9"/>
  <c r="R19" i="9" s="1"/>
  <c r="P20" i="9"/>
  <c r="R20" i="9" s="1"/>
  <c r="P21" i="9"/>
  <c r="R21" i="9" s="1"/>
  <c r="P22" i="9"/>
  <c r="R22" i="9" s="1"/>
  <c r="P23" i="9"/>
  <c r="R23" i="9" s="1"/>
  <c r="P24" i="9"/>
  <c r="R24" i="9" s="1"/>
  <c r="P25" i="9"/>
  <c r="R25" i="9" s="1"/>
  <c r="P26" i="9"/>
  <c r="R26" i="9" s="1"/>
  <c r="P27" i="9"/>
  <c r="R27" i="9" s="1"/>
  <c r="P28" i="9"/>
  <c r="R28" i="9" s="1"/>
  <c r="P29" i="9"/>
  <c r="R29" i="9" s="1"/>
  <c r="P30" i="9"/>
  <c r="R30" i="9" s="1"/>
  <c r="P31" i="9"/>
  <c r="R31" i="9" s="1"/>
  <c r="P32" i="9"/>
  <c r="R32" i="9" s="1"/>
  <c r="P33" i="9"/>
  <c r="R33" i="9" s="1"/>
  <c r="P34" i="9"/>
  <c r="R34" i="9" s="1"/>
  <c r="P35" i="9"/>
  <c r="R35" i="9" s="1"/>
  <c r="P36" i="9"/>
  <c r="R36" i="9" s="1"/>
  <c r="P37" i="9"/>
  <c r="R37" i="9" s="1"/>
  <c r="P38" i="9"/>
  <c r="R38" i="9" s="1"/>
  <c r="P39" i="9"/>
  <c r="R39" i="9" s="1"/>
  <c r="P40" i="9"/>
  <c r="R40" i="9" s="1"/>
  <c r="P41" i="9"/>
  <c r="R41" i="9" s="1"/>
  <c r="P42" i="9"/>
  <c r="R42" i="9" s="1"/>
  <c r="P43" i="9"/>
  <c r="R43" i="9" s="1"/>
  <c r="P44" i="9"/>
  <c r="R44" i="9" s="1"/>
  <c r="P45" i="9"/>
  <c r="R45" i="9" s="1"/>
  <c r="P46" i="9"/>
  <c r="R46" i="9" s="1"/>
  <c r="P47" i="9"/>
  <c r="R47" i="9" s="1"/>
  <c r="P48" i="9"/>
  <c r="R48" i="9" s="1"/>
  <c r="P49" i="9"/>
  <c r="R49" i="9" s="1"/>
  <c r="P50" i="9"/>
  <c r="R50" i="9" s="1"/>
  <c r="P51" i="9"/>
  <c r="R51" i="9" s="1"/>
  <c r="P52" i="9"/>
  <c r="R52" i="9" s="1"/>
  <c r="P53" i="9"/>
  <c r="R53" i="9" s="1"/>
  <c r="P54" i="9"/>
  <c r="R54" i="9" s="1"/>
  <c r="P55" i="9"/>
  <c r="R55" i="9" s="1"/>
  <c r="P56" i="9"/>
  <c r="R56" i="9" s="1"/>
  <c r="P57" i="9"/>
  <c r="R57" i="9" s="1"/>
  <c r="P59" i="9"/>
  <c r="R59" i="9" s="1"/>
  <c r="M2" i="9"/>
  <c r="O2" i="9" s="1"/>
  <c r="M3" i="9"/>
  <c r="O3" i="9" s="1"/>
  <c r="M4" i="9"/>
  <c r="O4" i="9" s="1"/>
  <c r="M5" i="9"/>
  <c r="O5" i="9" s="1"/>
  <c r="M6" i="9"/>
  <c r="O6" i="9" s="1"/>
  <c r="M7" i="9"/>
  <c r="O7" i="9" s="1"/>
  <c r="M8" i="9"/>
  <c r="O8" i="9" s="1"/>
  <c r="M9" i="9"/>
  <c r="O9" i="9" s="1"/>
  <c r="M10" i="9"/>
  <c r="O10" i="9" s="1"/>
  <c r="M11" i="9"/>
  <c r="O11" i="9" s="1"/>
  <c r="M12" i="9"/>
  <c r="O12" i="9" s="1"/>
  <c r="M13" i="9"/>
  <c r="O13" i="9" s="1"/>
  <c r="M14" i="9"/>
  <c r="O14" i="9" s="1"/>
  <c r="M15" i="9"/>
  <c r="O15" i="9" s="1"/>
  <c r="M16" i="9"/>
  <c r="O16" i="9" s="1"/>
  <c r="M17" i="9"/>
  <c r="O17" i="9" s="1"/>
  <c r="M18" i="9"/>
  <c r="O18" i="9" s="1"/>
  <c r="M19" i="9"/>
  <c r="O19" i="9" s="1"/>
  <c r="M20" i="9"/>
  <c r="O20" i="9" s="1"/>
  <c r="M21" i="9"/>
  <c r="O21" i="9" s="1"/>
  <c r="M22" i="9"/>
  <c r="O22" i="9" s="1"/>
  <c r="M23" i="9"/>
  <c r="O23" i="9" s="1"/>
  <c r="M24" i="9"/>
  <c r="O24" i="9" s="1"/>
  <c r="M25" i="9"/>
  <c r="O25" i="9" s="1"/>
  <c r="M26" i="9"/>
  <c r="O26" i="9" s="1"/>
  <c r="M27" i="9"/>
  <c r="O27" i="9" s="1"/>
  <c r="M28" i="9"/>
  <c r="O28" i="9" s="1"/>
  <c r="M29" i="9"/>
  <c r="O29" i="9" s="1"/>
  <c r="M30" i="9"/>
  <c r="O30" i="9" s="1"/>
  <c r="M31" i="9"/>
  <c r="O31" i="9" s="1"/>
  <c r="M32" i="9"/>
  <c r="O32" i="9" s="1"/>
  <c r="M33" i="9"/>
  <c r="O33" i="9" s="1"/>
  <c r="M34" i="9"/>
  <c r="O34" i="9" s="1"/>
  <c r="M35" i="9"/>
  <c r="O35" i="9" s="1"/>
  <c r="M36" i="9"/>
  <c r="O36" i="9" s="1"/>
  <c r="M37" i="9"/>
  <c r="O37" i="9" s="1"/>
  <c r="M38" i="9"/>
  <c r="O38" i="9" s="1"/>
  <c r="M39" i="9"/>
  <c r="O39" i="9" s="1"/>
  <c r="M40" i="9"/>
  <c r="O40" i="9" s="1"/>
  <c r="M41" i="9"/>
  <c r="O41" i="9" s="1"/>
  <c r="M42" i="9"/>
  <c r="O42" i="9" s="1"/>
  <c r="M43" i="9"/>
  <c r="O43" i="9" s="1"/>
  <c r="M44" i="9"/>
  <c r="O44" i="9" s="1"/>
  <c r="M45" i="9"/>
  <c r="O45" i="9" s="1"/>
  <c r="M46" i="9"/>
  <c r="O46" i="9" s="1"/>
  <c r="M47" i="9"/>
  <c r="O47" i="9" s="1"/>
  <c r="M48" i="9"/>
  <c r="O48" i="9" s="1"/>
  <c r="M49" i="9"/>
  <c r="O49" i="9" s="1"/>
  <c r="M50" i="9"/>
  <c r="O50" i="9" s="1"/>
  <c r="M51" i="9"/>
  <c r="O51" i="9" s="1"/>
  <c r="M52" i="9"/>
  <c r="O52" i="9" s="1"/>
  <c r="M53" i="9"/>
  <c r="O53" i="9" s="1"/>
  <c r="M54" i="9"/>
  <c r="O54" i="9" s="1"/>
  <c r="M55" i="9"/>
  <c r="O55" i="9" s="1"/>
  <c r="M56" i="9"/>
  <c r="O56" i="9" s="1"/>
  <c r="M57" i="9"/>
  <c r="O57" i="9" s="1"/>
  <c r="M58" i="9"/>
  <c r="O58" i="9" s="1"/>
  <c r="M59" i="9"/>
  <c r="O59" i="9" s="1"/>
  <c r="J2" i="9"/>
  <c r="L2" i="9" s="1"/>
  <c r="J3" i="9"/>
  <c r="L3" i="9" s="1"/>
  <c r="J4" i="9"/>
  <c r="L4" i="9" s="1"/>
  <c r="J5" i="9"/>
  <c r="L5" i="9" s="1"/>
  <c r="J6" i="9"/>
  <c r="L6" i="9" s="1"/>
  <c r="J7" i="9"/>
  <c r="L7" i="9" s="1"/>
  <c r="J8" i="9"/>
  <c r="L8" i="9" s="1"/>
  <c r="J9" i="9"/>
  <c r="L9" i="9" s="1"/>
  <c r="J10" i="9"/>
  <c r="L10" i="9" s="1"/>
  <c r="J11" i="9"/>
  <c r="L11" i="9" s="1"/>
  <c r="J12" i="9"/>
  <c r="L12" i="9" s="1"/>
  <c r="J13" i="9"/>
  <c r="L13" i="9" s="1"/>
  <c r="J14" i="9"/>
  <c r="L14" i="9" s="1"/>
  <c r="J15" i="9"/>
  <c r="L15" i="9" s="1"/>
  <c r="J16" i="9"/>
  <c r="L16" i="9" s="1"/>
  <c r="J17" i="9"/>
  <c r="L17" i="9" s="1"/>
  <c r="J18" i="9"/>
  <c r="L18" i="9" s="1"/>
  <c r="J19" i="9"/>
  <c r="L19" i="9" s="1"/>
  <c r="J20" i="9"/>
  <c r="L20" i="9" s="1"/>
  <c r="J21" i="9"/>
  <c r="L21" i="9" s="1"/>
  <c r="J22" i="9"/>
  <c r="L22" i="9" s="1"/>
  <c r="J23" i="9"/>
  <c r="L23" i="9" s="1"/>
  <c r="J24" i="9"/>
  <c r="L24" i="9" s="1"/>
  <c r="J25" i="9"/>
  <c r="L25" i="9" s="1"/>
  <c r="J26" i="9"/>
  <c r="L26" i="9" s="1"/>
  <c r="J27" i="9"/>
  <c r="L27" i="9" s="1"/>
  <c r="J28" i="9"/>
  <c r="L28" i="9" s="1"/>
  <c r="J29" i="9"/>
  <c r="L29" i="9" s="1"/>
  <c r="J30" i="9"/>
  <c r="L30" i="9" s="1"/>
  <c r="J31" i="9"/>
  <c r="L31" i="9" s="1"/>
  <c r="J32" i="9"/>
  <c r="L32" i="9" s="1"/>
  <c r="J33" i="9"/>
  <c r="L33" i="9" s="1"/>
  <c r="J34" i="9"/>
  <c r="L34" i="9" s="1"/>
  <c r="J35" i="9"/>
  <c r="L35" i="9" s="1"/>
  <c r="J36" i="9"/>
  <c r="L36" i="9" s="1"/>
  <c r="J37" i="9"/>
  <c r="L37" i="9" s="1"/>
  <c r="J38" i="9"/>
  <c r="L38" i="9" s="1"/>
  <c r="J39" i="9"/>
  <c r="L39" i="9" s="1"/>
  <c r="J40" i="9"/>
  <c r="L40" i="9" s="1"/>
  <c r="J41" i="9"/>
  <c r="L41" i="9" s="1"/>
  <c r="J42" i="9"/>
  <c r="L42" i="9" s="1"/>
  <c r="J43" i="9"/>
  <c r="L43" i="9" s="1"/>
  <c r="J44" i="9"/>
  <c r="L44" i="9" s="1"/>
  <c r="J45" i="9"/>
  <c r="L45" i="9" s="1"/>
  <c r="J46" i="9"/>
  <c r="L46" i="9" s="1"/>
  <c r="J47" i="9"/>
  <c r="L47" i="9" s="1"/>
  <c r="J48" i="9"/>
  <c r="L48" i="9" s="1"/>
  <c r="J49" i="9"/>
  <c r="L49" i="9" s="1"/>
  <c r="J50" i="9"/>
  <c r="L50" i="9" s="1"/>
  <c r="J51" i="9"/>
  <c r="L51" i="9" s="1"/>
  <c r="J52" i="9"/>
  <c r="L52" i="9" s="1"/>
  <c r="J53" i="9"/>
  <c r="L53" i="9" s="1"/>
  <c r="J54" i="9"/>
  <c r="L54" i="9" s="1"/>
  <c r="J55" i="9"/>
  <c r="L55" i="9" s="1"/>
  <c r="J56" i="9"/>
  <c r="L56" i="9" s="1"/>
  <c r="J57" i="9"/>
  <c r="L57" i="9" s="1"/>
  <c r="J58" i="9"/>
  <c r="L58" i="9" s="1"/>
  <c r="J59" i="9"/>
  <c r="L59" i="9" s="1"/>
  <c r="G2" i="9"/>
  <c r="I2" i="9" s="1"/>
  <c r="G3" i="9"/>
  <c r="I3" i="9" s="1"/>
  <c r="G4" i="9"/>
  <c r="I4" i="9" s="1"/>
  <c r="G6" i="9"/>
  <c r="I6" i="9" s="1"/>
  <c r="G7" i="9"/>
  <c r="I7" i="9" s="1"/>
  <c r="G8" i="9"/>
  <c r="I8" i="9" s="1"/>
  <c r="G9" i="9"/>
  <c r="I9" i="9" s="1"/>
  <c r="G10" i="9"/>
  <c r="I10" i="9" s="1"/>
  <c r="G11" i="9"/>
  <c r="I11" i="9" s="1"/>
  <c r="G12" i="9"/>
  <c r="I12" i="9" s="1"/>
  <c r="G13" i="9"/>
  <c r="I13" i="9" s="1"/>
  <c r="G14" i="9"/>
  <c r="I14" i="9" s="1"/>
  <c r="G15" i="9"/>
  <c r="I15" i="9" s="1"/>
  <c r="G16" i="9"/>
  <c r="I16" i="9" s="1"/>
  <c r="G17" i="9"/>
  <c r="I17" i="9" s="1"/>
  <c r="G18" i="9"/>
  <c r="I18" i="9" s="1"/>
  <c r="G19" i="9"/>
  <c r="I19" i="9" s="1"/>
  <c r="G20" i="9"/>
  <c r="I20" i="9" s="1"/>
  <c r="G21" i="9"/>
  <c r="I21" i="9" s="1"/>
  <c r="G22" i="9"/>
  <c r="I22" i="9" s="1"/>
  <c r="G23" i="9"/>
  <c r="I23" i="9" s="1"/>
  <c r="G24" i="9"/>
  <c r="I24" i="9" s="1"/>
  <c r="G25" i="9"/>
  <c r="I25" i="9" s="1"/>
  <c r="G26" i="9"/>
  <c r="I26" i="9" s="1"/>
  <c r="G27" i="9"/>
  <c r="I27" i="9" s="1"/>
  <c r="G28" i="9"/>
  <c r="I28" i="9" s="1"/>
  <c r="G29" i="9"/>
  <c r="I29" i="9" s="1"/>
  <c r="G30" i="9"/>
  <c r="I30" i="9" s="1"/>
  <c r="G31" i="9"/>
  <c r="I31" i="9" s="1"/>
  <c r="G32" i="9"/>
  <c r="I32" i="9" s="1"/>
  <c r="G33" i="9"/>
  <c r="I33" i="9" s="1"/>
  <c r="G34" i="9"/>
  <c r="I34" i="9" s="1"/>
  <c r="G35" i="9"/>
  <c r="I35" i="9" s="1"/>
  <c r="G36" i="9"/>
  <c r="I36" i="9" s="1"/>
  <c r="G37" i="9"/>
  <c r="I37" i="9" s="1"/>
  <c r="G38" i="9"/>
  <c r="I38" i="9" s="1"/>
  <c r="G39" i="9"/>
  <c r="I39" i="9" s="1"/>
  <c r="G40" i="9"/>
  <c r="I40" i="9" s="1"/>
  <c r="G41" i="9"/>
  <c r="I41" i="9" s="1"/>
  <c r="G42" i="9"/>
  <c r="I42" i="9" s="1"/>
  <c r="G43" i="9"/>
  <c r="I43" i="9" s="1"/>
  <c r="G44" i="9"/>
  <c r="I44" i="9" s="1"/>
  <c r="G45" i="9"/>
  <c r="I45" i="9" s="1"/>
  <c r="G46" i="9"/>
  <c r="I46" i="9" s="1"/>
  <c r="G47" i="9"/>
  <c r="I47" i="9" s="1"/>
  <c r="G48" i="9"/>
  <c r="I48" i="9" s="1"/>
  <c r="G49" i="9"/>
  <c r="I49" i="9" s="1"/>
  <c r="G50" i="9"/>
  <c r="I50" i="9" s="1"/>
  <c r="G51" i="9"/>
  <c r="I51" i="9" s="1"/>
  <c r="G52" i="9"/>
  <c r="I52" i="9" s="1"/>
  <c r="G53" i="9"/>
  <c r="I53" i="9" s="1"/>
  <c r="G54" i="9"/>
  <c r="I54" i="9" s="1"/>
  <c r="G55" i="9"/>
  <c r="I55" i="9" s="1"/>
  <c r="G56" i="9"/>
  <c r="I56" i="9" s="1"/>
  <c r="G57" i="9"/>
  <c r="I57" i="9" s="1"/>
  <c r="G58" i="9"/>
  <c r="I58" i="9" s="1"/>
  <c r="G59" i="9"/>
  <c r="I59" i="9" s="1"/>
  <c r="AF19" i="9" l="1"/>
  <c r="AF55" i="9"/>
  <c r="AF47" i="9"/>
  <c r="AF31" i="9"/>
  <c r="AF23" i="9"/>
  <c r="AF29" i="9"/>
  <c r="AF38" i="9"/>
  <c r="AF30" i="9"/>
  <c r="AF56" i="9"/>
  <c r="AF48" i="9"/>
  <c r="AF40" i="9"/>
  <c r="AF32" i="9"/>
  <c r="AF24" i="9"/>
  <c r="AF16" i="9"/>
  <c r="AF54" i="9"/>
  <c r="AF22" i="9"/>
  <c r="AF14" i="9"/>
  <c r="AF6" i="9"/>
  <c r="AF59" i="9"/>
  <c r="AF53" i="9"/>
  <c r="AF45" i="9"/>
  <c r="AF37" i="9"/>
  <c r="AF21" i="9"/>
  <c r="AF13" i="9"/>
  <c r="AF52" i="9"/>
  <c r="AF36" i="9"/>
  <c r="AF28" i="9"/>
  <c r="AF20" i="9"/>
  <c r="AF12" i="9"/>
  <c r="AF15" i="9"/>
  <c r="AF7" i="9"/>
  <c r="AF51" i="9"/>
  <c r="AF43" i="9"/>
  <c r="AF35" i="9"/>
  <c r="AF27" i="9"/>
  <c r="AF11" i="9"/>
  <c r="AF3" i="9"/>
  <c r="AF9" i="9"/>
  <c r="AF44" i="9"/>
  <c r="AF4" i="9"/>
  <c r="AF46" i="9"/>
  <c r="AF8" i="9"/>
  <c r="AF58" i="9"/>
  <c r="AF50" i="9"/>
  <c r="AF42" i="9"/>
  <c r="AF34" i="9"/>
  <c r="AF26" i="9"/>
  <c r="AF18" i="9"/>
  <c r="AF10" i="9"/>
  <c r="AF2" i="9"/>
  <c r="AF5" i="9"/>
  <c r="AF39" i="9"/>
  <c r="AF57" i="9"/>
  <c r="AF49" i="9"/>
  <c r="AF41" i="9"/>
  <c r="AF33" i="9"/>
  <c r="AF25" i="9"/>
  <c r="AF1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tc={142690D9-6227-4769-A074-6546DAC3D2E9}</author>
  </authors>
  <commentList>
    <comment ref="E12" authorId="0" shapeId="0" xr:uid="{142690D9-6227-4769-A074-6546DAC3D2E9}">
      <text>
        <t>[Threaded comment]
Your version of Excel allows you to read this threaded comment; however, any edits to it will get removed if the file is opened in a newer version of Excel. Learn more: https://go.microsoft.com/fwlink/?linkid=870924
Comment:
    Updated 2022-01-05</t>
      </text>
    </comment>
  </commentList>
</comments>
</file>

<file path=xl/sharedStrings.xml><?xml version="1.0" encoding="utf-8"?>
<sst xmlns="http://schemas.openxmlformats.org/spreadsheetml/2006/main" count="667" uniqueCount="247">
  <si>
    <t>County</t>
  </si>
  <si>
    <t>Water Quality Testing Requirements for Domestic Wells</t>
  </si>
  <si>
    <t>Water Quality Testing Type Required for Domestic Wells</t>
  </si>
  <si>
    <t>Testing Requirement Details</t>
  </si>
  <si>
    <t>Water Quality Test Results Impacts on Permitting for Domestic Wells</t>
  </si>
  <si>
    <t>Does the County have a Water Quality Monitoring Program?</t>
  </si>
  <si>
    <t>Testing Req. Score</t>
  </si>
  <si>
    <t>Testing Req. Weight</t>
  </si>
  <si>
    <t>Testing Req. Total</t>
  </si>
  <si>
    <t>Testing Type Score</t>
  </si>
  <si>
    <t>Testing Type Weight</t>
  </si>
  <si>
    <t>Testing Type Total</t>
  </si>
  <si>
    <t>Test Result Impacts Permit Score</t>
  </si>
  <si>
    <t>Test Result Impacts Permit Weight</t>
  </si>
  <si>
    <t>Test Result Impacts Permit Total</t>
  </si>
  <si>
    <t>County Monitoring Program Score</t>
  </si>
  <si>
    <t>County Monitoring Program Weight</t>
  </si>
  <si>
    <t>County Monitoring Program Total</t>
  </si>
  <si>
    <t>County Administrative Services</t>
  </si>
  <si>
    <t>County Website Quality</t>
  </si>
  <si>
    <t>County Funding Resources Available to Domestic Well Owners</t>
  </si>
  <si>
    <t>County administrative services, information  and funding notes</t>
  </si>
  <si>
    <t>Administrative Services Score</t>
  </si>
  <si>
    <t>Administrative Services Weight</t>
  </si>
  <si>
    <t>Administrative Services Total</t>
  </si>
  <si>
    <t>Website Quality Score</t>
  </si>
  <si>
    <t>Website Quality Weight</t>
  </si>
  <si>
    <t>Website Quality Total</t>
  </si>
  <si>
    <t>Funding Score</t>
  </si>
  <si>
    <t>Funding Weight</t>
  </si>
  <si>
    <t>Funding Score Total</t>
  </si>
  <si>
    <t>Alameda</t>
  </si>
  <si>
    <t>No testing required or recommended</t>
  </si>
  <si>
    <t>Not applicable, no test required/recommended or tests are unspecified</t>
  </si>
  <si>
    <t>No program either operated by the county or non-county provider</t>
  </si>
  <si>
    <t>No administrative services provided or linked</t>
  </si>
  <si>
    <t>Little or no information about quality, resources, or services</t>
  </si>
  <si>
    <t>NA</t>
  </si>
  <si>
    <t>Alpine</t>
  </si>
  <si>
    <t>Required water quality testing</t>
  </si>
  <si>
    <t>Bacterial + Other</t>
  </si>
  <si>
    <t>"All domestic water supply wells shall be tested for chemical and bacterial analysis…"</t>
  </si>
  <si>
    <t>Unknown, it's unclear if a failed test will result in corrective actions prior to permit finalization</t>
  </si>
  <si>
    <t>Guidelines for collecting water samples from a domestic well.</t>
  </si>
  <si>
    <t>Amador</t>
  </si>
  <si>
    <t>"The water needs to be sampled for the presence of coliform bacteria and nitrates. This is performed after the well water has been disinfected with a chlorine solution. You or the well driller can take the water sample and have it analyzed by a State certified lab with a copy of the results being provided to this department."</t>
  </si>
  <si>
    <t>Yes, failure requires corrective actions</t>
  </si>
  <si>
    <t>Substantial information about quality, resources, and services</t>
  </si>
  <si>
    <t xml:space="preserve">
- Information about maintenance and testing.
- Information about well safety and disinfection.
- Links to RCAC loans and USDA programs. (Funding)</t>
  </si>
  <si>
    <t>Butte</t>
  </si>
  <si>
    <t>Recommended testing, but not required</t>
  </si>
  <si>
    <t>The property owner is highly advised to test their water for water quality to assure that it is safe to drink.  Future building permits for structures served by the well will not be released for occupancy until the well water has been tested to verify the absence of total and fecal coliform and a nitrate level of less than 10 milligrams per liter.</t>
  </si>
  <si>
    <t>No, testing is for owner information only</t>
  </si>
  <si>
    <t>Administrative services are provided by the county</t>
  </si>
  <si>
    <t xml:space="preserve"> List of emergency water filling stations. (Administrative Services)
- Detailed information about well process, permits, construction, and quality. 
- Fact sheet about authorized well repair contractors and haulers if a well goes dry. </t>
  </si>
  <si>
    <t>Calaveras</t>
  </si>
  <si>
    <t>- " Water from all new wells shall be tested for the presence of bacterial and chemical contamination."
- "All new wells shall be tested, at a minimum, for nitrate (as NO 3 ), Total Coliform bacteria and either Fecal Coliform bacteria or the E. coli bacterium, if Total Coliform bacteria are detected."
- "The extent of chemical and bacteriological analyses shall be determined on a case by case basis as deemed necessary by the director to protect public health and safety."</t>
  </si>
  <si>
    <t>Administrative services are provided by a non-county provider</t>
  </si>
  <si>
    <t>- The County also has a domestic well assistance program through the County Water District. Because they are considered independent, administrative services classified as external/non-county. (Administrative Services)
- Approved drillers, state certified labs, and a well owner guide. 
- Fact sheets and information for federal funding/grants. (Funding) 
- Links to USDA Single Family Repair Loans and Grants. (Funding)</t>
  </si>
  <si>
    <t>Colusa</t>
  </si>
  <si>
    <t>The following is offered as a guideline:
•	Bacteriological tests should be run at least twice a year.
•	Volatile Organic Compounds and Pesticides should be run at least every 3 to 5 years.
•	Nitrates and Metals should be run at least once every five years</t>
  </si>
  <si>
    <t>- Program where domestic well users with dry wells can get emergency potable water provided by the Department of Public Works. (Administrative Services)
- Drought information, water quality forms and information, list of drillers, construction guidelines.
- County includes links to RCAC, SWRCB programs, and USDA Drought Assistance. (Funding)</t>
  </si>
  <si>
    <t>Contra Costa</t>
  </si>
  <si>
    <t>Bacterial Only</t>
  </si>
  <si>
    <t>Bacterial tests are required, other tests may be requested by the DEH.</t>
  </si>
  <si>
    <t>Some information about quality, resources, or services</t>
  </si>
  <si>
    <t>- Information about the procedures for disinfecting wells if coliform exceeds allowed amounts.
- List of approved labs.
- Approved Well Drillers</t>
  </si>
  <si>
    <t>Del Norte</t>
  </si>
  <si>
    <t>Yes, county run or funded program</t>
  </si>
  <si>
    <t>El Dorado</t>
  </si>
  <si>
    <t xml:space="preserve">- List of well drilling and pumping contractors.
- List of approved water quality instructions.
- Fact sheets and well guide.
'- External resources about well ownership and maintenance, water quality.
- Information about home water treatment devices.
- Link to SWRCB Drought page, which includes funding resources. (Funding)
</t>
  </si>
  <si>
    <t>Fresno</t>
  </si>
  <si>
    <t>Recommendations and information about Total Coliform, Fecal Coliform, Nitrate, DBCP, and Gross Alpha.</t>
  </si>
  <si>
    <t xml:space="preserve">Dry well assistance, including free bottled water, water tanks, testing, and assessment. (Administrative Services)
- Testing program free for DW owners.
- External links to self-help enterprises. (Administrative Services)
- Local testing labs, and assistance with result interpretation. (Administrative Services)
Water storage assistance. (Administrative Services)
- Disinfection procedures
- Housing Assistance Rehabilitation Program administered by Fresno County Affordable Housing Program explicitly advertised to help low-income households with dry wells. (Funding)
</t>
  </si>
  <si>
    <t>Glenn</t>
  </si>
  <si>
    <t>"Wells recently constructed or repaired, or wells that have been flooded or otherwise contaminated must be thoroughly disinfected before being put to use... "
"The water should then be tested to be sure that it is safe for drinking."</t>
  </si>
  <si>
    <t>Humboldt</t>
  </si>
  <si>
    <t>- Procedures for disinfecting wells.
'- County advertises zero interest loans for well repairs or replacements through the housing program. (Funding)</t>
  </si>
  <si>
    <t>Imperial</t>
  </si>
  <si>
    <t xml:space="preserve">" Prior to obtaining a residential occupancy permit, the owner is required to have the source water analyzed for inorganic chemicals, bacteriological quality, radionuclides, general mineral, and general physical characteristics.
If the sample results are below the maximum contaminant levels for safe drinking water, the water source is approved for use. If the sample results exceed the maximum contaminant levels, additional treatment would be required prior to issuance of the occupancy permit."
The list of required testing is extensive, with roughly 35 (depending on the situation) contaminants required to be tested. 
</t>
  </si>
  <si>
    <t>- County offers water potability review. (Administrative Services)
- State approved labs/sampling.
- Links to state and federal well information.
- Water sample analysis through the county lab.
- No funding/links available on the website.</t>
  </si>
  <si>
    <t>Inyo</t>
  </si>
  <si>
    <t>No information available on the County website.</t>
  </si>
  <si>
    <t>Kern</t>
  </si>
  <si>
    <t>1. Coliform Bacteria
2. General Mineral, Physical, Inorganic Analysis
3. Uranium Analysis
4. EDB (ethylene dibromide) DBCP (Dibromochloropropane) - required only for wells located in the valley portion of the San Joaquin basin.</t>
  </si>
  <si>
    <t>- List of approved drillers
- List of sampling services
- List of labs certified for analysis.</t>
  </si>
  <si>
    <t>Kings</t>
  </si>
  <si>
    <t>Yes, operated through non-county provider</t>
  </si>
  <si>
    <t>- Domestic Well Owner's Manual.
- No other known admin services.
- No obvious funding resources.</t>
  </si>
  <si>
    <t>Lake</t>
  </si>
  <si>
    <t>-  Website indicates that Lake County DEH will assist with well consultation, pump tests, and well deepening. (Administrative Services)
- Fact sheet about well disinfection procedures.
- List of approved testing labs.
- List of well contractors.
- Links to RCAC funding. (Funding)</t>
  </si>
  <si>
    <t>Lassen</t>
  </si>
  <si>
    <t xml:space="preserve"> County Code 7.28.190
- Bacteriological testing must be taken after well disinfection and submitted to a state lab.
 - If the laboratory analysis shows the water is not free of bacterial contamination, the disinfection process shall be repeated. If repeated efforts fail to disinfect the well, a more detailed investigation shall be undertaken.</t>
  </si>
  <si>
    <t>- Approved well contractor list.</t>
  </si>
  <si>
    <t>Los Angeles</t>
  </si>
  <si>
    <t>No water from a new or reconstructed well shall be used for domestic purposes until the water meets the bacteriological and inorganic chemical standards listed by the California Code of Regulations, Title 22. If the well is vulnerable to potential sources of contamination, other chemical analyses may be required.</t>
  </si>
  <si>
    <t>- Domestic well owner guide
- Quality information about specific contaminants.
- Detailed process and procedures available on the website.</t>
  </si>
  <si>
    <t>Madera</t>
  </si>
  <si>
    <t>"The property owner shall obtain water samples for chemical, radiological and bacteriological analyses following pump test procedures as required in Section 13.52.030(B)(2)(b) and as specified by the director. Sample results shall be submitted to environmental health department prior to the well being placed into service, or the property being sold or otherwise transferred, whichever comes first. Any new building proposing to use a previously unused well as a water source shall not receive a final building inspection until those results are submitted. "</t>
  </si>
  <si>
    <t>- Links to Self Help Enterprises on DEH Homepage. (Administrative Services)
- Information and list about state certified labs.
- Drinking water monitoring program.
- Links to RCAC grants/loans on DEH Homepage. (Funding)</t>
  </si>
  <si>
    <t>Marin</t>
  </si>
  <si>
    <t>"Primary Bacteriological Standards, Primary Inorganic Chemical Standards,
Secondary Drinking Water Standards (see attached shortened list of chemicals),
Primary Organic Chemical Standards (required if sources of contamination are suspected)"</t>
  </si>
  <si>
    <t xml:space="preserve">
- Most drought assistance resources are targeted towards agriculture, however they would likely assist DW owners too. No programs are directly offered by county according to the website. (Funding)
- Funding includes SBA loans, USDA loans, CDFA funding (Funding)</t>
  </si>
  <si>
    <t>Mariposa</t>
  </si>
  <si>
    <t>- Website contains information about dry well assistance and quality monitoring from Self-Help Enterprises. (Administrative Services)
- Website contains information about list of approved drillers and water testing labs.
- No funding sources obviously available on the website.</t>
  </si>
  <si>
    <t>Mendocino</t>
  </si>
  <si>
    <t>DEH specialist said that they will tell Well Owners to do that and provide assistance, including a drop-off point for samples.</t>
  </si>
  <si>
    <t>- County will send water to the lab through a courier so residents do not need to drive long distances (testing, 3rd party).
- Links to USDA and SBA funding resources.
Links to DWR and CalOES resources and grants.</t>
  </si>
  <si>
    <t>Merced</t>
  </si>
  <si>
    <t>9.28.090. 
    "After new domestic and dairy water wells are placed into service, the health officer shall obtain water samples for chemical and bacteriological analysis."</t>
  </si>
  <si>
    <t>- Through Self-Help Enterprises, the County can provide bottled water, well assessment, water tanks, and quality testing for households with dry wells. (Administrative Services)
- Other information about dry wells, drillers, etc. are included on the County's website.
- Link to State Arrearage Payment Program. (Funding)
- Links to DW/SSWSs Programs, which also includes links to RCAC and Self-Help. (Funding)</t>
  </si>
  <si>
    <t>Modoc</t>
  </si>
  <si>
    <t>No details about the type of testing recommended.</t>
  </si>
  <si>
    <t>- Instructions for testing water, shipping of water on behalf of residents who want a test (External quality monitoring program).
'- No funding or administrative services observed.</t>
  </si>
  <si>
    <t>Mono</t>
  </si>
  <si>
    <t xml:space="preserve">"All domestic water supply wells shall be tested for chemical and bacterial analysis by a commercial laboratory  approved by the health officer. In areas where insufficient subsurface information is available, the health officer may require inspection of the well log prior to any completion operation"
Note: Call with County EHS staff indicates that only bacteriological tests are required. </t>
  </si>
  <si>
    <t>- No information available on the website.</t>
  </si>
  <si>
    <t>Monterey</t>
  </si>
  <si>
    <t xml:space="preserve"> It's unclear which constituents need to be tested , however the "Domestic Water Systems" chapter indicates that both Bacteria and Chemical tests are necessary.</t>
  </si>
  <si>
    <t>- List of approved drillers
- Water quality sample drop off for county transportation to lab. (non-county monitoring program)</t>
  </si>
  <si>
    <t>Napa</t>
  </si>
  <si>
    <t>- Training and equipment loans for groundwater level self-monitoring program. (Administrative Services)
- GIS map for drillers. (Administrative Services)
- List of approved laboratories
- No funding sources are identified on the website.</t>
  </si>
  <si>
    <t>Nevada</t>
  </si>
  <si>
    <t>For wells drilled prior to 1991, "A water sample and visual inspection of the well are required prior to property owners obtaining final occupancy. The water sample must be free from bacteria (Total Coliform and Fecal Coliform) and analyzed by a state-accredited laboratory. Where the Department deems necessary, analysis for additional contaminants may be required to demonstrate that the water supply meets standards."
These requirements do not apply to new wells. The County does not require any testing for new wells.</t>
  </si>
  <si>
    <t>- Link to outdated well owner guide on website.
- No known admin services.
- No observed funding information</t>
  </si>
  <si>
    <t>Orange</t>
  </si>
  <si>
    <t>- No admin services or funding provided or linked.</t>
  </si>
  <si>
    <t>Placer</t>
  </si>
  <si>
    <t>"When a building permit involves plumbing, it is necessary to demonstrate that the water supply meets potable requirements. A water well might become contaminated with bacteria and be unsafe for use. One individual might be less sensitive than others who might use the water.
All bacteriological analysis results must
be accompanied by a chlorine residual
test result.
"</t>
  </si>
  <si>
    <t xml:space="preserve">
- No administrative services provided or linked.
- Information about how to sample, apply for a permit, and disinfect a well.
- Links to state and federal well owner guidelines
- State dry well reporting link
</t>
  </si>
  <si>
    <t>Plumas</t>
  </si>
  <si>
    <t>- Well permit application guide.
- List of labs, drillers, disinfection instructions.
- Drought Resources page contains links to SWRCB funding. (Funding)</t>
  </si>
  <si>
    <t>Riverside</t>
  </si>
  <si>
    <t>"All IDWs shall be sampled for total coliform, nitrate, fluoride, total filterable residue (or total dissolved solids) and any other constituent determined to be necessary by the Department to meet the standards set forth in California Code of Regulations, Title 22, Domestic  Water Quality and Monitoring. "
"Disinfection procedures shall be repeated until laboratory results show that coliforms are no longer present."
"Initial water quality samples on an IDW shall be collected by the Department."</t>
  </si>
  <si>
    <t>- Information about approved drillers, disinfection processes
- Information about USDA/RCAC drought assistance programs. (Funding)
- Links to Dry Well Reporting, dry well searching, and water haulers</t>
  </si>
  <si>
    <t>Sacramento</t>
  </si>
  <si>
    <t>"To determine the quality of water produced by a new well it should be sampled immediately following construction and development. Appropriate analyses should be made based upon the intended uses of the water."</t>
  </si>
  <si>
    <t>- Information about what to do if a well runs dry.
- Links to licensed water hauling services
- Groundwater sustainability information.
- Process for well disinfection.
- Information about flooded wells.
- Drillers and lab list.
- Drought resources page has links to USDA funding. (Funding)</t>
  </si>
  <si>
    <t>San Benito</t>
  </si>
  <si>
    <t>"Officials recommend that domestic well owners check their drinking water at least once a year. In some areas testing results indicate that approximately one in four domestic drinking water wells have unsafe levels of nitrate, arsenic or other common contaminants. Free bottled water programs may be available if wells are contaminated."</t>
  </si>
  <si>
    <t>No admin resources or financial resources observed on the website.</t>
  </si>
  <si>
    <t>San Bernardino</t>
  </si>
  <si>
    <t>Nitrate and Coliform tests are always required. HexChrom, Gross Alpha, Arsenic, Perchlorate, TCE/PCE may be required depending on the location of the well.</t>
  </si>
  <si>
    <t xml:space="preserve">- County will interpret water quality tests and provide recommended set of treatment solutions. (Administrative Services)
- State approved lab list
- List of approved drillers
- Fact sheets about treatment technologies
- Public health advisories
- Information about Household &amp; Small Water System Drought Assistance Program - HSWSDA. (Funding)
- Links to RCAC. (Funding)
</t>
  </si>
  <si>
    <t>San Diego</t>
  </si>
  <si>
    <t>Bacterial and Nitrate tests are required for all building permit holder prior to occupancy. Testing is not required for replacement wells.</t>
  </si>
  <si>
    <t xml:space="preserve">- List of other resources available to well owners having issues.
- Instructions about how to report a dry well.
- Approved well drillers list.
- FAQ sheet has financial resources linked -USDA, RCAC, CDBG.  (Funding)
</t>
  </si>
  <si>
    <t>San Francisco</t>
  </si>
  <si>
    <t>The department has the discretion to require tests for other water quality.
"Disinfection procedures shall be repeated until microbiologically safe  water can be produced, as set forth in the California Code of Regulations, Title 22, Domestic Water Quality Monitoring."</t>
  </si>
  <si>
    <t>No administrative services or funding sources are linked/provided.</t>
  </si>
  <si>
    <t>San Joaquin</t>
  </si>
  <si>
    <t>"To determine quality of water produced by a new water well, it shall be sampled by the EHD for bacteriological and chemical analysis after development, the installation of the well pump, and disinfection."
Based on fee schedule, County can sample for Coliform, Arsenic, and DBCP.</t>
  </si>
  <si>
    <t>- Well driller list.
- Multiple services are provided through a link to Self-Help Enterprises. (Administrative Services)
- Drought links to California Drought Action website, which has funding sources. (Funding)</t>
  </si>
  <si>
    <t>San Luis Obispo</t>
  </si>
  <si>
    <t>Initial test for primary drinking water standards and total coliform bacteria is required. If the initial test indicates contaminants of concern, then specific tests for those contaminants should be tested annually. 
 "If your well is near a potential source of pollutants (such as a landfill or other industrial/commercial businesses such as machine shops, dry cleaners, gas stations, or automobile repair shops), you should also test for volatile organic compounds (VOC's), metals, total dissolved solids (TDS), and petroleum hydrocarbons or other potential pollutants of concern."</t>
  </si>
  <si>
    <t>- Online GIS Well Driller map that can be used to help create a plot plan for well application. (Administrative services)
- Lots of information on website.
- Website contains substantial information from County and external sources.
- Maintenance video.
- Disinfection procedures.
- Water treatment and testing contractors.
- Water hauling list
- Testing available through Central Coast Drinking Water Testing Program. (Administrative Services)
- County drought website has links to RCAC, HSWDA, DFA, DWR, USDA grants. (Funding)</t>
  </si>
  <si>
    <t>San Mateo</t>
  </si>
  <si>
    <t>The analyses conducted must conform to the specifications of the California Drinking Water Standards Test (Title 22), which includes both
organic (bacteriological) and inorganic (chemical) analyses. (These analyses must be performed by a laboratory certified by the State of California to do such testing).</t>
  </si>
  <si>
    <t xml:space="preserve">- List of well drillers and well service companies
- List of labs
- Quality standards
- FAQ website states that no funding is available, but that staff will assist as much as possible.
</t>
  </si>
  <si>
    <t>Santa Barbara</t>
  </si>
  <si>
    <t>Aluminum, Antimony, Arsenic, Barium, Beryllium, Cadmium, Chromium, Cyanide, Fluoride, Mercury, Nickel, Nitrate, Nitrite, Selenium, Thallium, Chloride, Color, Copper, Corrosivity, Foaming Agents, Iron, Manganese, Odor, pH, Silver, Sulfate, SC/TSS, Turbidity, Zinc.</t>
  </si>
  <si>
    <t xml:space="preserve">- Free water bottle delivery through CWC. (Administrative Services)
- Information about how to report a dry well.
- Tutorial on disinfection procedures.
- List of sampling/labs in permit application.
- Information about getting funding resources from SWQRB. (Funding)
</t>
  </si>
  <si>
    <t>Santa Clara</t>
  </si>
  <si>
    <t>"Provide the certified laboratory test results for E. coli, total coliform, and Title 22 inorganics (aluminum, arsenic, barium, cadmium, chromium, fluoride, iron, lead, manganese, mercury, nitrate (NO3), selenium, and silver). All wells located in the South County area (Morgan Hill, San Martin, and Gilroy) will be required to test for perchlorates. Lab results greater than two (2) years will NOT be accepted.
NOTE: Personnel from a state certified laboratory must come out and collect the water samples"</t>
  </si>
  <si>
    <t xml:space="preserve"> Free water delivery for wells with issues. (Administrative Services)
- Detailed and more geographically specific well owner guide.
- List of drillers.
- List of treatment contractors.
- List of private labs.
- Tutorials for disinfection and reading water quality sample.
- Resources for dry wells fact sheet. This contains links to SWRCB funding. (Funding)
- GIS information for well planning. (Administrative Services)
- Valley Water offers free well testing services.
Link to RCAC funding/admin services. (Funding)
</t>
  </si>
  <si>
    <t>Santa Cruz</t>
  </si>
  <si>
    <t>Coliform + Chloride + Nitrate + TSS + Iron + Manganese.</t>
  </si>
  <si>
    <t>- Well drillers list
- Well pump contractors list
- Broken links to RCAC for Ag/Ranch, coded as no resources. (Funding)
- Rebate information for areas within water districts.</t>
  </si>
  <si>
    <t>Shasta</t>
  </si>
  <si>
    <t xml:space="preserve">- The county will provide direct assistance for water delivery. (Administrative Services)
- Disinfection guidance
- SWRCB Well Guide
- Dry Well reporting page link.
- Sample Plot Plan
- Drought relief page contains information about grant application. (Funding)
- County provided funding for domestic well deepening/pump repairs. (Funding) </t>
  </si>
  <si>
    <t>Sierra</t>
  </si>
  <si>
    <t>"After construction, private domestic well water is not regulated by any government agency, and it is the responsibility of the individual property owner to ensure that their drinking water supply is safe by having the well water tested by a state certified laboratory."</t>
  </si>
  <si>
    <t>- Links to various state/federal guides.
- Drought assistance through state drought website (Funding)
- No funding sources or administrative services observed.</t>
  </si>
  <si>
    <t>Siskiyou</t>
  </si>
  <si>
    <t>- Sampling Labs
- Well Drillers
- Storage Guidelines
- Dry Well reporting link.
- Drought resource page has no current funding or service information available.</t>
  </si>
  <si>
    <t>Solano</t>
  </si>
  <si>
    <t>6.3-52
"All on-site water sources shall be analyzed for the presence of total coliform bacteria by a laboratory certified by the State of California, Department of Health Services for bacteriological analyses pursuant to Section 4025 of the California Health and Safety Code. If any sample is total coliform positive, a repeat sample shall be collected from the same location. If the repeat sample is also total coliform positive, the sample shall be analyzed for the presence of fecal coliform or Escherichia coli (E.Coli). If the repeat sample is positive, corrective action shall be taken to eliminate the cause of the positive samples."</t>
  </si>
  <si>
    <t>- List of labs.
- Instructions for well disinfection.
- Fact sheets for multiple contaminants.
- Well Drillers and contractors.
- Dry well reporting link.
- Multiple funding sources linked on the drought website. (Funding)</t>
  </si>
  <si>
    <t>Sonoma</t>
  </si>
  <si>
    <t>- Standards apply to wells exceeding MCLs. Need to sample for compounds that exceed the MCL, including bacteriological, organic, and inorganic compounds.
- Treatment equipment is required.</t>
  </si>
  <si>
    <t>- Online map designed to assist with well permitting. This was not considered as an administrative service because there are few features than could be used to directly assist in permitting or well planning (e.g. map export).
- List of certified sampling/testing labs.
- Websites about drought resources, however no direct funding or links to funding are provided on these websites.</t>
  </si>
  <si>
    <t>Stanislaus</t>
  </si>
  <si>
    <t>"Well Water Quality Testing: Water from all new potable supply wells shall
be tested both bacteriologically and chemically (for nitrates, total coliform
bacteria and fecal coliform bacteria) by a state certified laboratory prior to
placing the well into service.
Wells in areas of known pollutants (i.e., wells in SMA4, SMA5 or within the setback distances of regulated contamination sites) shall also be required to test for the known contaminants for which the SMA has been established, and any contaminants found at concentrations exceeding their respective Maximum Contaminant Levels."</t>
  </si>
  <si>
    <t xml:space="preserve">- Links to services for dry wells through Self-Help Enterprises: Bottled well, emergency tank installation, bottled water, and well inspection and assessment. (Administrative Services)
- Instructions about how to report a dry well, and how to get a repair grant.
- List of sampling labs.
- List of approved drillers
- Financial assistance for well replacement - appears to be through self-help enterprises. (Funding)
- Link to USDA grants, but the link is broken. (Funding) </t>
  </si>
  <si>
    <t>Sutter</t>
  </si>
  <si>
    <t>Gas/Motor Oil, VOCs, Pesticides, Herbicides, metal and inorganics, bacteria</t>
  </si>
  <si>
    <t>- Well disinfection procedures
- Water Quality guidance.
- Links to local testing labs.
- ArcGIS story map with links to RCAC, USDA assistance. (Funding)</t>
  </si>
  <si>
    <t>Tehama</t>
  </si>
  <si>
    <t>"Other Types of Wells. To determine the quality of water produced by a new well, it should be sampled immediately following construction and development. Appropriate analyses shall be made based upon the intended uses of the water."</t>
  </si>
  <si>
    <t xml:space="preserve">- Free water for residents with dry domestic wells at two locations. (Administrative Services)
- Tutorial for reporting a dry well.
- List of licensed drillers.
- RCAC/USDA drought assistance funding. (Funding)
</t>
  </si>
  <si>
    <t>Trinity</t>
  </si>
  <si>
    <t>"All domestic water supply wells shall have a general mineral and bacteriological analysis by a state certified laboratory before being placed into service. In areas where insufficient subsurface information is available the health officer may require inspection of the well log prior to any completion operation."</t>
  </si>
  <si>
    <t>- List of well drillers.
- Online map of water resources.</t>
  </si>
  <si>
    <t>Tulare</t>
  </si>
  <si>
    <t>Bacteria, Nitrates, DBCP, Gross Alpha, Uranium</t>
  </si>
  <si>
    <t>-County provided bottle watered delivery (Administrative Services)
- Drought assistance webpage highlights links to Self-Help Enterprises. (Administrative Services)
- Refillable water stations. (Administrative Services)
- List of well contractors
- No funding sources observed</t>
  </si>
  <si>
    <t>Tuolumne</t>
  </si>
  <si>
    <t>"Water from all new domestic wells and industrial wells which provide water for domestic use or food processing shall be tested both bacteriologically and chemically by a state certified laboratory prior to placing the well into service.
The results shall be submitted to the Environmental Health Division and must be found to meet state bacteriological and chemical standards, as a condition prior to finaling the permit."</t>
  </si>
  <si>
    <t>- Link to SWRCB guide for private wells 
- Link to dry well reporting page.
Link to SWRCB funding page. (Funding)
- CDFA funding resources. (Funding)</t>
  </si>
  <si>
    <t>Ventura</t>
  </si>
  <si>
    <t>"Bacteriological, Primary Inorganic Chemical, Gross Alpha Radiological, and Specific Conductance"</t>
  </si>
  <si>
    <t>- External links to various fact sheets, water quality resources, and bottled water delivery. (Administrative Services)
- Links to RCAC assistance page. (Administrative Services)
- List of labs
- Links to Guidance Sheets/Private Well Guidebook
- PFAs fact sheets</t>
  </si>
  <si>
    <t>Yolo</t>
  </si>
  <si>
    <t>Coliform and Nitrate</t>
  </si>
  <si>
    <t xml:space="preserve">- County website advertises admin assistance for dry wells, and assistance for monitoring well levels. (Administrative Services)
- Guidance Sheets
- Clear instructions for wells
- State monitoring labs.
- Quality factsheets
- Disinfection Assistance
- RCAC, household water loans, and single-family repair loans. (Funding)
- Direct funding for installation of temporary water tank, pipe/electrical improvements, water hauling, and removal of temporary tank - through Yolo County Groundwater assistance program. (Funding)
</t>
  </si>
  <si>
    <t>Yuba</t>
  </si>
  <si>
    <t>Total and Fecal Coliform, Arsenic, Copper, Lead, Nitrate, Iron, Manganese, Sulfate, pH, Hardness Alkalinity, Calcium, Magnesium, Specific Conductivity.</t>
  </si>
  <si>
    <t>- List of Labs
- List of drillers
- Dry well reporting
- No observed funding sources or admin services</t>
  </si>
  <si>
    <t>Please see the Proposed Changes for the 2023 Drinking Water Needs Assessment &amp; Preliminary Results white paper available on the SAFER website for additional information on the indicators and scoring:</t>
  </si>
  <si>
    <t>https://www.waterboards.ca.gov/drinking_water/certlic/drinkingwater/needs.html</t>
  </si>
  <si>
    <t>Threshold</t>
  </si>
  <si>
    <t>Test Requirement (Req.) Score</t>
  </si>
  <si>
    <t>Testing Type 
Score</t>
  </si>
  <si>
    <t>Test Results Impact Permitting Score</t>
  </si>
  <si>
    <t>Threshold 0</t>
  </si>
  <si>
    <t>County funding resources available</t>
  </si>
  <si>
    <t>Threshold 1</t>
  </si>
  <si>
    <t>County provides information on funding available from non-county sources</t>
  </si>
  <si>
    <t>Threshold 2</t>
  </si>
  <si>
    <t>No funding resources available or information provided</t>
  </si>
  <si>
    <t>Threshold 3</t>
  </si>
  <si>
    <t>Not applicable, no testing required</t>
  </si>
  <si>
    <t>Data Dictionary:</t>
  </si>
  <si>
    <t>Acronym</t>
  </si>
  <si>
    <t>Definition</t>
  </si>
  <si>
    <t>CDFA</t>
  </si>
  <si>
    <t>California Department of Food and Agriculture</t>
  </si>
  <si>
    <t>DEH</t>
  </si>
  <si>
    <t>Department of Environmental Health</t>
  </si>
  <si>
    <t>DW</t>
  </si>
  <si>
    <t>Domestic Well</t>
  </si>
  <si>
    <t>DWR</t>
  </si>
  <si>
    <t>California Department of Water Resources</t>
  </si>
  <si>
    <t>RCAC</t>
  </si>
  <si>
    <t>Rural Community Assistance Corporation</t>
  </si>
  <si>
    <t>SBA</t>
  </si>
  <si>
    <t>Small Business Administration</t>
  </si>
  <si>
    <t>Self-Help</t>
  </si>
  <si>
    <t>Self-Help Enterprises</t>
  </si>
  <si>
    <t>SSWSs</t>
  </si>
  <si>
    <t>State Small Water Systems</t>
  </si>
  <si>
    <t>SWRCB</t>
  </si>
  <si>
    <t>State Water Resources Control Board</t>
  </si>
  <si>
    <t>USDA</t>
  </si>
  <si>
    <t>United States Department of Agriculture</t>
  </si>
  <si>
    <t>- County partners with NVCF to provide water delivery for dry-well owners. (Administrative Services)
- County can provide sampling services.
- Driller List
- Well Pump Installation and Repair Contractor List.
 - Certified Sampling Labs
- Links to RCAC Well Program and USDA Agricultural Assistance Programs. (Funding)
- Links to Small Business Administration Loan Assistance, DWR Drought funding, and DWQCB Drought funding. (Funding)</t>
  </si>
  <si>
    <r>
      <t xml:space="preserve">Total Quality and Capacity Score
</t>
    </r>
    <r>
      <rPr>
        <i/>
        <sz val="12"/>
        <color theme="1"/>
        <rFont val="Arial"/>
        <family val="2"/>
      </rPr>
      <t>*Note: these represent only 7 of the 13 total Socioeconomic Risk Indicators included in the layer (see white paper for more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</si>
</sst>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1"/>
      <color theme="1"/>
      <name val="Calibri"/>
      <family val="2"/>
      <scheme val="minor"/>
    </font>
    <font>
      <sz val="12"/>
      <color theme="1"/>
      <name val="Arial"/>
      <family val="2"/>
    </font>
    <font>
      <b/>
      <sz val="12"/>
      <color theme="0"/>
      <name val="Arial"/>
      <family val="2"/>
    </font>
    <font>
      <b/>
      <sz val="12"/>
      <name val="Arial"/>
      <family val="2"/>
    </font>
    <font>
      <sz val="12"/>
      <name val="Arial"/>
      <family val="2"/>
    </font>
    <font>
      <sz val="14"/>
      <color theme="1"/>
      <name val="Arial"/>
      <family val="2"/>
    </font>
    <font>
      <i/>
      <sz val="12"/>
      <color theme="1"/>
      <name val="Arial"/>
      <family val="2"/>
    </font>
    <font>
      <b/>
      <sz val="12"/>
      <color rgb="FF000000"/>
      <name val="Arial"/>
      <family val="2"/>
    </font>
    <font>
      <sz val="11"/>
      <color rgb="FF242424"/>
      <name val="Arial"/>
      <family val="2"/>
    </font>
  </fonts>
  <fills count="13">
    <fill>
      <patternFill patternType="none"/>
    </fill>
    <fill>
      <patternFill patternType="gray125"/>
    </fill>
    <fill>
      <patternFill patternType="solid">
        <fgColor theme="7" tint="0.79998168889431442"/>
        <bgColor indexed="64"/>
      </patternFill>
    </fill>
    <fill>
      <patternFill patternType="solid">
        <fgColor theme="4"/>
        <bgColor theme="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1">
    <border>
      <left/>
      <right/>
      <top/>
      <bottom/>
      <diagonal/>
    </border>
    <border>
      <left/>
      <right/>
      <top style="thin">
        <color theme="4"/>
      </top>
      <bottom/>
      <diagonal/>
    </border>
    <border>
      <left/>
      <right/>
      <top style="thin">
        <color theme="4"/>
      </top>
      <bottom style="thin">
        <color theme="4"/>
      </bottom>
      <diagonal/>
    </border>
    <border>
      <left/>
      <right style="thin">
        <color theme="4"/>
      </right>
      <top style="thin">
        <color theme="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right/>
      <top style="thin">
        <color theme="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bottom/>
      <diagonal/>
    </border>
  </borders>
  <cellStyleXfs count="2">
    <xf numFmtId="0" fontId="0" fillId="0" borderId="0"/>
    <xf numFmtId="0" fontId="1" fillId="0" borderId="0"/>
  </cellStyleXfs>
  <cellXfs count="49">
    <xf numFmtId="0" fontId="0" fillId="0" borderId="0" xfId="0"/>
    <xf numFmtId="0" fontId="4" fillId="4"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0" borderId="0" xfId="0" applyFont="1" applyAlignment="1">
      <alignment horizontal="center" vertical="center" wrapText="1"/>
    </xf>
    <xf numFmtId="0" fontId="2" fillId="4" borderId="0" xfId="0" applyFont="1" applyFill="1" applyAlignment="1">
      <alignment horizontal="center" vertical="center" wrapText="1"/>
    </xf>
    <xf numFmtId="0" fontId="2" fillId="5" borderId="0" xfId="0" applyFont="1" applyFill="1" applyAlignment="1">
      <alignment horizontal="center" vertical="center" wrapText="1"/>
    </xf>
    <xf numFmtId="0" fontId="2" fillId="6"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1" xfId="0" applyFont="1" applyBorder="1" applyAlignment="1">
      <alignment horizontal="left" wrapText="1"/>
    </xf>
    <xf numFmtId="0" fontId="2" fillId="7" borderId="0" xfId="0" applyFont="1" applyFill="1" applyAlignment="1">
      <alignment horizontal="center" vertical="center" wrapText="1"/>
    </xf>
    <xf numFmtId="0" fontId="2" fillId="7" borderId="0" xfId="0" quotePrefix="1" applyFont="1" applyFill="1" applyAlignment="1">
      <alignment horizontal="center" vertical="center" wrapText="1"/>
    </xf>
    <xf numFmtId="0" fontId="2" fillId="8" borderId="0" xfId="0" applyFont="1" applyFill="1" applyAlignment="1">
      <alignment horizontal="center" vertical="center" wrapText="1"/>
    </xf>
    <xf numFmtId="0" fontId="2" fillId="8" borderId="0" xfId="0" quotePrefix="1" applyFont="1" applyFill="1" applyAlignment="1">
      <alignment horizontal="center" vertical="center" wrapText="1"/>
    </xf>
    <xf numFmtId="0" fontId="2" fillId="9" borderId="0" xfId="0" applyFont="1" applyFill="1" applyAlignment="1">
      <alignment horizontal="center" vertical="center" wrapText="1"/>
    </xf>
    <xf numFmtId="0" fontId="2" fillId="9" borderId="0" xfId="0" quotePrefix="1" applyFont="1" applyFill="1" applyAlignment="1">
      <alignment horizontal="center" vertical="center" wrapText="1"/>
    </xf>
    <xf numFmtId="0" fontId="2" fillId="0" borderId="4" xfId="0"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5" xfId="0" quotePrefix="1" applyFont="1" applyBorder="1" applyAlignment="1">
      <alignment horizontal="center"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quotePrefix="1" applyFont="1" applyAlignment="1">
      <alignment horizontal="left" vertical="top" wrapText="1"/>
    </xf>
    <xf numFmtId="0" fontId="2" fillId="10" borderId="0" xfId="0" applyFont="1" applyFill="1" applyAlignment="1">
      <alignment horizontal="left" vertical="top" wrapText="1"/>
    </xf>
    <xf numFmtId="0" fontId="2" fillId="11" borderId="0" xfId="0" applyFont="1" applyFill="1" applyAlignment="1">
      <alignment horizontal="left" vertical="top" wrapText="1"/>
    </xf>
    <xf numFmtId="0" fontId="9" fillId="0" borderId="0" xfId="0" applyFont="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11" borderId="10" xfId="0" applyFont="1" applyFill="1" applyBorder="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6" xfId="0" applyFont="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vertical="center" wrapText="1"/>
    </xf>
    <xf numFmtId="0" fontId="6" fillId="12" borderId="8" xfId="0" applyFont="1" applyFill="1" applyBorder="1" applyAlignment="1">
      <alignment vertical="center" wrapText="1"/>
    </xf>
    <xf numFmtId="0" fontId="3" fillId="3" borderId="1" xfId="0" applyFont="1" applyFill="1" applyBorder="1" applyAlignment="1">
      <alignment horizontal="left" wrapText="1"/>
    </xf>
    <xf numFmtId="0" fontId="3" fillId="3" borderId="0" xfId="0" applyFont="1" applyFill="1" applyAlignment="1">
      <alignment horizontal="left" wrapText="1"/>
    </xf>
    <xf numFmtId="0" fontId="2" fillId="0" borderId="0" xfId="0" applyFont="1" applyAlignment="1">
      <alignment horizontal="left"/>
    </xf>
    <xf numFmtId="0" fontId="9"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wrapText="1"/>
    </xf>
    <xf numFmtId="0" fontId="2" fillId="0" borderId="2" xfId="0"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wrapText="1"/>
    </xf>
  </cellXfs>
  <cellStyles count="2">
    <cellStyle name="Normal" xfId="0" builtinId="0"/>
    <cellStyle name="Normal 2" xfId="1" xr:uid="{9FFCC195-F669-44AE-88CD-C5A85C5CC748}"/>
  </cellStyles>
  <dxfs count="55">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rgb="FF242424"/>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rgb="FF242424"/>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alignment horizontal="left" vertical="bottom" textRotation="0" wrapText="1"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theme="4"/>
          <bgColor theme="4"/>
        </patternFill>
      </fill>
      <alignment horizontal="left" vertical="bottom" textRotation="0" wrapText="1" indent="0" justifyLastLine="0" shrinkToFit="0" readingOrder="0"/>
    </dxf>
    <dxf>
      <font>
        <strike val="0"/>
        <outline val="0"/>
        <shadow val="0"/>
        <u val="none"/>
        <vertAlign val="baseline"/>
        <name val="Arial"/>
        <family val="2"/>
        <scheme val="none"/>
      </font>
      <numFmt numFmtId="0" formatCode="General"/>
      <alignment horizontal="center" vertical="center" textRotation="0" wrapText="1" indent="0" justifyLastLine="0" shrinkToFit="0" readingOrder="0"/>
      <border diagonalUp="0" diagonalDown="0" outline="0">
        <left style="medium">
          <color indexed="64"/>
        </left>
        <right style="medium">
          <color indexed="64"/>
        </right>
      </border>
    </dxf>
    <dxf>
      <font>
        <strike val="0"/>
        <outline val="0"/>
        <shadow val="0"/>
        <u val="none"/>
        <vertAlign val="baseline"/>
        <name val="Arial"/>
        <family val="2"/>
        <scheme val="none"/>
      </font>
      <numFmt numFmtId="0" formatCode="General"/>
      <fill>
        <patternFill patternType="solid">
          <fgColor indexed="64"/>
          <bgColor theme="7" tint="0.59999389629810485"/>
        </patternFill>
      </fill>
      <alignment horizontal="center" vertical="center" textRotation="0" wrapText="1" indent="0" justifyLastLine="0" shrinkToFit="0" readingOrder="0"/>
    </dxf>
    <dxf>
      <font>
        <strike val="0"/>
        <outline val="0"/>
        <shadow val="0"/>
        <u val="none"/>
        <vertAlign val="baseline"/>
        <name val="Arial"/>
        <family val="2"/>
        <scheme val="none"/>
      </font>
      <fill>
        <patternFill patternType="solid">
          <fgColor indexed="64"/>
          <bgColor theme="7" tint="0.59999389629810485"/>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7" tint="0.59999389629810485"/>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9" tint="0.59999389629810485"/>
        </patternFill>
      </fill>
      <alignment horizontal="center" vertical="center" textRotation="0" wrapText="1" indent="0" justifyLastLine="0" shrinkToFit="0" readingOrder="0"/>
    </dxf>
    <dxf>
      <font>
        <strike val="0"/>
        <outline val="0"/>
        <shadow val="0"/>
        <u val="none"/>
        <vertAlign val="baseline"/>
        <name val="Arial"/>
        <family val="2"/>
        <scheme val="none"/>
      </font>
      <fill>
        <patternFill patternType="solid">
          <fgColor indexed="64"/>
          <bgColor theme="9" tint="0.59999389629810485"/>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9" tint="0.59999389629810485"/>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2" tint="-9.9978637043366805E-2"/>
        </patternFill>
      </fill>
      <alignment horizontal="center" vertical="center" textRotation="0" wrapText="1" indent="0" justifyLastLine="0" shrinkToFit="0" readingOrder="0"/>
    </dxf>
    <dxf>
      <font>
        <strike val="0"/>
        <outline val="0"/>
        <shadow val="0"/>
        <u val="none"/>
        <vertAlign val="baseline"/>
        <name val="Arial"/>
        <family val="2"/>
        <scheme val="none"/>
      </font>
      <fill>
        <patternFill patternType="solid">
          <fgColor indexed="64"/>
          <bgColor theme="2" tint="-9.9978637043366805E-2"/>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2" tint="-9.9978637043366805E-2"/>
        </patternFill>
      </fill>
      <alignment horizontal="center" vertical="center"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fill>
        <patternFill patternType="solid">
          <fgColor indexed="64"/>
          <bgColor theme="7"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fill>
        <patternFill patternType="solid">
          <fgColor indexed="64"/>
          <bgColor theme="9"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3"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fill>
        <patternFill patternType="solid">
          <fgColor indexed="64"/>
          <bgColor theme="3"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3"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b/>
        <strike val="0"/>
        <outline val="0"/>
        <shadow val="0"/>
        <u val="none"/>
        <vertAlign val="baseline"/>
        <sz val="12"/>
        <color rgb="FF000000"/>
        <name val="Arial"/>
        <family val="2"/>
        <scheme val="none"/>
      </font>
      <fill>
        <patternFill patternType="solid">
          <fgColor indexed="64"/>
          <bgColor theme="9" tint="0.79998168889431442"/>
        </patternFill>
      </fill>
      <alignment horizontal="left" vertical="top" textRotation="0" wrapText="1" indent="0" justifyLastLine="0" shrinkToFit="0" readingOrder="0"/>
    </dxf>
    <dxf>
      <font>
        <strike val="0"/>
        <outline val="0"/>
        <shadow val="0"/>
        <u val="none"/>
        <vertAlign val="baseline"/>
        <name val="Arial"/>
        <family val="2"/>
        <scheme val="none"/>
      </font>
      <alignment horizontal="center" vertical="center" textRotation="0" wrapText="1" indent="0" justifyLastLine="0" shrinkToFit="0" readingOrder="0"/>
    </dxf>
    <dxf>
      <border>
        <bottom style="double">
          <color indexed="64"/>
        </bottom>
      </border>
    </dxf>
    <dxf>
      <font>
        <strike val="0"/>
        <outline val="0"/>
        <shadow val="0"/>
        <u val="none"/>
        <vertAlign val="baseline"/>
        <name val="Arial"/>
        <family val="2"/>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arrall, Aaron@OEHHA" id="{78ACF416-777E-4C22-97D2-5B1E3B2E42DB}" userId="S::aaron.barrall_oehha.ca.gov#ext#@cawaterboards.onmicrosoft.com::fa53173d-36bf-4e2e-a0f2-4afd0ca624f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7F4561D-F0B3-4223-9EBF-FF9FE6D8D265}" name="CountyDW" displayName="CountyDW" ref="A1:AF59" totalsRowShown="0" headerRowDxfId="54" dataDxfId="52" headerRowBorderDxfId="53">
  <autoFilter ref="A1:AF59" xr:uid="{47F4561D-F0B3-4223-9EBF-FF9FE6D8D265}"/>
  <sortState xmlns:xlrd2="http://schemas.microsoft.com/office/spreadsheetml/2017/richdata2" ref="A2:AF59">
    <sortCondition ref="A1:A59"/>
  </sortState>
  <tableColumns count="32">
    <tableColumn id="1" xr3:uid="{58668E93-D343-408F-A8A1-E5D80CA81920}" name="County" dataDxfId="51" dataCellStyle="Normal 2"/>
    <tableColumn id="3" xr3:uid="{9DFF6D6A-9F83-493F-8C46-39F3D7682CC7}" name="Water Quality Testing Requirements for Domestic Wells" dataDxfId="50"/>
    <tableColumn id="4" xr3:uid="{75ACEF42-FD9C-4A4C-9845-D99FA412C4B0}" name="Water Quality Testing Type Required for Domestic Wells" dataDxfId="49"/>
    <tableColumn id="9" xr3:uid="{673D4177-02FB-457D-A95B-0BF414079489}" name="Testing Requirement Details" dataDxfId="48"/>
    <tableColumn id="5" xr3:uid="{1E787F0E-5C79-445A-A86B-543FDBAAE9E3}" name="Water Quality Test Results Impacts on Permitting for Domestic Wells" dataDxfId="47"/>
    <tableColumn id="14" xr3:uid="{89170537-CFB1-46C4-9C18-14BA8FD77F72}" name="Does the County have a Water Quality Monitoring Program?" dataDxfId="46"/>
    <tableColumn id="19" xr3:uid="{13CB9DBF-CFBD-4FCD-A528-EDE431B93026}" name="Testing Req. Score" dataDxfId="45">
      <calculatedColumnFormula>_xlfn.XLOOKUP(CountyDW[[#This Row],[Water Quality Testing Requirements for Domestic Wells]],Lookup[Water Quality Testing Requirements for Domestic Wells],Lookup[Test Requirement (Req.) Score])</calculatedColumnFormula>
    </tableColumn>
    <tableColumn id="2" xr3:uid="{F733F189-ACFE-41E1-B376-6EFBE3FB0B85}" name="Testing Req. Weight" dataDxfId="44"/>
    <tableColumn id="28" xr3:uid="{5055BB70-7757-4FC0-B09C-3D7C0B94AACB}" name="Testing Req. Total" dataDxfId="43">
      <calculatedColumnFormula>CountyDW[[#This Row],[Testing Req. Score]]*CountyDW[[#This Row],[Testing Req. Weight]]</calculatedColumnFormula>
    </tableColumn>
    <tableColumn id="18" xr3:uid="{8DD5DCEB-8F58-48D5-BF16-50043D2FE95E}" name="Testing Type Score" dataDxfId="42">
      <calculatedColumnFormula>_xlfn.XLOOKUP(CountyDW[[#This Row],[Water Quality Testing Type Required for Domestic Wells]],Lookup[Water Quality Testing Type Required for Domestic Wells],Lookup[Testing Type 
Score])</calculatedColumnFormula>
    </tableColumn>
    <tableColumn id="6" xr3:uid="{FEC792FB-829B-433A-BAA8-9F99B0B6764F}" name="Testing Type Weight" dataDxfId="41"/>
    <tableColumn id="29" xr3:uid="{C57B8047-57B2-4346-BA01-042C3D7B14D6}" name="Testing Type Total" dataDxfId="40">
      <calculatedColumnFormula>CountyDW[[#This Row],[Testing Type Score]]*CountyDW[[#This Row],[Testing Type Weight]]</calculatedColumnFormula>
    </tableColumn>
    <tableColumn id="17" xr3:uid="{73EBE215-41A4-4CB3-91F6-DB9167677AFB}" name="Test Result Impacts Permit Score" dataDxfId="39">
      <calculatedColumnFormula>_xlfn.XLOOKUP(CountyDW[[#This Row],[Water Quality Test Results Impacts on Permitting for Domestic Wells]],Lookup[Water Quality Test Results Impacts on Permitting for Domestic Wells],Lookup[Test Results Impact Permitting Score])</calculatedColumnFormula>
    </tableColumn>
    <tableColumn id="26" xr3:uid="{DCF34B36-18B3-458D-82BC-9FFA63DBE9DC}" name="Test Result Impacts Permit Weight" dataDxfId="38"/>
    <tableColumn id="30" xr3:uid="{F990E281-3E9D-421A-AB1E-D8017C24CCB7}" name="Test Result Impacts Permit Total" dataDxfId="37">
      <calculatedColumnFormula>CountyDW[[#This Row],[Test Result Impacts Permit Score]]*CountyDW[[#This Row],[Test Result Impacts Permit Weight]]</calculatedColumnFormula>
    </tableColumn>
    <tableColumn id="16" xr3:uid="{2514F058-69DE-4F59-983F-B239381AE321}" name="County Monitoring Program Score" dataDxfId="36">
      <calculatedColumnFormula>_xlfn.XLOOKUP(CountyDW[[#This Row],[Does the County have a Water Quality Monitoring Program?]],Lookup[Does the County have a Water Quality Monitoring Program?],Lookup[County Monitoring Program Score])</calculatedColumnFormula>
    </tableColumn>
    <tableColumn id="27" xr3:uid="{1E8E2C99-E4F1-43B6-98F5-AFBED1E56971}" name="County Monitoring Program Weight" dataDxfId="35"/>
    <tableColumn id="31" xr3:uid="{44DBA9DA-34EC-43AD-B1B5-E71F20A8366C}" name="County Monitoring Program Total" dataDxfId="34">
      <calculatedColumnFormula>CountyDW[[#This Row],[County Monitoring Program Score]]*CountyDW[[#This Row],[County Monitoring Program Weight]]</calculatedColumnFormula>
    </tableColumn>
    <tableColumn id="11" xr3:uid="{18884B73-220A-440D-8E27-0602F05CFE52}" name="County Administrative Services" dataDxfId="33"/>
    <tableColumn id="13" xr3:uid="{F7F43D14-2DCE-4816-97A1-678956B8F2D5}" name="County Website Quality" dataDxfId="32"/>
    <tableColumn id="20" xr3:uid="{33876E10-E479-478F-9BD8-259965D226D8}" name="County Funding Resources Available to Domestic Well Owners" dataDxfId="31"/>
    <tableColumn id="7" xr3:uid="{5DADD531-BF21-4464-BEC2-518C86346A0F}" name="County administrative services, information  and funding notes" dataDxfId="30"/>
    <tableColumn id="23" xr3:uid="{EDA167CA-E8F6-48EC-8936-B05E33D6FC52}" name="Administrative Services Score" dataDxfId="29">
      <calculatedColumnFormula>_xlfn.XLOOKUP(CountyDW[[#This Row],[County Administrative Services]],Lookup[County Administrative Services],Lookup[Administrative Services Score])</calculatedColumnFormula>
    </tableColumn>
    <tableColumn id="33" xr3:uid="{F4B01A2A-1452-4BF1-B1BF-F2F7A88565E4}" name="Administrative Services Weight" dataDxfId="28"/>
    <tableColumn id="32" xr3:uid="{9FB87E80-F194-4445-B89D-911570FDF60D}" name="Administrative Services Total" dataDxfId="27">
      <calculatedColumnFormula>CountyDW[[#This Row],[Administrative Services Score]]*CountyDW[[#This Row],[Administrative Services Weight]]</calculatedColumnFormula>
    </tableColumn>
    <tableColumn id="22" xr3:uid="{E295368D-219F-4086-8E72-7BE25BCE647C}" name="Website Quality Score" dataDxfId="26">
      <calculatedColumnFormula>_xlfn.XLOOKUP(CountyDW[[#This Row],[County Website Quality]],Lookup[County Website Quality],Lookup[Website Quality Score])</calculatedColumnFormula>
    </tableColumn>
    <tableColumn id="35" xr3:uid="{686D52FB-0C2B-42C8-8D22-9BD91C7A4B69}" name="Website Quality Weight" dataDxfId="25"/>
    <tableColumn id="34" xr3:uid="{3F1E05E1-DC25-436F-9024-FA08C7A28EF8}" name="Website Quality Total" dataDxfId="24">
      <calculatedColumnFormula>CountyDW[[#This Row],[Website Quality Score]]*CountyDW[[#This Row],[Website Quality Weight]]</calculatedColumnFormula>
    </tableColumn>
    <tableColumn id="21" xr3:uid="{808C4D75-7E92-4AA0-AFBB-8599C9D96D3F}" name="Funding Score" dataDxfId="23">
      <calculatedColumnFormula>_xlfn.XLOOKUP(CountyDW[[#This Row],[County Funding Resources Available to Domestic Well Owners]],Lookup[County Funding Resources Available to Domestic Well Owners],Lookup[Funding Score])</calculatedColumnFormula>
    </tableColumn>
    <tableColumn id="37" xr3:uid="{0FF4CF76-71E0-4FF2-AD88-2E451BACF95C}" name="Funding Weight" dataDxfId="22"/>
    <tableColumn id="36" xr3:uid="{309A0769-1816-44C7-B753-02D1986B1444}" name="Funding Score Total" dataDxfId="21">
      <calculatedColumnFormula>CountyDW[[#This Row],[Funding Score]]*CountyDW[[#This Row],[Funding Weight]]</calculatedColumnFormula>
    </tableColumn>
    <tableColumn id="25" xr3:uid="{D38246D3-3050-47E6-8611-DF8D9880283A}" name="Total Quality and Capacity Score_x000a_*Note: these represent only 7 of the 13 total Socioeconomic Risk Indicators included in the layer (see white paper for more details)" dataDxfId="20">
      <calculatedColumnFormula>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9DE281-BCC4-4F0A-951F-FD9AE11ECE12}" name="Lookup" displayName="Lookup" ref="B1:O5" totalsRowShown="0" headerRowDxfId="19" dataDxfId="18">
  <autoFilter ref="B1:O5" xr:uid="{C39DE281-BCC4-4F0A-951F-FD9AE11ECE12}"/>
  <tableColumns count="14">
    <tableColumn id="2" xr3:uid="{C5A45D78-AFAD-428F-B4C4-6DB92F9BDE44}" name="Water Quality Testing Requirements for Domestic Wells" dataDxfId="17"/>
    <tableColumn id="3" xr3:uid="{DBBC7525-9200-40DE-8573-383907A59FE8}" name="Test Requirement (Req.) Score" dataDxfId="16"/>
    <tableColumn id="4" xr3:uid="{EC22412B-EE8C-4342-9B8D-E2AE6B1477C6}" name="Water Quality Testing Type Required for Domestic Wells" dataDxfId="15"/>
    <tableColumn id="5" xr3:uid="{3CBFFF8B-E6FB-46AE-B9F1-FCECF3262019}" name="Testing Type _x000a_Score" dataDxfId="14"/>
    <tableColumn id="6" xr3:uid="{0ABF7134-B5D0-44BE-ABBE-B9AFFB3C23B8}" name="Water Quality Test Results Impacts on Permitting for Domestic Wells" dataDxfId="13"/>
    <tableColumn id="7" xr3:uid="{9EBAEA1E-7C9C-447C-A3B8-FD3221286F4E}" name="Test Results Impact Permitting Score" dataDxfId="12"/>
    <tableColumn id="8" xr3:uid="{08DD446C-3569-4B88-A48C-65A6CE302B16}" name="Does the County have a Water Quality Monitoring Program?" dataDxfId="11"/>
    <tableColumn id="9" xr3:uid="{32DFC559-28C3-4FCA-834E-B7218DDBE848}" name="County Monitoring Program Score" dataDxfId="10"/>
    <tableColumn id="10" xr3:uid="{CA09EC02-A02B-45AD-BEAC-091C5F99953E}" name="County Administrative Services" dataDxfId="9"/>
    <tableColumn id="13" xr3:uid="{5D736720-7A11-4711-94B0-8A95FC10C843}" name="Administrative Services Score" dataDxfId="8"/>
    <tableColumn id="11" xr3:uid="{4C35E76E-8FE0-4CA3-99AA-0D7F7E6FEF53}" name="County Website Quality" dataDxfId="7"/>
    <tableColumn id="14" xr3:uid="{0E89B20A-81D7-4EAC-A7E6-622B827B03F7}" name="Website Quality Score" dataDxfId="6"/>
    <tableColumn id="12" xr3:uid="{18638636-840B-4D06-B8D9-0F9444B5C74B}" name="County Funding Resources Available to Domestic Well Owners" dataDxfId="5"/>
    <tableColumn id="15" xr3:uid="{32E4A08D-DC90-4CB4-A81C-829A6D347676}" name="Funding Score" dataDxfId="4"/>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BCC07A-E197-48CD-8AAF-1AA035D783DE}" name="Table1" displayName="Table1" ref="A9:B19" totalsRowShown="0" headerRowDxfId="3" dataDxfId="2">
  <autoFilter ref="A9:B19" xr:uid="{7FBCC07A-E197-48CD-8AAF-1AA035D783DE}"/>
  <sortState xmlns:xlrd2="http://schemas.microsoft.com/office/spreadsheetml/2017/richdata2" ref="A10:B19">
    <sortCondition ref="A10:A19"/>
  </sortState>
  <tableColumns count="2">
    <tableColumn id="1" xr3:uid="{E8C6E207-7E49-4EFB-BE73-F3A5653DBDCB}" name="Acronym" dataDxfId="1"/>
    <tableColumn id="2" xr3:uid="{87CEC1B7-AD2B-41D0-95CB-767F0C9930FD}" name="Definitio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2" dT="2023-01-05T21:11:03.83" personId="{78ACF416-777E-4C22-97D2-5B1E3B2E42DB}" id="{142690D9-6227-4769-A074-6546DAC3D2E9}">
    <text>Updated 2022-01-05</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67446-5CE0-499B-A2DE-ECE47C581F23}">
  <sheetPr>
    <pageSetUpPr fitToPage="1"/>
  </sheetPr>
  <dimension ref="A1:AF63"/>
  <sheetViews>
    <sheetView tabSelected="1" zoomScaleNormal="100" workbookViewId="0">
      <pane xSplit="1" topLeftCell="B1" activePane="topRight" state="frozen"/>
      <selection pane="topRight"/>
    </sheetView>
  </sheetViews>
  <sheetFormatPr defaultColWidth="8.625" defaultRowHeight="15" x14ac:dyDescent="0.25"/>
  <cols>
    <col min="1" max="1" width="14.875" style="26" customWidth="1"/>
    <col min="2" max="2" width="29.25" style="26" customWidth="1"/>
    <col min="3" max="3" width="20.125" style="26" customWidth="1"/>
    <col min="4" max="4" width="36.875" style="26" customWidth="1"/>
    <col min="5" max="5" width="25.125" style="26" customWidth="1"/>
    <col min="6" max="6" width="28" style="26" customWidth="1"/>
    <col min="7" max="18" width="15.25" style="8" customWidth="1"/>
    <col min="19" max="19" width="25.375" style="26" customWidth="1"/>
    <col min="20" max="20" width="31.125" style="26" customWidth="1"/>
    <col min="21" max="21" width="22.75" style="26" customWidth="1"/>
    <col min="22" max="22" width="47.875" style="26" customWidth="1"/>
    <col min="23" max="24" width="19" style="8" customWidth="1"/>
    <col min="25" max="26" width="19.25" style="8" customWidth="1"/>
    <col min="27" max="27" width="20.875" style="8" customWidth="1"/>
    <col min="28" max="28" width="18.25" style="8" customWidth="1"/>
    <col min="29" max="31" width="17.375" style="8" customWidth="1"/>
    <col min="32" max="32" width="31.125" style="8" customWidth="1"/>
    <col min="33" max="33" width="27.75" style="8" customWidth="1"/>
    <col min="34" max="34" width="21.75" style="8" customWidth="1"/>
    <col min="35" max="16384" width="8.625" style="8"/>
  </cols>
  <sheetData>
    <row r="1" spans="1:32" s="23" customFormat="1" ht="147.75" customHeight="1" thickBot="1" x14ac:dyDescent="0.3">
      <c r="A1" s="36" t="s">
        <v>0</v>
      </c>
      <c r="B1" s="37" t="s">
        <v>1</v>
      </c>
      <c r="C1" s="37" t="s">
        <v>2</v>
      </c>
      <c r="D1" s="36" t="s">
        <v>3</v>
      </c>
      <c r="E1" s="37" t="s">
        <v>4</v>
      </c>
      <c r="F1" s="37" t="s">
        <v>5</v>
      </c>
      <c r="G1" s="1" t="s">
        <v>6</v>
      </c>
      <c r="H1" s="1" t="s">
        <v>7</v>
      </c>
      <c r="I1" s="1" t="s">
        <v>8</v>
      </c>
      <c r="J1" s="2" t="s">
        <v>9</v>
      </c>
      <c r="K1" s="2" t="s">
        <v>10</v>
      </c>
      <c r="L1" s="2" t="s">
        <v>11</v>
      </c>
      <c r="M1" s="3" t="s">
        <v>12</v>
      </c>
      <c r="N1" s="3" t="s">
        <v>13</v>
      </c>
      <c r="O1" s="3" t="s">
        <v>14</v>
      </c>
      <c r="P1" s="4" t="s">
        <v>15</v>
      </c>
      <c r="Q1" s="4" t="s">
        <v>16</v>
      </c>
      <c r="R1" s="4" t="s">
        <v>17</v>
      </c>
      <c r="S1" s="37" t="s">
        <v>18</v>
      </c>
      <c r="T1" s="38" t="s">
        <v>19</v>
      </c>
      <c r="U1" s="38" t="s">
        <v>20</v>
      </c>
      <c r="V1" s="36" t="s">
        <v>21</v>
      </c>
      <c r="W1" s="5" t="s">
        <v>22</v>
      </c>
      <c r="X1" s="5" t="s">
        <v>23</v>
      </c>
      <c r="Y1" s="5" t="s">
        <v>24</v>
      </c>
      <c r="Z1" s="6" t="s">
        <v>25</v>
      </c>
      <c r="AA1" s="6" t="s">
        <v>26</v>
      </c>
      <c r="AB1" s="6" t="s">
        <v>27</v>
      </c>
      <c r="AC1" s="7" t="s">
        <v>28</v>
      </c>
      <c r="AD1" s="7" t="s">
        <v>29</v>
      </c>
      <c r="AE1" s="7" t="s">
        <v>30</v>
      </c>
      <c r="AF1" s="39" t="s">
        <v>246</v>
      </c>
    </row>
    <row r="2" spans="1:32" ht="75.75" thickTop="1" x14ac:dyDescent="0.25">
      <c r="A2" s="31" t="s">
        <v>31</v>
      </c>
      <c r="B2" s="26" t="s">
        <v>32</v>
      </c>
      <c r="C2" s="26" t="s">
        <v>33</v>
      </c>
      <c r="E2" s="26" t="s">
        <v>221</v>
      </c>
      <c r="F2" s="26" t="s">
        <v>34</v>
      </c>
      <c r="G2" s="9">
        <f>_xlfn.XLOOKUP(CountyDW[[#This Row],[Water Quality Testing Requirements for Domestic Wells]],Lookup[Water Quality Testing Requirements for Domestic Wells],Lookup[Test Requirement (Req.) Score])</f>
        <v>1</v>
      </c>
      <c r="H2" s="9">
        <v>3</v>
      </c>
      <c r="I2" s="9">
        <f>CountyDW[[#This Row],[Testing Req. Score]]*CountyDW[[#This Row],[Testing Req. Weight]]</f>
        <v>3</v>
      </c>
      <c r="J2" s="10">
        <f>_xlfn.XLOOKUP(CountyDW[[#This Row],[Water Quality Testing Type Required for Domestic Wells]],Lookup[Water Quality Testing Type Required for Domestic Wells],Lookup[Testing Type 
Score])</f>
        <v>1</v>
      </c>
      <c r="K2" s="10">
        <v>1</v>
      </c>
      <c r="L2" s="10">
        <f>CountyDW[[#This Row],[Testing Type Score]]*CountyDW[[#This Row],[Testing Type Weight]]</f>
        <v>1</v>
      </c>
      <c r="M2" s="11">
        <f>_xlfn.XLOOKUP(CountyDW[[#This Row],[Water Quality Test Results Impacts on Permitting for Domestic Wells]],Lookup[Water Quality Test Results Impacts on Permitting for Domestic Wells],Lookup[Test Results Impact Permitting Score])</f>
        <v>1</v>
      </c>
      <c r="N2" s="11">
        <v>2</v>
      </c>
      <c r="O2" s="11">
        <f>CountyDW[[#This Row],[Test Result Impacts Permit Score]]*CountyDW[[#This Row],[Test Result Impacts Permit Weight]]</f>
        <v>2</v>
      </c>
      <c r="P2" s="12">
        <f>_xlfn.XLOOKUP(CountyDW[[#This Row],[Does the County have a Water Quality Monitoring Program?]],Lookup[Does the County have a Water Quality Monitoring Program?],Lookup[County Monitoring Program Score])</f>
        <v>1</v>
      </c>
      <c r="Q2" s="12">
        <v>2</v>
      </c>
      <c r="R2" s="12">
        <f>CountyDW[[#This Row],[County Monitoring Program Score]]*CountyDW[[#This Row],[County Monitoring Program Weight]]</f>
        <v>2</v>
      </c>
      <c r="S2" s="26" t="s">
        <v>35</v>
      </c>
      <c r="T2" s="26" t="s">
        <v>36</v>
      </c>
      <c r="U2" s="35" t="s">
        <v>219</v>
      </c>
      <c r="V2" s="26" t="s">
        <v>37</v>
      </c>
      <c r="W2" s="14">
        <f>_xlfn.XLOOKUP(CountyDW[[#This Row],[County Administrative Services]],Lookup[County Administrative Services],Lookup[Administrative Services Score])</f>
        <v>1</v>
      </c>
      <c r="X2" s="15">
        <v>2</v>
      </c>
      <c r="Y2" s="14">
        <f>CountyDW[[#This Row],[Administrative Services Score]]*CountyDW[[#This Row],[Administrative Services Weight]]</f>
        <v>2</v>
      </c>
      <c r="Z2" s="16">
        <f>_xlfn.XLOOKUP(CountyDW[[#This Row],[County Website Quality]],Lookup[County Website Quality],Lookup[Website Quality Score])</f>
        <v>1</v>
      </c>
      <c r="AA2" s="17">
        <v>1</v>
      </c>
      <c r="AB2" s="16">
        <f>CountyDW[[#This Row],[Website Quality Score]]*CountyDW[[#This Row],[Website Quality Weight]]</f>
        <v>1</v>
      </c>
      <c r="AC2" s="18">
        <f>_xlfn.XLOOKUP(CountyDW[[#This Row],[County Funding Resources Available to Domestic Well Owners]],Lookup[County Funding Resources Available to Domestic Well Owners],Lookup[Funding Score])</f>
        <v>1</v>
      </c>
      <c r="AD2" s="19">
        <v>1</v>
      </c>
      <c r="AE2" s="18">
        <f>CountyDW[[#This Row],[Funding Score]]*CountyDW[[#This Row],[Funding Weight]]</f>
        <v>1</v>
      </c>
      <c r="AF2"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12</v>
      </c>
    </row>
    <row r="3" spans="1:32" ht="60" x14ac:dyDescent="0.25">
      <c r="A3" s="32" t="s">
        <v>38</v>
      </c>
      <c r="B3" s="26" t="s">
        <v>39</v>
      </c>
      <c r="C3" s="26" t="s">
        <v>40</v>
      </c>
      <c r="D3" s="26" t="s">
        <v>41</v>
      </c>
      <c r="E3" s="26" t="s">
        <v>42</v>
      </c>
      <c r="F3" s="26" t="s">
        <v>34</v>
      </c>
      <c r="G3" s="9">
        <f>_xlfn.XLOOKUP(CountyDW[[#This Row],[Water Quality Testing Requirements for Domestic Wells]],Lookup[Water Quality Testing Requirements for Domestic Wells],Lookup[Test Requirement (Req.) Score])</f>
        <v>0</v>
      </c>
      <c r="H3" s="9">
        <v>3</v>
      </c>
      <c r="I3" s="9">
        <f>CountyDW[[#This Row],[Testing Req. Score]]*CountyDW[[#This Row],[Testing Req. Weight]]</f>
        <v>0</v>
      </c>
      <c r="J3" s="10">
        <f>_xlfn.XLOOKUP(CountyDW[[#This Row],[Water Quality Testing Type Required for Domestic Wells]],Lookup[Water Quality Testing Type Required for Domestic Wells],Lookup[Testing Type 
Score])</f>
        <v>0</v>
      </c>
      <c r="K3" s="10">
        <v>1</v>
      </c>
      <c r="L3" s="10">
        <f>CountyDW[[#This Row],[Testing Type Score]]*CountyDW[[#This Row],[Testing Type Weight]]</f>
        <v>0</v>
      </c>
      <c r="M3" s="11">
        <f>_xlfn.XLOOKUP(CountyDW[[#This Row],[Water Quality Test Results Impacts on Permitting for Domestic Wells]],Lookup[Water Quality Test Results Impacts on Permitting for Domestic Wells],Lookup[Test Results Impact Permitting Score])</f>
        <v>0.25</v>
      </c>
      <c r="N3" s="11">
        <v>2</v>
      </c>
      <c r="O3" s="11">
        <f>CountyDW[[#This Row],[Test Result Impacts Permit Score]]*CountyDW[[#This Row],[Test Result Impacts Permit Weight]]</f>
        <v>0.5</v>
      </c>
      <c r="P3" s="12">
        <f>_xlfn.XLOOKUP(CountyDW[[#This Row],[Does the County have a Water Quality Monitoring Program?]],Lookup[Does the County have a Water Quality Monitoring Program?],Lookup[County Monitoring Program Score])</f>
        <v>1</v>
      </c>
      <c r="Q3" s="12">
        <v>2</v>
      </c>
      <c r="R3" s="12">
        <f>CountyDW[[#This Row],[County Monitoring Program Score]]*CountyDW[[#This Row],[County Monitoring Program Weight]]</f>
        <v>2</v>
      </c>
      <c r="S3" s="26" t="s">
        <v>35</v>
      </c>
      <c r="T3" s="26" t="s">
        <v>36</v>
      </c>
      <c r="U3" s="26" t="s">
        <v>219</v>
      </c>
      <c r="V3" s="26" t="s">
        <v>43</v>
      </c>
      <c r="W3" s="14">
        <f>_xlfn.XLOOKUP(CountyDW[[#This Row],[County Administrative Services]],Lookup[County Administrative Services],Lookup[Administrative Services Score])</f>
        <v>1</v>
      </c>
      <c r="X3" s="15">
        <v>2</v>
      </c>
      <c r="Y3" s="14">
        <f>CountyDW[[#This Row],[Administrative Services Score]]*CountyDW[[#This Row],[Administrative Services Weight]]</f>
        <v>2</v>
      </c>
      <c r="Z3" s="16">
        <f>_xlfn.XLOOKUP(CountyDW[[#This Row],[County Website Quality]],Lookup[County Website Quality],Lookup[Website Quality Score])</f>
        <v>1</v>
      </c>
      <c r="AA3" s="17">
        <v>1</v>
      </c>
      <c r="AB3" s="16">
        <f>CountyDW[[#This Row],[Website Quality Score]]*CountyDW[[#This Row],[Website Quality Weight]]</f>
        <v>1</v>
      </c>
      <c r="AC3" s="18">
        <f>_xlfn.XLOOKUP(CountyDW[[#This Row],[County Funding Resources Available to Domestic Well Owners]],Lookup[County Funding Resources Available to Domestic Well Owners],Lookup[Funding Score])</f>
        <v>1</v>
      </c>
      <c r="AD3" s="19">
        <v>1</v>
      </c>
      <c r="AE3" s="18">
        <f>CountyDW[[#This Row],[Funding Score]]*CountyDW[[#This Row],[Funding Weight]]</f>
        <v>1</v>
      </c>
      <c r="AF3"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6.5</v>
      </c>
    </row>
    <row r="4" spans="1:32" ht="144" customHeight="1" x14ac:dyDescent="0.25">
      <c r="A4" s="32" t="s">
        <v>44</v>
      </c>
      <c r="B4" s="26" t="s">
        <v>39</v>
      </c>
      <c r="C4" s="26" t="s">
        <v>40</v>
      </c>
      <c r="D4" s="26" t="s">
        <v>45</v>
      </c>
      <c r="E4" s="26" t="s">
        <v>46</v>
      </c>
      <c r="F4" s="26" t="s">
        <v>34</v>
      </c>
      <c r="G4" s="9">
        <f>_xlfn.XLOOKUP(CountyDW[[#This Row],[Water Quality Testing Requirements for Domestic Wells]],Lookup[Water Quality Testing Requirements for Domestic Wells],Lookup[Test Requirement (Req.) Score])</f>
        <v>0</v>
      </c>
      <c r="H4" s="9">
        <v>3</v>
      </c>
      <c r="I4" s="9">
        <f>CountyDW[[#This Row],[Testing Req. Score]]*CountyDW[[#This Row],[Testing Req. Weight]]</f>
        <v>0</v>
      </c>
      <c r="J4" s="10">
        <f>_xlfn.XLOOKUP(CountyDW[[#This Row],[Water Quality Testing Type Required for Domestic Wells]],Lookup[Water Quality Testing Type Required for Domestic Wells],Lookup[Testing Type 
Score])</f>
        <v>0</v>
      </c>
      <c r="K4" s="10">
        <v>1</v>
      </c>
      <c r="L4" s="10">
        <f>CountyDW[[#This Row],[Testing Type Score]]*CountyDW[[#This Row],[Testing Type Weight]]</f>
        <v>0</v>
      </c>
      <c r="M4" s="11">
        <f>_xlfn.XLOOKUP(CountyDW[[#This Row],[Water Quality Test Results Impacts on Permitting for Domestic Wells]],Lookup[Water Quality Test Results Impacts on Permitting for Domestic Wells],Lookup[Test Results Impact Permitting Score])</f>
        <v>0</v>
      </c>
      <c r="N4" s="11">
        <v>2</v>
      </c>
      <c r="O4" s="11">
        <f>CountyDW[[#This Row],[Test Result Impacts Permit Score]]*CountyDW[[#This Row],[Test Result Impacts Permit Weight]]</f>
        <v>0</v>
      </c>
      <c r="P4" s="12">
        <f>_xlfn.XLOOKUP(CountyDW[[#This Row],[Does the County have a Water Quality Monitoring Program?]],Lookup[Does the County have a Water Quality Monitoring Program?],Lookup[County Monitoring Program Score])</f>
        <v>1</v>
      </c>
      <c r="Q4" s="12">
        <v>2</v>
      </c>
      <c r="R4" s="12">
        <f>CountyDW[[#This Row],[County Monitoring Program Score]]*CountyDW[[#This Row],[County Monitoring Program Weight]]</f>
        <v>2</v>
      </c>
      <c r="S4" s="26" t="s">
        <v>35</v>
      </c>
      <c r="T4" s="26" t="s">
        <v>47</v>
      </c>
      <c r="U4" s="26" t="s">
        <v>217</v>
      </c>
      <c r="V4" s="26" t="s">
        <v>48</v>
      </c>
      <c r="W4" s="14">
        <f>_xlfn.XLOOKUP(CountyDW[[#This Row],[County Administrative Services]],Lookup[County Administrative Services],Lookup[Administrative Services Score])</f>
        <v>1</v>
      </c>
      <c r="X4" s="15">
        <v>2</v>
      </c>
      <c r="Y4" s="14">
        <f>CountyDW[[#This Row],[Administrative Services Score]]*CountyDW[[#This Row],[Administrative Services Weight]]</f>
        <v>2</v>
      </c>
      <c r="Z4" s="16">
        <f>_xlfn.XLOOKUP(CountyDW[[#This Row],[County Website Quality]],Lookup[County Website Quality],Lookup[Website Quality Score])</f>
        <v>0</v>
      </c>
      <c r="AA4" s="17">
        <v>1</v>
      </c>
      <c r="AB4" s="16">
        <f>CountyDW[[#This Row],[Website Quality Score]]*CountyDW[[#This Row],[Website Quality Weight]]</f>
        <v>0</v>
      </c>
      <c r="AC4" s="18">
        <f>_xlfn.XLOOKUP(CountyDW[[#This Row],[County Funding Resources Available to Domestic Well Owners]],Lookup[County Funding Resources Available to Domestic Well Owners],Lookup[Funding Score])</f>
        <v>0.5</v>
      </c>
      <c r="AD4" s="19">
        <v>1</v>
      </c>
      <c r="AE4" s="18">
        <f>CountyDW[[#This Row],[Funding Score]]*CountyDW[[#This Row],[Funding Weight]]</f>
        <v>0.5</v>
      </c>
      <c r="AF4"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4.5</v>
      </c>
    </row>
    <row r="5" spans="1:32" ht="135" x14ac:dyDescent="0.25">
      <c r="A5" s="32" t="s">
        <v>49</v>
      </c>
      <c r="B5" s="29" t="s">
        <v>50</v>
      </c>
      <c r="C5" s="26" t="s">
        <v>40</v>
      </c>
      <c r="D5" s="26" t="s">
        <v>51</v>
      </c>
      <c r="E5" s="26" t="s">
        <v>52</v>
      </c>
      <c r="F5" s="26" t="s">
        <v>34</v>
      </c>
      <c r="G5" s="9">
        <f>_xlfn.XLOOKUP(CountyDW[[#This Row],[Water Quality Testing Requirements for Domestic Wells]],Lookup[Water Quality Testing Requirements for Domestic Wells],Lookup[Test Requirement (Req.) Score])</f>
        <v>0.5</v>
      </c>
      <c r="H5" s="9">
        <v>3</v>
      </c>
      <c r="I5" s="9">
        <f>CountyDW[[#This Row],[Testing Req. Score]]*CountyDW[[#This Row],[Testing Req. Weight]]</f>
        <v>1.5</v>
      </c>
      <c r="J5" s="10">
        <f>_xlfn.XLOOKUP(CountyDW[[#This Row],[Water Quality Testing Type Required for Domestic Wells]],Lookup[Water Quality Testing Type Required for Domestic Wells],Lookup[Testing Type 
Score])</f>
        <v>0</v>
      </c>
      <c r="K5" s="10">
        <v>1</v>
      </c>
      <c r="L5" s="10">
        <f>CountyDW[[#This Row],[Testing Type Score]]*CountyDW[[#This Row],[Testing Type Weight]]</f>
        <v>0</v>
      </c>
      <c r="M5" s="11">
        <f>_xlfn.XLOOKUP(CountyDW[[#This Row],[Water Quality Test Results Impacts on Permitting for Domestic Wells]],Lookup[Water Quality Test Results Impacts on Permitting for Domestic Wells],Lookup[Test Results Impact Permitting Score])</f>
        <v>0.5</v>
      </c>
      <c r="N5" s="11">
        <v>2</v>
      </c>
      <c r="O5" s="11">
        <f>CountyDW[[#This Row],[Test Result Impacts Permit Score]]*CountyDW[[#This Row],[Test Result Impacts Permit Weight]]</f>
        <v>1</v>
      </c>
      <c r="P5" s="12">
        <f>_xlfn.XLOOKUP(CountyDW[[#This Row],[Does the County have a Water Quality Monitoring Program?]],Lookup[Does the County have a Water Quality Monitoring Program?],Lookup[County Monitoring Program Score])</f>
        <v>1</v>
      </c>
      <c r="Q5" s="12">
        <v>2</v>
      </c>
      <c r="R5" s="12">
        <f>CountyDW[[#This Row],[County Monitoring Program Score]]*CountyDW[[#This Row],[County Monitoring Program Weight]]</f>
        <v>2</v>
      </c>
      <c r="S5" s="26" t="s">
        <v>53</v>
      </c>
      <c r="T5" s="26" t="s">
        <v>47</v>
      </c>
      <c r="U5" s="26" t="s">
        <v>219</v>
      </c>
      <c r="V5" s="27" t="s">
        <v>54</v>
      </c>
      <c r="W5" s="14">
        <f>_xlfn.XLOOKUP(CountyDW[[#This Row],[County Administrative Services]],Lookup[County Administrative Services],Lookup[Administrative Services Score])</f>
        <v>0</v>
      </c>
      <c r="X5" s="15">
        <v>2</v>
      </c>
      <c r="Y5" s="14">
        <f>CountyDW[[#This Row],[Administrative Services Score]]*CountyDW[[#This Row],[Administrative Services Weight]]</f>
        <v>0</v>
      </c>
      <c r="Z5" s="16">
        <f>_xlfn.XLOOKUP(CountyDW[[#This Row],[County Website Quality]],Lookup[County Website Quality],Lookup[Website Quality Score])</f>
        <v>0</v>
      </c>
      <c r="AA5" s="17">
        <v>1</v>
      </c>
      <c r="AB5" s="16">
        <f>CountyDW[[#This Row],[Website Quality Score]]*CountyDW[[#This Row],[Website Quality Weight]]</f>
        <v>0</v>
      </c>
      <c r="AC5" s="18">
        <f>_xlfn.XLOOKUP(CountyDW[[#This Row],[County Funding Resources Available to Domestic Well Owners]],Lookup[County Funding Resources Available to Domestic Well Owners],Lookup[Funding Score])</f>
        <v>1</v>
      </c>
      <c r="AD5" s="19">
        <v>1</v>
      </c>
      <c r="AE5" s="18">
        <f>CountyDW[[#This Row],[Funding Score]]*CountyDW[[#This Row],[Funding Weight]]</f>
        <v>1</v>
      </c>
      <c r="AF5"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5.5</v>
      </c>
    </row>
    <row r="6" spans="1:32" ht="211.5" customHeight="1" x14ac:dyDescent="0.25">
      <c r="A6" s="32" t="s">
        <v>55</v>
      </c>
      <c r="B6" s="26" t="s">
        <v>39</v>
      </c>
      <c r="C6" s="26" t="s">
        <v>40</v>
      </c>
      <c r="D6" s="27" t="s">
        <v>56</v>
      </c>
      <c r="E6" s="26" t="s">
        <v>52</v>
      </c>
      <c r="F6" s="26" t="s">
        <v>34</v>
      </c>
      <c r="G6" s="9">
        <f>_xlfn.XLOOKUP(CountyDW[[#This Row],[Water Quality Testing Requirements for Domestic Wells]],Lookup[Water Quality Testing Requirements for Domestic Wells],Lookup[Test Requirement (Req.) Score])</f>
        <v>0</v>
      </c>
      <c r="H6" s="9">
        <v>3</v>
      </c>
      <c r="I6" s="9">
        <f>CountyDW[[#This Row],[Testing Req. Score]]*CountyDW[[#This Row],[Testing Req. Weight]]</f>
        <v>0</v>
      </c>
      <c r="J6" s="10">
        <f>_xlfn.XLOOKUP(CountyDW[[#This Row],[Water Quality Testing Type Required for Domestic Wells]],Lookup[Water Quality Testing Type Required for Domestic Wells],Lookup[Testing Type 
Score])</f>
        <v>0</v>
      </c>
      <c r="K6" s="10">
        <v>1</v>
      </c>
      <c r="L6" s="10">
        <f>CountyDW[[#This Row],[Testing Type Score]]*CountyDW[[#This Row],[Testing Type Weight]]</f>
        <v>0</v>
      </c>
      <c r="M6" s="11">
        <f>_xlfn.XLOOKUP(CountyDW[[#This Row],[Water Quality Test Results Impacts on Permitting for Domestic Wells]],Lookup[Water Quality Test Results Impacts on Permitting for Domestic Wells],Lookup[Test Results Impact Permitting Score])</f>
        <v>0.5</v>
      </c>
      <c r="N6" s="11">
        <v>2</v>
      </c>
      <c r="O6" s="11">
        <f>CountyDW[[#This Row],[Test Result Impacts Permit Score]]*CountyDW[[#This Row],[Test Result Impacts Permit Weight]]</f>
        <v>1</v>
      </c>
      <c r="P6" s="12">
        <f>_xlfn.XLOOKUP(CountyDW[[#This Row],[Does the County have a Water Quality Monitoring Program?]],Lookup[Does the County have a Water Quality Monitoring Program?],Lookup[County Monitoring Program Score])</f>
        <v>1</v>
      </c>
      <c r="Q6" s="12">
        <v>2</v>
      </c>
      <c r="R6" s="12">
        <f>CountyDW[[#This Row],[County Monitoring Program Score]]*CountyDW[[#This Row],[County Monitoring Program Weight]]</f>
        <v>2</v>
      </c>
      <c r="S6" s="26" t="s">
        <v>57</v>
      </c>
      <c r="T6" s="26" t="s">
        <v>47</v>
      </c>
      <c r="U6" s="26" t="s">
        <v>217</v>
      </c>
      <c r="V6" s="27" t="s">
        <v>58</v>
      </c>
      <c r="W6" s="14">
        <f>_xlfn.XLOOKUP(CountyDW[[#This Row],[County Administrative Services]],Lookup[County Administrative Services],Lookup[Administrative Services Score])</f>
        <v>0.5</v>
      </c>
      <c r="X6" s="15">
        <v>2</v>
      </c>
      <c r="Y6" s="14">
        <f>CountyDW[[#This Row],[Administrative Services Score]]*CountyDW[[#This Row],[Administrative Services Weight]]</f>
        <v>1</v>
      </c>
      <c r="Z6" s="16">
        <f>_xlfn.XLOOKUP(CountyDW[[#This Row],[County Website Quality]],Lookup[County Website Quality],Lookup[Website Quality Score])</f>
        <v>0</v>
      </c>
      <c r="AA6" s="17">
        <v>1</v>
      </c>
      <c r="AB6" s="16">
        <f>CountyDW[[#This Row],[Website Quality Score]]*CountyDW[[#This Row],[Website Quality Weight]]</f>
        <v>0</v>
      </c>
      <c r="AC6" s="18">
        <f>_xlfn.XLOOKUP(CountyDW[[#This Row],[County Funding Resources Available to Domestic Well Owners]],Lookup[County Funding Resources Available to Domestic Well Owners],Lookup[Funding Score])</f>
        <v>0.5</v>
      </c>
      <c r="AD6" s="19">
        <v>1</v>
      </c>
      <c r="AE6" s="18">
        <f>CountyDW[[#This Row],[Funding Score]]*CountyDW[[#This Row],[Funding Weight]]</f>
        <v>0.5</v>
      </c>
      <c r="AF6"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4.5</v>
      </c>
    </row>
    <row r="7" spans="1:32" ht="135" x14ac:dyDescent="0.25">
      <c r="A7" s="32" t="s">
        <v>59</v>
      </c>
      <c r="B7" s="30" t="s">
        <v>50</v>
      </c>
      <c r="C7" s="26" t="s">
        <v>40</v>
      </c>
      <c r="D7" s="26" t="s">
        <v>60</v>
      </c>
      <c r="E7" s="26" t="s">
        <v>52</v>
      </c>
      <c r="F7" s="26" t="s">
        <v>34</v>
      </c>
      <c r="G7" s="9">
        <f>_xlfn.XLOOKUP(CountyDW[[#This Row],[Water Quality Testing Requirements for Domestic Wells]],Lookup[Water Quality Testing Requirements for Domestic Wells],Lookup[Test Requirement (Req.) Score])</f>
        <v>0.5</v>
      </c>
      <c r="H7" s="9">
        <v>3</v>
      </c>
      <c r="I7" s="9">
        <f>CountyDW[[#This Row],[Testing Req. Score]]*CountyDW[[#This Row],[Testing Req. Weight]]</f>
        <v>1.5</v>
      </c>
      <c r="J7" s="10">
        <f>_xlfn.XLOOKUP(CountyDW[[#This Row],[Water Quality Testing Type Required for Domestic Wells]],Lookup[Water Quality Testing Type Required for Domestic Wells],Lookup[Testing Type 
Score])</f>
        <v>0</v>
      </c>
      <c r="K7" s="10">
        <v>1</v>
      </c>
      <c r="L7" s="10">
        <f>CountyDW[[#This Row],[Testing Type Score]]*CountyDW[[#This Row],[Testing Type Weight]]</f>
        <v>0</v>
      </c>
      <c r="M7" s="11">
        <f>_xlfn.XLOOKUP(CountyDW[[#This Row],[Water Quality Test Results Impacts on Permitting for Domestic Wells]],Lookup[Water Quality Test Results Impacts on Permitting for Domestic Wells],Lookup[Test Results Impact Permitting Score])</f>
        <v>0.5</v>
      </c>
      <c r="N7" s="11">
        <v>2</v>
      </c>
      <c r="O7" s="11">
        <f>CountyDW[[#This Row],[Test Result Impacts Permit Score]]*CountyDW[[#This Row],[Test Result Impacts Permit Weight]]</f>
        <v>1</v>
      </c>
      <c r="P7" s="12">
        <f>_xlfn.XLOOKUP(CountyDW[[#This Row],[Does the County have a Water Quality Monitoring Program?]],Lookup[Does the County have a Water Quality Monitoring Program?],Lookup[County Monitoring Program Score])</f>
        <v>1</v>
      </c>
      <c r="Q7" s="12">
        <v>2</v>
      </c>
      <c r="R7" s="12">
        <f>CountyDW[[#This Row],[County Monitoring Program Score]]*CountyDW[[#This Row],[County Monitoring Program Weight]]</f>
        <v>2</v>
      </c>
      <c r="S7" s="26" t="s">
        <v>53</v>
      </c>
      <c r="T7" s="26" t="s">
        <v>47</v>
      </c>
      <c r="U7" s="26" t="s">
        <v>217</v>
      </c>
      <c r="V7" s="27" t="s">
        <v>61</v>
      </c>
      <c r="W7" s="14">
        <f>_xlfn.XLOOKUP(CountyDW[[#This Row],[County Administrative Services]],Lookup[County Administrative Services],Lookup[Administrative Services Score])</f>
        <v>0</v>
      </c>
      <c r="X7" s="15">
        <v>2</v>
      </c>
      <c r="Y7" s="14">
        <f>CountyDW[[#This Row],[Administrative Services Score]]*CountyDW[[#This Row],[Administrative Services Weight]]</f>
        <v>0</v>
      </c>
      <c r="Z7" s="16">
        <f>_xlfn.XLOOKUP(CountyDW[[#This Row],[County Website Quality]],Lookup[County Website Quality],Lookup[Website Quality Score])</f>
        <v>0</v>
      </c>
      <c r="AA7" s="17">
        <v>1</v>
      </c>
      <c r="AB7" s="16">
        <f>CountyDW[[#This Row],[Website Quality Score]]*CountyDW[[#This Row],[Website Quality Weight]]</f>
        <v>0</v>
      </c>
      <c r="AC7" s="18">
        <f>_xlfn.XLOOKUP(CountyDW[[#This Row],[County Funding Resources Available to Domestic Well Owners]],Lookup[County Funding Resources Available to Domestic Well Owners],Lookup[Funding Score])</f>
        <v>0.5</v>
      </c>
      <c r="AD7" s="19">
        <v>1</v>
      </c>
      <c r="AE7" s="18">
        <f>CountyDW[[#This Row],[Funding Score]]*CountyDW[[#This Row],[Funding Weight]]</f>
        <v>0.5</v>
      </c>
      <c r="AF7"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5</v>
      </c>
    </row>
    <row r="8" spans="1:32" ht="60" x14ac:dyDescent="0.25">
      <c r="A8" s="32" t="s">
        <v>62</v>
      </c>
      <c r="B8" s="26" t="s">
        <v>39</v>
      </c>
      <c r="C8" s="26" t="s">
        <v>63</v>
      </c>
      <c r="D8" s="26" t="s">
        <v>64</v>
      </c>
      <c r="E8" s="26" t="s">
        <v>42</v>
      </c>
      <c r="F8" s="26" t="s">
        <v>34</v>
      </c>
      <c r="G8" s="9">
        <f>_xlfn.XLOOKUP(CountyDW[[#This Row],[Water Quality Testing Requirements for Domestic Wells]],Lookup[Water Quality Testing Requirements for Domestic Wells],Lookup[Test Requirement (Req.) Score])</f>
        <v>0</v>
      </c>
      <c r="H8" s="9">
        <v>3</v>
      </c>
      <c r="I8" s="9">
        <f>CountyDW[[#This Row],[Testing Req. Score]]*CountyDW[[#This Row],[Testing Req. Weight]]</f>
        <v>0</v>
      </c>
      <c r="J8" s="10">
        <f>_xlfn.XLOOKUP(CountyDW[[#This Row],[Water Quality Testing Type Required for Domestic Wells]],Lookup[Water Quality Testing Type Required for Domestic Wells],Lookup[Testing Type 
Score])</f>
        <v>0.5</v>
      </c>
      <c r="K8" s="10">
        <v>1</v>
      </c>
      <c r="L8" s="10">
        <f>CountyDW[[#This Row],[Testing Type Score]]*CountyDW[[#This Row],[Testing Type Weight]]</f>
        <v>0.5</v>
      </c>
      <c r="M8" s="11">
        <f>_xlfn.XLOOKUP(CountyDW[[#This Row],[Water Quality Test Results Impacts on Permitting for Domestic Wells]],Lookup[Water Quality Test Results Impacts on Permitting for Domestic Wells],Lookup[Test Results Impact Permitting Score])</f>
        <v>0.25</v>
      </c>
      <c r="N8" s="11">
        <v>2</v>
      </c>
      <c r="O8" s="11">
        <f>CountyDW[[#This Row],[Test Result Impacts Permit Score]]*CountyDW[[#This Row],[Test Result Impacts Permit Weight]]</f>
        <v>0.5</v>
      </c>
      <c r="P8" s="12">
        <f>_xlfn.XLOOKUP(CountyDW[[#This Row],[Does the County have a Water Quality Monitoring Program?]],Lookup[Does the County have a Water Quality Monitoring Program?],Lookup[County Monitoring Program Score])</f>
        <v>1</v>
      </c>
      <c r="Q8" s="12">
        <v>2</v>
      </c>
      <c r="R8" s="12">
        <f>CountyDW[[#This Row],[County Monitoring Program Score]]*CountyDW[[#This Row],[County Monitoring Program Weight]]</f>
        <v>2</v>
      </c>
      <c r="S8" s="26" t="s">
        <v>35</v>
      </c>
      <c r="T8" s="26" t="s">
        <v>65</v>
      </c>
      <c r="U8" s="26" t="s">
        <v>219</v>
      </c>
      <c r="V8" s="27" t="s">
        <v>66</v>
      </c>
      <c r="W8" s="15">
        <f>_xlfn.XLOOKUP(CountyDW[[#This Row],[County Administrative Services]],Lookup[County Administrative Services],Lookup[Administrative Services Score])</f>
        <v>1</v>
      </c>
      <c r="X8" s="15">
        <v>2</v>
      </c>
      <c r="Y8" s="15">
        <f>CountyDW[[#This Row],[Administrative Services Score]]*CountyDW[[#This Row],[Administrative Services Weight]]</f>
        <v>2</v>
      </c>
      <c r="Z8" s="17">
        <f>_xlfn.XLOOKUP(CountyDW[[#This Row],[County Website Quality]],Lookup[County Website Quality],Lookup[Website Quality Score])</f>
        <v>0.5</v>
      </c>
      <c r="AA8" s="17">
        <v>1</v>
      </c>
      <c r="AB8" s="17">
        <f>CountyDW[[#This Row],[Website Quality Score]]*CountyDW[[#This Row],[Website Quality Weight]]</f>
        <v>0.5</v>
      </c>
      <c r="AC8" s="19">
        <f>_xlfn.XLOOKUP(CountyDW[[#This Row],[County Funding Resources Available to Domestic Well Owners]],Lookup[County Funding Resources Available to Domestic Well Owners],Lookup[Funding Score])</f>
        <v>1</v>
      </c>
      <c r="AD8" s="19">
        <v>1</v>
      </c>
      <c r="AE8" s="19">
        <f>CountyDW[[#This Row],[Funding Score]]*CountyDW[[#This Row],[Funding Weight]]</f>
        <v>1</v>
      </c>
      <c r="AF8"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6.5</v>
      </c>
    </row>
    <row r="9" spans="1:32" ht="75" x14ac:dyDescent="0.25">
      <c r="A9" s="32" t="s">
        <v>67</v>
      </c>
      <c r="B9" s="26" t="s">
        <v>32</v>
      </c>
      <c r="C9" s="26" t="s">
        <v>33</v>
      </c>
      <c r="E9" s="26" t="s">
        <v>221</v>
      </c>
      <c r="F9" s="26" t="s">
        <v>68</v>
      </c>
      <c r="G9" s="9">
        <f>_xlfn.XLOOKUP(CountyDW[[#This Row],[Water Quality Testing Requirements for Domestic Wells]],Lookup[Water Quality Testing Requirements for Domestic Wells],Lookup[Test Requirement (Req.) Score])</f>
        <v>1</v>
      </c>
      <c r="H9" s="9">
        <v>3</v>
      </c>
      <c r="I9" s="9">
        <f>CountyDW[[#This Row],[Testing Req. Score]]*CountyDW[[#This Row],[Testing Req. Weight]]</f>
        <v>3</v>
      </c>
      <c r="J9" s="10">
        <f>_xlfn.XLOOKUP(CountyDW[[#This Row],[Water Quality Testing Type Required for Domestic Wells]],Lookup[Water Quality Testing Type Required for Domestic Wells],Lookup[Testing Type 
Score])</f>
        <v>1</v>
      </c>
      <c r="K9" s="10">
        <v>1</v>
      </c>
      <c r="L9" s="10">
        <f>CountyDW[[#This Row],[Testing Type Score]]*CountyDW[[#This Row],[Testing Type Weight]]</f>
        <v>1</v>
      </c>
      <c r="M9" s="11">
        <f>_xlfn.XLOOKUP(CountyDW[[#This Row],[Water Quality Test Results Impacts on Permitting for Domestic Wells]],Lookup[Water Quality Test Results Impacts on Permitting for Domestic Wells],Lookup[Test Results Impact Permitting Score])</f>
        <v>1</v>
      </c>
      <c r="N9" s="11">
        <v>2</v>
      </c>
      <c r="O9" s="11">
        <f>CountyDW[[#This Row],[Test Result Impacts Permit Score]]*CountyDW[[#This Row],[Test Result Impacts Permit Weight]]</f>
        <v>2</v>
      </c>
      <c r="P9" s="12">
        <f>_xlfn.XLOOKUP(CountyDW[[#This Row],[Does the County have a Water Quality Monitoring Program?]],Lookup[Does the County have a Water Quality Monitoring Program?],Lookup[County Monitoring Program Score])</f>
        <v>0</v>
      </c>
      <c r="Q9" s="12">
        <v>2</v>
      </c>
      <c r="R9" s="12">
        <f>CountyDW[[#This Row],[County Monitoring Program Score]]*CountyDW[[#This Row],[County Monitoring Program Weight]]</f>
        <v>0</v>
      </c>
      <c r="S9" s="26" t="s">
        <v>35</v>
      </c>
      <c r="T9" s="26" t="s">
        <v>36</v>
      </c>
      <c r="U9" s="26" t="s">
        <v>219</v>
      </c>
      <c r="V9" s="26" t="s">
        <v>37</v>
      </c>
      <c r="W9" s="14">
        <f>_xlfn.XLOOKUP(CountyDW[[#This Row],[County Administrative Services]],Lookup[County Administrative Services],Lookup[Administrative Services Score])</f>
        <v>1</v>
      </c>
      <c r="X9" s="15">
        <v>2</v>
      </c>
      <c r="Y9" s="14">
        <f>CountyDW[[#This Row],[Administrative Services Score]]*CountyDW[[#This Row],[Administrative Services Weight]]</f>
        <v>2</v>
      </c>
      <c r="Z9" s="16">
        <f>_xlfn.XLOOKUP(CountyDW[[#This Row],[County Website Quality]],Lookup[County Website Quality],Lookup[Website Quality Score])</f>
        <v>1</v>
      </c>
      <c r="AA9" s="17">
        <v>1</v>
      </c>
      <c r="AB9" s="16">
        <f>CountyDW[[#This Row],[Website Quality Score]]*CountyDW[[#This Row],[Website Quality Weight]]</f>
        <v>1</v>
      </c>
      <c r="AC9" s="18">
        <f>_xlfn.XLOOKUP(CountyDW[[#This Row],[County Funding Resources Available to Domestic Well Owners]],Lookup[County Funding Resources Available to Domestic Well Owners],Lookup[Funding Score])</f>
        <v>1</v>
      </c>
      <c r="AD9" s="19">
        <v>1</v>
      </c>
      <c r="AE9" s="18">
        <f>CountyDW[[#This Row],[Funding Score]]*CountyDW[[#This Row],[Funding Weight]]</f>
        <v>1</v>
      </c>
      <c r="AF9"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10</v>
      </c>
    </row>
    <row r="10" spans="1:32" ht="135" x14ac:dyDescent="0.25">
      <c r="A10" s="32" t="s">
        <v>69</v>
      </c>
      <c r="B10" s="26" t="s">
        <v>32</v>
      </c>
      <c r="C10" s="28" t="s">
        <v>33</v>
      </c>
      <c r="E10" s="26" t="s">
        <v>221</v>
      </c>
      <c r="F10" s="26" t="s">
        <v>34</v>
      </c>
      <c r="G10" s="9">
        <f>_xlfn.XLOOKUP(CountyDW[[#This Row],[Water Quality Testing Requirements for Domestic Wells]],Lookup[Water Quality Testing Requirements for Domestic Wells],Lookup[Test Requirement (Req.) Score])</f>
        <v>1</v>
      </c>
      <c r="H10" s="9">
        <v>3</v>
      </c>
      <c r="I10" s="9">
        <f>CountyDW[[#This Row],[Testing Req. Score]]*CountyDW[[#This Row],[Testing Req. Weight]]</f>
        <v>3</v>
      </c>
      <c r="J10" s="10">
        <f>_xlfn.XLOOKUP(CountyDW[[#This Row],[Water Quality Testing Type Required for Domestic Wells]],Lookup[Water Quality Testing Type Required for Domestic Wells],Lookup[Testing Type 
Score])</f>
        <v>1</v>
      </c>
      <c r="K10" s="10">
        <v>1</v>
      </c>
      <c r="L10" s="10">
        <f>CountyDW[[#This Row],[Testing Type Score]]*CountyDW[[#This Row],[Testing Type Weight]]</f>
        <v>1</v>
      </c>
      <c r="M10" s="11">
        <f>_xlfn.XLOOKUP(CountyDW[[#This Row],[Water Quality Test Results Impacts on Permitting for Domestic Wells]],Lookup[Water Quality Test Results Impacts on Permitting for Domestic Wells],Lookup[Test Results Impact Permitting Score])</f>
        <v>1</v>
      </c>
      <c r="N10" s="11">
        <v>2</v>
      </c>
      <c r="O10" s="11">
        <f>CountyDW[[#This Row],[Test Result Impacts Permit Score]]*CountyDW[[#This Row],[Test Result Impacts Permit Weight]]</f>
        <v>2</v>
      </c>
      <c r="P10" s="12">
        <f>_xlfn.XLOOKUP(CountyDW[[#This Row],[Does the County have a Water Quality Monitoring Program?]],Lookup[Does the County have a Water Quality Monitoring Program?],Lookup[County Monitoring Program Score])</f>
        <v>1</v>
      </c>
      <c r="Q10" s="12">
        <v>2</v>
      </c>
      <c r="R10" s="12">
        <f>CountyDW[[#This Row],[County Monitoring Program Score]]*CountyDW[[#This Row],[County Monitoring Program Weight]]</f>
        <v>2</v>
      </c>
      <c r="S10" s="26" t="s">
        <v>35</v>
      </c>
      <c r="T10" s="26" t="s">
        <v>47</v>
      </c>
      <c r="U10" s="26" t="s">
        <v>217</v>
      </c>
      <c r="V10" s="27" t="s">
        <v>70</v>
      </c>
      <c r="W10" s="15">
        <f>_xlfn.XLOOKUP(CountyDW[[#This Row],[County Administrative Services]],Lookup[County Administrative Services],Lookup[Administrative Services Score])</f>
        <v>1</v>
      </c>
      <c r="X10" s="15">
        <v>2</v>
      </c>
      <c r="Y10" s="15">
        <f>CountyDW[[#This Row],[Administrative Services Score]]*CountyDW[[#This Row],[Administrative Services Weight]]</f>
        <v>2</v>
      </c>
      <c r="Z10" s="17">
        <f>_xlfn.XLOOKUP(CountyDW[[#This Row],[County Website Quality]],Lookup[County Website Quality],Lookup[Website Quality Score])</f>
        <v>0</v>
      </c>
      <c r="AA10" s="17">
        <v>1</v>
      </c>
      <c r="AB10" s="17">
        <f>CountyDW[[#This Row],[Website Quality Score]]*CountyDW[[#This Row],[Website Quality Weight]]</f>
        <v>0</v>
      </c>
      <c r="AC10" s="19">
        <f>_xlfn.XLOOKUP(CountyDW[[#This Row],[County Funding Resources Available to Domestic Well Owners]],Lookup[County Funding Resources Available to Domestic Well Owners],Lookup[Funding Score])</f>
        <v>0.5</v>
      </c>
      <c r="AD10" s="19">
        <v>1</v>
      </c>
      <c r="AE10" s="19">
        <f>CountyDW[[#This Row],[Funding Score]]*CountyDW[[#This Row],[Funding Weight]]</f>
        <v>0.5</v>
      </c>
      <c r="AF10"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10.5</v>
      </c>
    </row>
    <row r="11" spans="1:32" ht="225" x14ac:dyDescent="0.25">
      <c r="A11" s="32" t="s">
        <v>71</v>
      </c>
      <c r="B11" s="30" t="s">
        <v>50</v>
      </c>
      <c r="C11" s="26" t="s">
        <v>40</v>
      </c>
      <c r="D11" s="26" t="s">
        <v>72</v>
      </c>
      <c r="E11" s="26" t="s">
        <v>52</v>
      </c>
      <c r="F11" s="26" t="s">
        <v>68</v>
      </c>
      <c r="G11" s="9">
        <f>_xlfn.XLOOKUP(CountyDW[[#This Row],[Water Quality Testing Requirements for Domestic Wells]],Lookup[Water Quality Testing Requirements for Domestic Wells],Lookup[Test Requirement (Req.) Score])</f>
        <v>0.5</v>
      </c>
      <c r="H11" s="9">
        <v>3</v>
      </c>
      <c r="I11" s="9">
        <f>CountyDW[[#This Row],[Testing Req. Score]]*CountyDW[[#This Row],[Testing Req. Weight]]</f>
        <v>1.5</v>
      </c>
      <c r="J11" s="10">
        <f>_xlfn.XLOOKUP(CountyDW[[#This Row],[Water Quality Testing Type Required for Domestic Wells]],Lookup[Water Quality Testing Type Required for Domestic Wells],Lookup[Testing Type 
Score])</f>
        <v>0</v>
      </c>
      <c r="K11" s="10">
        <v>1</v>
      </c>
      <c r="L11" s="10">
        <f>CountyDW[[#This Row],[Testing Type Score]]*CountyDW[[#This Row],[Testing Type Weight]]</f>
        <v>0</v>
      </c>
      <c r="M11" s="11">
        <f>_xlfn.XLOOKUP(CountyDW[[#This Row],[Water Quality Test Results Impacts on Permitting for Domestic Wells]],Lookup[Water Quality Test Results Impacts on Permitting for Domestic Wells],Lookup[Test Results Impact Permitting Score])</f>
        <v>0.5</v>
      </c>
      <c r="N11" s="11">
        <v>2</v>
      </c>
      <c r="O11" s="11">
        <f>CountyDW[[#This Row],[Test Result Impacts Permit Score]]*CountyDW[[#This Row],[Test Result Impacts Permit Weight]]</f>
        <v>1</v>
      </c>
      <c r="P11" s="12">
        <f>_xlfn.XLOOKUP(CountyDW[[#This Row],[Does the County have a Water Quality Monitoring Program?]],Lookup[Does the County have a Water Quality Monitoring Program?],Lookup[County Monitoring Program Score])</f>
        <v>0</v>
      </c>
      <c r="Q11" s="12">
        <v>2</v>
      </c>
      <c r="R11" s="12">
        <f>CountyDW[[#This Row],[County Monitoring Program Score]]*CountyDW[[#This Row],[County Monitoring Program Weight]]</f>
        <v>0</v>
      </c>
      <c r="S11" s="26" t="s">
        <v>53</v>
      </c>
      <c r="T11" s="26" t="s">
        <v>47</v>
      </c>
      <c r="U11" s="26" t="s">
        <v>215</v>
      </c>
      <c r="V11" s="27" t="s">
        <v>73</v>
      </c>
      <c r="W11" s="15">
        <f>_xlfn.XLOOKUP(CountyDW[[#This Row],[County Administrative Services]],Lookup[County Administrative Services],Lookup[Administrative Services Score])</f>
        <v>0</v>
      </c>
      <c r="X11" s="15">
        <v>2</v>
      </c>
      <c r="Y11" s="15">
        <f>CountyDW[[#This Row],[Administrative Services Score]]*CountyDW[[#This Row],[Administrative Services Weight]]</f>
        <v>0</v>
      </c>
      <c r="Z11" s="17">
        <f>_xlfn.XLOOKUP(CountyDW[[#This Row],[County Website Quality]],Lookup[County Website Quality],Lookup[Website Quality Score])</f>
        <v>0</v>
      </c>
      <c r="AA11" s="17">
        <v>1</v>
      </c>
      <c r="AB11" s="17">
        <f>CountyDW[[#This Row],[Website Quality Score]]*CountyDW[[#This Row],[Website Quality Weight]]</f>
        <v>0</v>
      </c>
      <c r="AC11" s="19">
        <f>_xlfn.XLOOKUP(CountyDW[[#This Row],[County Funding Resources Available to Domestic Well Owners]],Lookup[County Funding Resources Available to Domestic Well Owners],Lookup[Funding Score])</f>
        <v>0</v>
      </c>
      <c r="AD11" s="19">
        <v>1</v>
      </c>
      <c r="AE11" s="19">
        <f>CountyDW[[#This Row],[Funding Score]]*CountyDW[[#This Row],[Funding Weight]]</f>
        <v>0</v>
      </c>
      <c r="AF11"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2.5</v>
      </c>
    </row>
    <row r="12" spans="1:32" ht="180" x14ac:dyDescent="0.25">
      <c r="A12" s="32" t="s">
        <v>74</v>
      </c>
      <c r="B12" s="28" t="s">
        <v>50</v>
      </c>
      <c r="C12" s="28" t="s">
        <v>63</v>
      </c>
      <c r="D12" s="28" t="s">
        <v>75</v>
      </c>
      <c r="E12" s="26" t="s">
        <v>52</v>
      </c>
      <c r="F12" s="26" t="s">
        <v>68</v>
      </c>
      <c r="G12" s="9">
        <f>_xlfn.XLOOKUP(CountyDW[[#This Row],[Water Quality Testing Requirements for Domestic Wells]],Lookup[Water Quality Testing Requirements for Domestic Wells],Lookup[Test Requirement (Req.) Score])</f>
        <v>0.5</v>
      </c>
      <c r="H12" s="9">
        <v>3</v>
      </c>
      <c r="I12" s="9">
        <f>CountyDW[[#This Row],[Testing Req. Score]]*CountyDW[[#This Row],[Testing Req. Weight]]</f>
        <v>1.5</v>
      </c>
      <c r="J12" s="10">
        <f>_xlfn.XLOOKUP(CountyDW[[#This Row],[Water Quality Testing Type Required for Domestic Wells]],Lookup[Water Quality Testing Type Required for Domestic Wells],Lookup[Testing Type 
Score])</f>
        <v>0.5</v>
      </c>
      <c r="K12" s="10">
        <v>1</v>
      </c>
      <c r="L12" s="10">
        <f>CountyDW[[#This Row],[Testing Type Score]]*CountyDW[[#This Row],[Testing Type Weight]]</f>
        <v>0.5</v>
      </c>
      <c r="M12" s="11">
        <f>_xlfn.XLOOKUP(CountyDW[[#This Row],[Water Quality Test Results Impacts on Permitting for Domestic Wells]],Lookup[Water Quality Test Results Impacts on Permitting for Domestic Wells],Lookup[Test Results Impact Permitting Score])</f>
        <v>0.5</v>
      </c>
      <c r="N12" s="11">
        <v>2</v>
      </c>
      <c r="O12" s="11">
        <f>CountyDW[[#This Row],[Test Result Impacts Permit Score]]*CountyDW[[#This Row],[Test Result Impacts Permit Weight]]</f>
        <v>1</v>
      </c>
      <c r="P12" s="12">
        <f>_xlfn.XLOOKUP(CountyDW[[#This Row],[Does the County have a Water Quality Monitoring Program?]],Lookup[Does the County have a Water Quality Monitoring Program?],Lookup[County Monitoring Program Score])</f>
        <v>0</v>
      </c>
      <c r="Q12" s="12">
        <v>2</v>
      </c>
      <c r="R12" s="12">
        <f>CountyDW[[#This Row],[County Monitoring Program Score]]*CountyDW[[#This Row],[County Monitoring Program Weight]]</f>
        <v>0</v>
      </c>
      <c r="S12" s="26" t="s">
        <v>53</v>
      </c>
      <c r="T12" s="26" t="s">
        <v>47</v>
      </c>
      <c r="U12" s="26" t="s">
        <v>217</v>
      </c>
      <c r="V12" s="27" t="s">
        <v>245</v>
      </c>
      <c r="W12" s="15">
        <f>_xlfn.XLOOKUP(CountyDW[[#This Row],[County Administrative Services]],Lookup[County Administrative Services],Lookup[Administrative Services Score])</f>
        <v>0</v>
      </c>
      <c r="X12" s="15">
        <v>2</v>
      </c>
      <c r="Y12" s="15">
        <f>CountyDW[[#This Row],[Administrative Services Score]]*CountyDW[[#This Row],[Administrative Services Weight]]</f>
        <v>0</v>
      </c>
      <c r="Z12" s="17">
        <f>_xlfn.XLOOKUP(CountyDW[[#This Row],[County Website Quality]],Lookup[County Website Quality],Lookup[Website Quality Score])</f>
        <v>0</v>
      </c>
      <c r="AA12" s="17">
        <v>1</v>
      </c>
      <c r="AB12" s="17">
        <f>CountyDW[[#This Row],[Website Quality Score]]*CountyDW[[#This Row],[Website Quality Weight]]</f>
        <v>0</v>
      </c>
      <c r="AC12" s="19">
        <f>_xlfn.XLOOKUP(CountyDW[[#This Row],[County Funding Resources Available to Domestic Well Owners]],Lookup[County Funding Resources Available to Domestic Well Owners],Lookup[Funding Score])</f>
        <v>0.5</v>
      </c>
      <c r="AD12" s="19">
        <v>1</v>
      </c>
      <c r="AE12" s="19">
        <f>CountyDW[[#This Row],[Funding Score]]*CountyDW[[#This Row],[Funding Weight]]</f>
        <v>0.5</v>
      </c>
      <c r="AF12"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3.5</v>
      </c>
    </row>
    <row r="13" spans="1:32" ht="75" x14ac:dyDescent="0.25">
      <c r="A13" s="32" t="s">
        <v>76</v>
      </c>
      <c r="B13" s="26" t="s">
        <v>32</v>
      </c>
      <c r="C13" s="26" t="s">
        <v>33</v>
      </c>
      <c r="E13" s="26" t="s">
        <v>221</v>
      </c>
      <c r="F13" s="26" t="s">
        <v>34</v>
      </c>
      <c r="G13" s="9">
        <f>_xlfn.XLOOKUP(CountyDW[[#This Row],[Water Quality Testing Requirements for Domestic Wells]],Lookup[Water Quality Testing Requirements for Domestic Wells],Lookup[Test Requirement (Req.) Score])</f>
        <v>1</v>
      </c>
      <c r="H13" s="9">
        <v>3</v>
      </c>
      <c r="I13" s="9">
        <f>CountyDW[[#This Row],[Testing Req. Score]]*CountyDW[[#This Row],[Testing Req. Weight]]</f>
        <v>3</v>
      </c>
      <c r="J13" s="10">
        <f>_xlfn.XLOOKUP(CountyDW[[#This Row],[Water Quality Testing Type Required for Domestic Wells]],Lookup[Water Quality Testing Type Required for Domestic Wells],Lookup[Testing Type 
Score])</f>
        <v>1</v>
      </c>
      <c r="K13" s="10">
        <v>1</v>
      </c>
      <c r="L13" s="10">
        <f>CountyDW[[#This Row],[Testing Type Score]]*CountyDW[[#This Row],[Testing Type Weight]]</f>
        <v>1</v>
      </c>
      <c r="M13" s="11">
        <f>_xlfn.XLOOKUP(CountyDW[[#This Row],[Water Quality Test Results Impacts on Permitting for Domestic Wells]],Lookup[Water Quality Test Results Impacts on Permitting for Domestic Wells],Lookup[Test Results Impact Permitting Score])</f>
        <v>1</v>
      </c>
      <c r="N13" s="11">
        <v>2</v>
      </c>
      <c r="O13" s="11">
        <f>CountyDW[[#This Row],[Test Result Impacts Permit Score]]*CountyDW[[#This Row],[Test Result Impacts Permit Weight]]</f>
        <v>2</v>
      </c>
      <c r="P13" s="12">
        <f>_xlfn.XLOOKUP(CountyDW[[#This Row],[Does the County have a Water Quality Monitoring Program?]],Lookup[Does the County have a Water Quality Monitoring Program?],Lookup[County Monitoring Program Score])</f>
        <v>1</v>
      </c>
      <c r="Q13" s="12">
        <v>2</v>
      </c>
      <c r="R13" s="12">
        <f>CountyDW[[#This Row],[County Monitoring Program Score]]*CountyDW[[#This Row],[County Monitoring Program Weight]]</f>
        <v>2</v>
      </c>
      <c r="S13" s="26" t="s">
        <v>35</v>
      </c>
      <c r="T13" s="26" t="s">
        <v>36</v>
      </c>
      <c r="U13" s="26" t="s">
        <v>215</v>
      </c>
      <c r="V13" s="27" t="s">
        <v>77</v>
      </c>
      <c r="W13" s="15">
        <f>_xlfn.XLOOKUP(CountyDW[[#This Row],[County Administrative Services]],Lookup[County Administrative Services],Lookup[Administrative Services Score])</f>
        <v>1</v>
      </c>
      <c r="X13" s="15">
        <v>2</v>
      </c>
      <c r="Y13" s="15">
        <f>CountyDW[[#This Row],[Administrative Services Score]]*CountyDW[[#This Row],[Administrative Services Weight]]</f>
        <v>2</v>
      </c>
      <c r="Z13" s="17">
        <f>_xlfn.XLOOKUP(CountyDW[[#This Row],[County Website Quality]],Lookup[County Website Quality],Lookup[Website Quality Score])</f>
        <v>1</v>
      </c>
      <c r="AA13" s="17">
        <v>1</v>
      </c>
      <c r="AB13" s="17">
        <f>CountyDW[[#This Row],[Website Quality Score]]*CountyDW[[#This Row],[Website Quality Weight]]</f>
        <v>1</v>
      </c>
      <c r="AC13" s="19">
        <f>_xlfn.XLOOKUP(CountyDW[[#This Row],[County Funding Resources Available to Domestic Well Owners]],Lookup[County Funding Resources Available to Domestic Well Owners],Lookup[Funding Score])</f>
        <v>0</v>
      </c>
      <c r="AD13" s="19">
        <v>1</v>
      </c>
      <c r="AE13" s="19">
        <f>CountyDW[[#This Row],[Funding Score]]*CountyDW[[#This Row],[Funding Weight]]</f>
        <v>0</v>
      </c>
      <c r="AF13"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11</v>
      </c>
    </row>
    <row r="14" spans="1:32" ht="315" x14ac:dyDescent="0.25">
      <c r="A14" s="32" t="s">
        <v>78</v>
      </c>
      <c r="B14" s="26" t="s">
        <v>39</v>
      </c>
      <c r="C14" s="26" t="s">
        <v>40</v>
      </c>
      <c r="D14" s="26" t="s">
        <v>79</v>
      </c>
      <c r="E14" s="26" t="s">
        <v>46</v>
      </c>
      <c r="F14" s="26" t="s">
        <v>68</v>
      </c>
      <c r="G14" s="9">
        <f>_xlfn.XLOOKUP(CountyDW[[#This Row],[Water Quality Testing Requirements for Domestic Wells]],Lookup[Water Quality Testing Requirements for Domestic Wells],Lookup[Test Requirement (Req.) Score])</f>
        <v>0</v>
      </c>
      <c r="H14" s="9">
        <v>3</v>
      </c>
      <c r="I14" s="9">
        <f>CountyDW[[#This Row],[Testing Req. Score]]*CountyDW[[#This Row],[Testing Req. Weight]]</f>
        <v>0</v>
      </c>
      <c r="J14" s="10">
        <f>_xlfn.XLOOKUP(CountyDW[[#This Row],[Water Quality Testing Type Required for Domestic Wells]],Lookup[Water Quality Testing Type Required for Domestic Wells],Lookup[Testing Type 
Score])</f>
        <v>0</v>
      </c>
      <c r="K14" s="10">
        <v>1</v>
      </c>
      <c r="L14" s="10">
        <f>CountyDW[[#This Row],[Testing Type Score]]*CountyDW[[#This Row],[Testing Type Weight]]</f>
        <v>0</v>
      </c>
      <c r="M14" s="11">
        <f>_xlfn.XLOOKUP(CountyDW[[#This Row],[Water Quality Test Results Impacts on Permitting for Domestic Wells]],Lookup[Water Quality Test Results Impacts on Permitting for Domestic Wells],Lookup[Test Results Impact Permitting Score])</f>
        <v>0</v>
      </c>
      <c r="N14" s="11">
        <v>2</v>
      </c>
      <c r="O14" s="11">
        <f>CountyDW[[#This Row],[Test Result Impacts Permit Score]]*CountyDW[[#This Row],[Test Result Impacts Permit Weight]]</f>
        <v>0</v>
      </c>
      <c r="P14" s="12">
        <f>_xlfn.XLOOKUP(CountyDW[[#This Row],[Does the County have a Water Quality Monitoring Program?]],Lookup[Does the County have a Water Quality Monitoring Program?],Lookup[County Monitoring Program Score])</f>
        <v>0</v>
      </c>
      <c r="Q14" s="12">
        <v>2</v>
      </c>
      <c r="R14" s="12">
        <f>CountyDW[[#This Row],[County Monitoring Program Score]]*CountyDW[[#This Row],[County Monitoring Program Weight]]</f>
        <v>0</v>
      </c>
      <c r="S14" s="26" t="s">
        <v>53</v>
      </c>
      <c r="T14" s="26" t="s">
        <v>65</v>
      </c>
      <c r="U14" s="26" t="s">
        <v>219</v>
      </c>
      <c r="V14" s="27" t="s">
        <v>80</v>
      </c>
      <c r="W14" s="15">
        <f>_xlfn.XLOOKUP(CountyDW[[#This Row],[County Administrative Services]],Lookup[County Administrative Services],Lookup[Administrative Services Score])</f>
        <v>0</v>
      </c>
      <c r="X14" s="15">
        <v>2</v>
      </c>
      <c r="Y14" s="15">
        <f>CountyDW[[#This Row],[Administrative Services Score]]*CountyDW[[#This Row],[Administrative Services Weight]]</f>
        <v>0</v>
      </c>
      <c r="Z14" s="17">
        <f>_xlfn.XLOOKUP(CountyDW[[#This Row],[County Website Quality]],Lookup[County Website Quality],Lookup[Website Quality Score])</f>
        <v>0.5</v>
      </c>
      <c r="AA14" s="17">
        <v>1</v>
      </c>
      <c r="AB14" s="17">
        <f>CountyDW[[#This Row],[Website Quality Score]]*CountyDW[[#This Row],[Website Quality Weight]]</f>
        <v>0.5</v>
      </c>
      <c r="AC14" s="19">
        <f>_xlfn.XLOOKUP(CountyDW[[#This Row],[County Funding Resources Available to Domestic Well Owners]],Lookup[County Funding Resources Available to Domestic Well Owners],Lookup[Funding Score])</f>
        <v>1</v>
      </c>
      <c r="AD14" s="19">
        <v>1</v>
      </c>
      <c r="AE14" s="19">
        <f>CountyDW[[#This Row],[Funding Score]]*CountyDW[[#This Row],[Funding Weight]]</f>
        <v>1</v>
      </c>
      <c r="AF14"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1.5</v>
      </c>
    </row>
    <row r="15" spans="1:32" ht="75" x14ac:dyDescent="0.25">
      <c r="A15" s="32" t="s">
        <v>81</v>
      </c>
      <c r="B15" s="26" t="s">
        <v>32</v>
      </c>
      <c r="C15" s="26" t="s">
        <v>33</v>
      </c>
      <c r="E15" s="26" t="s">
        <v>221</v>
      </c>
      <c r="F15" s="26" t="s">
        <v>68</v>
      </c>
      <c r="G15" s="9">
        <f>_xlfn.XLOOKUP(CountyDW[[#This Row],[Water Quality Testing Requirements for Domestic Wells]],Lookup[Water Quality Testing Requirements for Domestic Wells],Lookup[Test Requirement (Req.) Score])</f>
        <v>1</v>
      </c>
      <c r="H15" s="9">
        <v>3</v>
      </c>
      <c r="I15" s="9">
        <f>CountyDW[[#This Row],[Testing Req. Score]]*CountyDW[[#This Row],[Testing Req. Weight]]</f>
        <v>3</v>
      </c>
      <c r="J15" s="10">
        <f>_xlfn.XLOOKUP(CountyDW[[#This Row],[Water Quality Testing Type Required for Domestic Wells]],Lookup[Water Quality Testing Type Required for Domestic Wells],Lookup[Testing Type 
Score])</f>
        <v>1</v>
      </c>
      <c r="K15" s="10">
        <v>1</v>
      </c>
      <c r="L15" s="10">
        <f>CountyDW[[#This Row],[Testing Type Score]]*CountyDW[[#This Row],[Testing Type Weight]]</f>
        <v>1</v>
      </c>
      <c r="M15" s="11">
        <f>_xlfn.XLOOKUP(CountyDW[[#This Row],[Water Quality Test Results Impacts on Permitting for Domestic Wells]],Lookup[Water Quality Test Results Impacts on Permitting for Domestic Wells],Lookup[Test Results Impact Permitting Score])</f>
        <v>1</v>
      </c>
      <c r="N15" s="11">
        <v>2</v>
      </c>
      <c r="O15" s="11">
        <f>CountyDW[[#This Row],[Test Result Impacts Permit Score]]*CountyDW[[#This Row],[Test Result Impacts Permit Weight]]</f>
        <v>2</v>
      </c>
      <c r="P15" s="12">
        <f>_xlfn.XLOOKUP(CountyDW[[#This Row],[Does the County have a Water Quality Monitoring Program?]],Lookup[Does the County have a Water Quality Monitoring Program?],Lookup[County Monitoring Program Score])</f>
        <v>0</v>
      </c>
      <c r="Q15" s="12">
        <v>2</v>
      </c>
      <c r="R15" s="12">
        <f>CountyDW[[#This Row],[County Monitoring Program Score]]*CountyDW[[#This Row],[County Monitoring Program Weight]]</f>
        <v>0</v>
      </c>
      <c r="S15" s="26" t="s">
        <v>35</v>
      </c>
      <c r="T15" s="26" t="s">
        <v>36</v>
      </c>
      <c r="U15" s="26" t="s">
        <v>219</v>
      </c>
      <c r="V15" s="26" t="s">
        <v>82</v>
      </c>
      <c r="W15" s="14">
        <f>_xlfn.XLOOKUP(CountyDW[[#This Row],[County Administrative Services]],Lookup[County Administrative Services],Lookup[Administrative Services Score])</f>
        <v>1</v>
      </c>
      <c r="X15" s="15">
        <v>2</v>
      </c>
      <c r="Y15" s="14">
        <f>CountyDW[[#This Row],[Administrative Services Score]]*CountyDW[[#This Row],[Administrative Services Weight]]</f>
        <v>2</v>
      </c>
      <c r="Z15" s="16">
        <f>_xlfn.XLOOKUP(CountyDW[[#This Row],[County Website Quality]],Lookup[County Website Quality],Lookup[Website Quality Score])</f>
        <v>1</v>
      </c>
      <c r="AA15" s="17">
        <v>1</v>
      </c>
      <c r="AB15" s="16">
        <f>CountyDW[[#This Row],[Website Quality Score]]*CountyDW[[#This Row],[Website Quality Weight]]</f>
        <v>1</v>
      </c>
      <c r="AC15" s="18">
        <f>_xlfn.XLOOKUP(CountyDW[[#This Row],[County Funding Resources Available to Domestic Well Owners]],Lookup[County Funding Resources Available to Domestic Well Owners],Lookup[Funding Score])</f>
        <v>1</v>
      </c>
      <c r="AD15" s="19">
        <v>1</v>
      </c>
      <c r="AE15" s="18">
        <f>CountyDW[[#This Row],[Funding Score]]*CountyDW[[#This Row],[Funding Weight]]</f>
        <v>1</v>
      </c>
      <c r="AF15"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10</v>
      </c>
    </row>
    <row r="16" spans="1:32" ht="129.6" customHeight="1" x14ac:dyDescent="0.25">
      <c r="A16" s="32" t="s">
        <v>83</v>
      </c>
      <c r="B16" s="26" t="s">
        <v>39</v>
      </c>
      <c r="C16" s="26" t="s">
        <v>40</v>
      </c>
      <c r="D16" s="26" t="s">
        <v>84</v>
      </c>
      <c r="E16" s="26" t="s">
        <v>46</v>
      </c>
      <c r="F16" s="26" t="s">
        <v>34</v>
      </c>
      <c r="G16" s="9">
        <f>_xlfn.XLOOKUP(CountyDW[[#This Row],[Water Quality Testing Requirements for Domestic Wells]],Lookup[Water Quality Testing Requirements for Domestic Wells],Lookup[Test Requirement (Req.) Score])</f>
        <v>0</v>
      </c>
      <c r="H16" s="9">
        <v>3</v>
      </c>
      <c r="I16" s="9">
        <f>CountyDW[[#This Row],[Testing Req. Score]]*CountyDW[[#This Row],[Testing Req. Weight]]</f>
        <v>0</v>
      </c>
      <c r="J16" s="10">
        <f>_xlfn.XLOOKUP(CountyDW[[#This Row],[Water Quality Testing Type Required for Domestic Wells]],Lookup[Water Quality Testing Type Required for Domestic Wells],Lookup[Testing Type 
Score])</f>
        <v>0</v>
      </c>
      <c r="K16" s="10">
        <v>1</v>
      </c>
      <c r="L16" s="10">
        <f>CountyDW[[#This Row],[Testing Type Score]]*CountyDW[[#This Row],[Testing Type Weight]]</f>
        <v>0</v>
      </c>
      <c r="M16" s="11">
        <f>_xlfn.XLOOKUP(CountyDW[[#This Row],[Water Quality Test Results Impacts on Permitting for Domestic Wells]],Lookup[Water Quality Test Results Impacts on Permitting for Domestic Wells],Lookup[Test Results Impact Permitting Score])</f>
        <v>0</v>
      </c>
      <c r="N16" s="11">
        <v>2</v>
      </c>
      <c r="O16" s="11">
        <f>CountyDW[[#This Row],[Test Result Impacts Permit Score]]*CountyDW[[#This Row],[Test Result Impacts Permit Weight]]</f>
        <v>0</v>
      </c>
      <c r="P16" s="12">
        <f>_xlfn.XLOOKUP(CountyDW[[#This Row],[Does the County have a Water Quality Monitoring Program?]],Lookup[Does the County have a Water Quality Monitoring Program?],Lookup[County Monitoring Program Score])</f>
        <v>1</v>
      </c>
      <c r="Q16" s="12">
        <v>2</v>
      </c>
      <c r="R16" s="12">
        <f>CountyDW[[#This Row],[County Monitoring Program Score]]*CountyDW[[#This Row],[County Monitoring Program Weight]]</f>
        <v>2</v>
      </c>
      <c r="S16" s="26" t="s">
        <v>35</v>
      </c>
      <c r="T16" s="26" t="s">
        <v>47</v>
      </c>
      <c r="U16" s="26" t="s">
        <v>219</v>
      </c>
      <c r="V16" s="27" t="s">
        <v>85</v>
      </c>
      <c r="W16" s="15">
        <f>_xlfn.XLOOKUP(CountyDW[[#This Row],[County Administrative Services]],Lookup[County Administrative Services],Lookup[Administrative Services Score])</f>
        <v>1</v>
      </c>
      <c r="X16" s="15">
        <v>2</v>
      </c>
      <c r="Y16" s="15">
        <f>CountyDW[[#This Row],[Administrative Services Score]]*CountyDW[[#This Row],[Administrative Services Weight]]</f>
        <v>2</v>
      </c>
      <c r="Z16" s="17">
        <f>_xlfn.XLOOKUP(CountyDW[[#This Row],[County Website Quality]],Lookup[County Website Quality],Lookup[Website Quality Score])</f>
        <v>0</v>
      </c>
      <c r="AA16" s="17">
        <v>1</v>
      </c>
      <c r="AB16" s="17">
        <f>CountyDW[[#This Row],[Website Quality Score]]*CountyDW[[#This Row],[Website Quality Weight]]</f>
        <v>0</v>
      </c>
      <c r="AC16" s="19">
        <f>_xlfn.XLOOKUP(CountyDW[[#This Row],[County Funding Resources Available to Domestic Well Owners]],Lookup[County Funding Resources Available to Domestic Well Owners],Lookup[Funding Score])</f>
        <v>1</v>
      </c>
      <c r="AD16" s="19">
        <v>1</v>
      </c>
      <c r="AE16" s="19">
        <f>CountyDW[[#This Row],[Funding Score]]*CountyDW[[#This Row],[Funding Weight]]</f>
        <v>1</v>
      </c>
      <c r="AF16"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5</v>
      </c>
    </row>
    <row r="17" spans="1:32" ht="75" x14ac:dyDescent="0.25">
      <c r="A17" s="33" t="s">
        <v>86</v>
      </c>
      <c r="B17" s="26" t="s">
        <v>32</v>
      </c>
      <c r="C17" s="29" t="s">
        <v>33</v>
      </c>
      <c r="D17" s="29"/>
      <c r="E17" s="26" t="s">
        <v>221</v>
      </c>
      <c r="F17" s="26" t="s">
        <v>87</v>
      </c>
      <c r="G17" s="9">
        <f>_xlfn.XLOOKUP(CountyDW[[#This Row],[Water Quality Testing Requirements for Domestic Wells]],Lookup[Water Quality Testing Requirements for Domestic Wells],Lookup[Test Requirement (Req.) Score])</f>
        <v>1</v>
      </c>
      <c r="H17" s="9">
        <v>3</v>
      </c>
      <c r="I17" s="9">
        <f>CountyDW[[#This Row],[Testing Req. Score]]*CountyDW[[#This Row],[Testing Req. Weight]]</f>
        <v>3</v>
      </c>
      <c r="J17" s="10">
        <f>_xlfn.XLOOKUP(CountyDW[[#This Row],[Water Quality Testing Type Required for Domestic Wells]],Lookup[Water Quality Testing Type Required for Domestic Wells],Lookup[Testing Type 
Score])</f>
        <v>1</v>
      </c>
      <c r="K17" s="10">
        <v>1</v>
      </c>
      <c r="L17" s="10">
        <f>CountyDW[[#This Row],[Testing Type Score]]*CountyDW[[#This Row],[Testing Type Weight]]</f>
        <v>1</v>
      </c>
      <c r="M17" s="11">
        <f>_xlfn.XLOOKUP(CountyDW[[#This Row],[Water Quality Test Results Impacts on Permitting for Domestic Wells]],Lookup[Water Quality Test Results Impacts on Permitting for Domestic Wells],Lookup[Test Results Impact Permitting Score])</f>
        <v>1</v>
      </c>
      <c r="N17" s="11">
        <v>2</v>
      </c>
      <c r="O17" s="11">
        <f>CountyDW[[#This Row],[Test Result Impacts Permit Score]]*CountyDW[[#This Row],[Test Result Impacts Permit Weight]]</f>
        <v>2</v>
      </c>
      <c r="P17" s="12">
        <f>_xlfn.XLOOKUP(CountyDW[[#This Row],[Does the County have a Water Quality Monitoring Program?]],Lookup[Does the County have a Water Quality Monitoring Program?],Lookup[County Monitoring Program Score])</f>
        <v>0.5</v>
      </c>
      <c r="Q17" s="12">
        <v>2</v>
      </c>
      <c r="R17" s="12">
        <f>CountyDW[[#This Row],[County Monitoring Program Score]]*CountyDW[[#This Row],[County Monitoring Program Weight]]</f>
        <v>1</v>
      </c>
      <c r="S17" s="26" t="s">
        <v>35</v>
      </c>
      <c r="T17" s="26" t="s">
        <v>65</v>
      </c>
      <c r="U17" s="26" t="s">
        <v>219</v>
      </c>
      <c r="V17" s="27" t="s">
        <v>88</v>
      </c>
      <c r="W17" s="15">
        <f>_xlfn.XLOOKUP(CountyDW[[#This Row],[County Administrative Services]],Lookup[County Administrative Services],Lookup[Administrative Services Score])</f>
        <v>1</v>
      </c>
      <c r="X17" s="15">
        <v>2</v>
      </c>
      <c r="Y17" s="15">
        <f>CountyDW[[#This Row],[Administrative Services Score]]*CountyDW[[#This Row],[Administrative Services Weight]]</f>
        <v>2</v>
      </c>
      <c r="Z17" s="17">
        <f>_xlfn.XLOOKUP(CountyDW[[#This Row],[County Website Quality]],Lookup[County Website Quality],Lookup[Website Quality Score])</f>
        <v>0.5</v>
      </c>
      <c r="AA17" s="17">
        <v>1</v>
      </c>
      <c r="AB17" s="17">
        <f>CountyDW[[#This Row],[Website Quality Score]]*CountyDW[[#This Row],[Website Quality Weight]]</f>
        <v>0.5</v>
      </c>
      <c r="AC17" s="19">
        <f>_xlfn.XLOOKUP(CountyDW[[#This Row],[County Funding Resources Available to Domestic Well Owners]],Lookup[County Funding Resources Available to Domestic Well Owners],Lookup[Funding Score])</f>
        <v>1</v>
      </c>
      <c r="AD17" s="19">
        <v>1</v>
      </c>
      <c r="AE17" s="19">
        <f>CountyDW[[#This Row],[Funding Score]]*CountyDW[[#This Row],[Funding Weight]]</f>
        <v>1</v>
      </c>
      <c r="AF17"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10.5</v>
      </c>
    </row>
    <row r="18" spans="1:32" ht="105" x14ac:dyDescent="0.25">
      <c r="A18" s="32" t="s">
        <v>89</v>
      </c>
      <c r="B18" s="26" t="s">
        <v>32</v>
      </c>
      <c r="C18" s="26" t="s">
        <v>33</v>
      </c>
      <c r="E18" s="26" t="s">
        <v>221</v>
      </c>
      <c r="F18" s="26" t="s">
        <v>87</v>
      </c>
      <c r="G18" s="9">
        <f>_xlfn.XLOOKUP(CountyDW[[#This Row],[Water Quality Testing Requirements for Domestic Wells]],Lookup[Water Quality Testing Requirements for Domestic Wells],Lookup[Test Requirement (Req.) Score])</f>
        <v>1</v>
      </c>
      <c r="H18" s="9">
        <v>3</v>
      </c>
      <c r="I18" s="9">
        <f>CountyDW[[#This Row],[Testing Req. Score]]*CountyDW[[#This Row],[Testing Req. Weight]]</f>
        <v>3</v>
      </c>
      <c r="J18" s="10">
        <f>_xlfn.XLOOKUP(CountyDW[[#This Row],[Water Quality Testing Type Required for Domestic Wells]],Lookup[Water Quality Testing Type Required for Domestic Wells],Lookup[Testing Type 
Score])</f>
        <v>1</v>
      </c>
      <c r="K18" s="10">
        <v>1</v>
      </c>
      <c r="L18" s="10">
        <f>CountyDW[[#This Row],[Testing Type Score]]*CountyDW[[#This Row],[Testing Type Weight]]</f>
        <v>1</v>
      </c>
      <c r="M18" s="11">
        <f>_xlfn.XLOOKUP(CountyDW[[#This Row],[Water Quality Test Results Impacts on Permitting for Domestic Wells]],Lookup[Water Quality Test Results Impacts on Permitting for Domestic Wells],Lookup[Test Results Impact Permitting Score])</f>
        <v>1</v>
      </c>
      <c r="N18" s="11">
        <v>2</v>
      </c>
      <c r="O18" s="11">
        <f>CountyDW[[#This Row],[Test Result Impacts Permit Score]]*CountyDW[[#This Row],[Test Result Impacts Permit Weight]]</f>
        <v>2</v>
      </c>
      <c r="P18" s="12">
        <f>_xlfn.XLOOKUP(CountyDW[[#This Row],[Does the County have a Water Quality Monitoring Program?]],Lookup[Does the County have a Water Quality Monitoring Program?],Lookup[County Monitoring Program Score])</f>
        <v>0.5</v>
      </c>
      <c r="Q18" s="12">
        <v>2</v>
      </c>
      <c r="R18" s="12">
        <f>CountyDW[[#This Row],[County Monitoring Program Score]]*CountyDW[[#This Row],[County Monitoring Program Weight]]</f>
        <v>1</v>
      </c>
      <c r="S18" s="26" t="s">
        <v>53</v>
      </c>
      <c r="T18" s="26" t="s">
        <v>65</v>
      </c>
      <c r="U18" s="26" t="s">
        <v>217</v>
      </c>
      <c r="V18" s="27" t="s">
        <v>90</v>
      </c>
      <c r="W18" s="15">
        <f>_xlfn.XLOOKUP(CountyDW[[#This Row],[County Administrative Services]],Lookup[County Administrative Services],Lookup[Administrative Services Score])</f>
        <v>0</v>
      </c>
      <c r="X18" s="15">
        <v>2</v>
      </c>
      <c r="Y18" s="15">
        <f>CountyDW[[#This Row],[Administrative Services Score]]*CountyDW[[#This Row],[Administrative Services Weight]]</f>
        <v>0</v>
      </c>
      <c r="Z18" s="17">
        <f>_xlfn.XLOOKUP(CountyDW[[#This Row],[County Website Quality]],Lookup[County Website Quality],Lookup[Website Quality Score])</f>
        <v>0.5</v>
      </c>
      <c r="AA18" s="17">
        <v>1</v>
      </c>
      <c r="AB18" s="17">
        <f>CountyDW[[#This Row],[Website Quality Score]]*CountyDW[[#This Row],[Website Quality Weight]]</f>
        <v>0.5</v>
      </c>
      <c r="AC18" s="19">
        <f>_xlfn.XLOOKUP(CountyDW[[#This Row],[County Funding Resources Available to Domestic Well Owners]],Lookup[County Funding Resources Available to Domestic Well Owners],Lookup[Funding Score])</f>
        <v>0.5</v>
      </c>
      <c r="AD18" s="19">
        <v>1</v>
      </c>
      <c r="AE18" s="19">
        <f>CountyDW[[#This Row],[Funding Score]]*CountyDW[[#This Row],[Funding Weight]]</f>
        <v>0.5</v>
      </c>
      <c r="AF18"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8</v>
      </c>
    </row>
    <row r="19" spans="1:32" ht="164.1" customHeight="1" x14ac:dyDescent="0.25">
      <c r="A19" s="32" t="s">
        <v>91</v>
      </c>
      <c r="B19" s="26" t="s">
        <v>39</v>
      </c>
      <c r="C19" s="26" t="s">
        <v>63</v>
      </c>
      <c r="D19" s="27" t="s">
        <v>92</v>
      </c>
      <c r="E19" s="26" t="s">
        <v>46</v>
      </c>
      <c r="F19" s="26" t="s">
        <v>34</v>
      </c>
      <c r="G19" s="9">
        <f>_xlfn.XLOOKUP(CountyDW[[#This Row],[Water Quality Testing Requirements for Domestic Wells]],Lookup[Water Quality Testing Requirements for Domestic Wells],Lookup[Test Requirement (Req.) Score])</f>
        <v>0</v>
      </c>
      <c r="H19" s="9">
        <v>3</v>
      </c>
      <c r="I19" s="9">
        <f>CountyDW[[#This Row],[Testing Req. Score]]*CountyDW[[#This Row],[Testing Req. Weight]]</f>
        <v>0</v>
      </c>
      <c r="J19" s="10">
        <f>_xlfn.XLOOKUP(CountyDW[[#This Row],[Water Quality Testing Type Required for Domestic Wells]],Lookup[Water Quality Testing Type Required for Domestic Wells],Lookup[Testing Type 
Score])</f>
        <v>0.5</v>
      </c>
      <c r="K19" s="10">
        <v>1</v>
      </c>
      <c r="L19" s="10">
        <f>CountyDW[[#This Row],[Testing Type Score]]*CountyDW[[#This Row],[Testing Type Weight]]</f>
        <v>0.5</v>
      </c>
      <c r="M19" s="11">
        <f>_xlfn.XLOOKUP(CountyDW[[#This Row],[Water Quality Test Results Impacts on Permitting for Domestic Wells]],Lookup[Water Quality Test Results Impacts on Permitting for Domestic Wells],Lookup[Test Results Impact Permitting Score])</f>
        <v>0</v>
      </c>
      <c r="N19" s="11">
        <v>2</v>
      </c>
      <c r="O19" s="11">
        <f>CountyDW[[#This Row],[Test Result Impacts Permit Score]]*CountyDW[[#This Row],[Test Result Impacts Permit Weight]]</f>
        <v>0</v>
      </c>
      <c r="P19" s="12">
        <f>_xlfn.XLOOKUP(CountyDW[[#This Row],[Does the County have a Water Quality Monitoring Program?]],Lookup[Does the County have a Water Quality Monitoring Program?],Lookup[County Monitoring Program Score])</f>
        <v>1</v>
      </c>
      <c r="Q19" s="12">
        <v>2</v>
      </c>
      <c r="R19" s="12">
        <f>CountyDW[[#This Row],[County Monitoring Program Score]]*CountyDW[[#This Row],[County Monitoring Program Weight]]</f>
        <v>2</v>
      </c>
      <c r="S19" s="26" t="s">
        <v>35</v>
      </c>
      <c r="T19" s="26" t="s">
        <v>36</v>
      </c>
      <c r="U19" s="26" t="s">
        <v>219</v>
      </c>
      <c r="V19" s="27" t="s">
        <v>93</v>
      </c>
      <c r="W19" s="15">
        <f>_xlfn.XLOOKUP(CountyDW[[#This Row],[County Administrative Services]],Lookup[County Administrative Services],Lookup[Administrative Services Score])</f>
        <v>1</v>
      </c>
      <c r="X19" s="15">
        <v>2</v>
      </c>
      <c r="Y19" s="15">
        <f>CountyDW[[#This Row],[Administrative Services Score]]*CountyDW[[#This Row],[Administrative Services Weight]]</f>
        <v>2</v>
      </c>
      <c r="Z19" s="17">
        <f>_xlfn.XLOOKUP(CountyDW[[#This Row],[County Website Quality]],Lookup[County Website Quality],Lookup[Website Quality Score])</f>
        <v>1</v>
      </c>
      <c r="AA19" s="17">
        <v>1</v>
      </c>
      <c r="AB19" s="17">
        <f>CountyDW[[#This Row],[Website Quality Score]]*CountyDW[[#This Row],[Website Quality Weight]]</f>
        <v>1</v>
      </c>
      <c r="AC19" s="19">
        <f>_xlfn.XLOOKUP(CountyDW[[#This Row],[County Funding Resources Available to Domestic Well Owners]],Lookup[County Funding Resources Available to Domestic Well Owners],Lookup[Funding Score])</f>
        <v>1</v>
      </c>
      <c r="AD19" s="19">
        <v>1</v>
      </c>
      <c r="AE19" s="19">
        <f>CountyDW[[#This Row],[Funding Score]]*CountyDW[[#This Row],[Funding Weight]]</f>
        <v>1</v>
      </c>
      <c r="AF19"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6.5</v>
      </c>
    </row>
    <row r="20" spans="1:32" ht="131.1" customHeight="1" x14ac:dyDescent="0.25">
      <c r="A20" s="32" t="s">
        <v>94</v>
      </c>
      <c r="B20" s="26" t="s">
        <v>39</v>
      </c>
      <c r="C20" s="26" t="s">
        <v>40</v>
      </c>
      <c r="D20" s="26" t="s">
        <v>95</v>
      </c>
      <c r="E20" s="26" t="s">
        <v>46</v>
      </c>
      <c r="F20" s="26" t="s">
        <v>34</v>
      </c>
      <c r="G20" s="9">
        <f>_xlfn.XLOOKUP(CountyDW[[#This Row],[Water Quality Testing Requirements for Domestic Wells]],Lookup[Water Quality Testing Requirements for Domestic Wells],Lookup[Test Requirement (Req.) Score])</f>
        <v>0</v>
      </c>
      <c r="H20" s="9">
        <v>3</v>
      </c>
      <c r="I20" s="9">
        <f>CountyDW[[#This Row],[Testing Req. Score]]*CountyDW[[#This Row],[Testing Req. Weight]]</f>
        <v>0</v>
      </c>
      <c r="J20" s="10">
        <f>_xlfn.XLOOKUP(CountyDW[[#This Row],[Water Quality Testing Type Required for Domestic Wells]],Lookup[Water Quality Testing Type Required for Domestic Wells],Lookup[Testing Type 
Score])</f>
        <v>0</v>
      </c>
      <c r="K20" s="10">
        <v>1</v>
      </c>
      <c r="L20" s="10">
        <f>CountyDW[[#This Row],[Testing Type Score]]*CountyDW[[#This Row],[Testing Type Weight]]</f>
        <v>0</v>
      </c>
      <c r="M20" s="11">
        <f>_xlfn.XLOOKUP(CountyDW[[#This Row],[Water Quality Test Results Impacts on Permitting for Domestic Wells]],Lookup[Water Quality Test Results Impacts on Permitting for Domestic Wells],Lookup[Test Results Impact Permitting Score])</f>
        <v>0</v>
      </c>
      <c r="N20" s="11">
        <v>2</v>
      </c>
      <c r="O20" s="11">
        <f>CountyDW[[#This Row],[Test Result Impacts Permit Score]]*CountyDW[[#This Row],[Test Result Impacts Permit Weight]]</f>
        <v>0</v>
      </c>
      <c r="P20" s="12">
        <f>_xlfn.XLOOKUP(CountyDW[[#This Row],[Does the County have a Water Quality Monitoring Program?]],Lookup[Does the County have a Water Quality Monitoring Program?],Lookup[County Monitoring Program Score])</f>
        <v>1</v>
      </c>
      <c r="Q20" s="12">
        <v>2</v>
      </c>
      <c r="R20" s="12">
        <f>CountyDW[[#This Row],[County Monitoring Program Score]]*CountyDW[[#This Row],[County Monitoring Program Weight]]</f>
        <v>2</v>
      </c>
      <c r="S20" s="26" t="s">
        <v>35</v>
      </c>
      <c r="T20" s="26" t="s">
        <v>47</v>
      </c>
      <c r="U20" s="26" t="s">
        <v>219</v>
      </c>
      <c r="V20" s="27" t="s">
        <v>96</v>
      </c>
      <c r="W20" s="15">
        <f>_xlfn.XLOOKUP(CountyDW[[#This Row],[County Administrative Services]],Lookup[County Administrative Services],Lookup[Administrative Services Score])</f>
        <v>1</v>
      </c>
      <c r="X20" s="15">
        <v>2</v>
      </c>
      <c r="Y20" s="15">
        <f>CountyDW[[#This Row],[Administrative Services Score]]*CountyDW[[#This Row],[Administrative Services Weight]]</f>
        <v>2</v>
      </c>
      <c r="Z20" s="17">
        <f>_xlfn.XLOOKUP(CountyDW[[#This Row],[County Website Quality]],Lookup[County Website Quality],Lookup[Website Quality Score])</f>
        <v>0</v>
      </c>
      <c r="AA20" s="17">
        <v>1</v>
      </c>
      <c r="AB20" s="17">
        <f>CountyDW[[#This Row],[Website Quality Score]]*CountyDW[[#This Row],[Website Quality Weight]]</f>
        <v>0</v>
      </c>
      <c r="AC20" s="19">
        <f>_xlfn.XLOOKUP(CountyDW[[#This Row],[County Funding Resources Available to Domestic Well Owners]],Lookup[County Funding Resources Available to Domestic Well Owners],Lookup[Funding Score])</f>
        <v>1</v>
      </c>
      <c r="AD20" s="19">
        <v>1</v>
      </c>
      <c r="AE20" s="19">
        <f>CountyDW[[#This Row],[Funding Score]]*CountyDW[[#This Row],[Funding Weight]]</f>
        <v>1</v>
      </c>
      <c r="AF20"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5</v>
      </c>
    </row>
    <row r="21" spans="1:32" ht="224.1" customHeight="1" x14ac:dyDescent="0.25">
      <c r="A21" s="32" t="s">
        <v>97</v>
      </c>
      <c r="B21" s="26" t="s">
        <v>39</v>
      </c>
      <c r="C21" s="26" t="s">
        <v>40</v>
      </c>
      <c r="D21" s="26" t="s">
        <v>98</v>
      </c>
      <c r="E21" s="26" t="s">
        <v>52</v>
      </c>
      <c r="F21" s="26" t="s">
        <v>68</v>
      </c>
      <c r="G21" s="9">
        <f>_xlfn.XLOOKUP(CountyDW[[#This Row],[Water Quality Testing Requirements for Domestic Wells]],Lookup[Water Quality Testing Requirements for Domestic Wells],Lookup[Test Requirement (Req.) Score])</f>
        <v>0</v>
      </c>
      <c r="H21" s="9">
        <v>3</v>
      </c>
      <c r="I21" s="9">
        <f>CountyDW[[#This Row],[Testing Req. Score]]*CountyDW[[#This Row],[Testing Req. Weight]]</f>
        <v>0</v>
      </c>
      <c r="J21" s="10">
        <f>_xlfn.XLOOKUP(CountyDW[[#This Row],[Water Quality Testing Type Required for Domestic Wells]],Lookup[Water Quality Testing Type Required for Domestic Wells],Lookup[Testing Type 
Score])</f>
        <v>0</v>
      </c>
      <c r="K21" s="10">
        <v>1</v>
      </c>
      <c r="L21" s="10">
        <f>CountyDW[[#This Row],[Testing Type Score]]*CountyDW[[#This Row],[Testing Type Weight]]</f>
        <v>0</v>
      </c>
      <c r="M21" s="11">
        <f>_xlfn.XLOOKUP(CountyDW[[#This Row],[Water Quality Test Results Impacts on Permitting for Domestic Wells]],Lookup[Water Quality Test Results Impacts on Permitting for Domestic Wells],Lookup[Test Results Impact Permitting Score])</f>
        <v>0.5</v>
      </c>
      <c r="N21" s="11">
        <v>2</v>
      </c>
      <c r="O21" s="11">
        <f>CountyDW[[#This Row],[Test Result Impacts Permit Score]]*CountyDW[[#This Row],[Test Result Impacts Permit Weight]]</f>
        <v>1</v>
      </c>
      <c r="P21" s="12">
        <f>_xlfn.XLOOKUP(CountyDW[[#This Row],[Does the County have a Water Quality Monitoring Program?]],Lookup[Does the County have a Water Quality Monitoring Program?],Lookup[County Monitoring Program Score])</f>
        <v>0</v>
      </c>
      <c r="Q21" s="12">
        <v>2</v>
      </c>
      <c r="R21" s="12">
        <f>CountyDW[[#This Row],[County Monitoring Program Score]]*CountyDW[[#This Row],[County Monitoring Program Weight]]</f>
        <v>0</v>
      </c>
      <c r="S21" s="26" t="s">
        <v>57</v>
      </c>
      <c r="T21" s="26" t="s">
        <v>47</v>
      </c>
      <c r="U21" s="26" t="s">
        <v>217</v>
      </c>
      <c r="V21" s="27" t="s">
        <v>99</v>
      </c>
      <c r="W21" s="15">
        <f>_xlfn.XLOOKUP(CountyDW[[#This Row],[County Administrative Services]],Lookup[County Administrative Services],Lookup[Administrative Services Score])</f>
        <v>0.5</v>
      </c>
      <c r="X21" s="15">
        <v>2</v>
      </c>
      <c r="Y21" s="15">
        <f>CountyDW[[#This Row],[Administrative Services Score]]*CountyDW[[#This Row],[Administrative Services Weight]]</f>
        <v>1</v>
      </c>
      <c r="Z21" s="17">
        <f>_xlfn.XLOOKUP(CountyDW[[#This Row],[County Website Quality]],Lookup[County Website Quality],Lookup[Website Quality Score])</f>
        <v>0</v>
      </c>
      <c r="AA21" s="17">
        <v>1</v>
      </c>
      <c r="AB21" s="17">
        <f>CountyDW[[#This Row],[Website Quality Score]]*CountyDW[[#This Row],[Website Quality Weight]]</f>
        <v>0</v>
      </c>
      <c r="AC21" s="19">
        <f>_xlfn.XLOOKUP(CountyDW[[#This Row],[County Funding Resources Available to Domestic Well Owners]],Lookup[County Funding Resources Available to Domestic Well Owners],Lookup[Funding Score])</f>
        <v>0.5</v>
      </c>
      <c r="AD21" s="19">
        <v>1</v>
      </c>
      <c r="AE21" s="19">
        <f>CountyDW[[#This Row],[Funding Score]]*CountyDW[[#This Row],[Funding Weight]]</f>
        <v>0.5</v>
      </c>
      <c r="AF21"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2.5</v>
      </c>
    </row>
    <row r="22" spans="1:32" ht="117" customHeight="1" x14ac:dyDescent="0.25">
      <c r="A22" s="32" t="s">
        <v>100</v>
      </c>
      <c r="B22" s="26" t="s">
        <v>39</v>
      </c>
      <c r="C22" s="26" t="s">
        <v>40</v>
      </c>
      <c r="D22" s="26" t="s">
        <v>101</v>
      </c>
      <c r="E22" s="26" t="s">
        <v>46</v>
      </c>
      <c r="F22" s="26" t="s">
        <v>34</v>
      </c>
      <c r="G22" s="9">
        <f>_xlfn.XLOOKUP(CountyDW[[#This Row],[Water Quality Testing Requirements for Domestic Wells]],Lookup[Water Quality Testing Requirements for Domestic Wells],Lookup[Test Requirement (Req.) Score])</f>
        <v>0</v>
      </c>
      <c r="H22" s="9">
        <v>3</v>
      </c>
      <c r="I22" s="9">
        <f>CountyDW[[#This Row],[Testing Req. Score]]*CountyDW[[#This Row],[Testing Req. Weight]]</f>
        <v>0</v>
      </c>
      <c r="J22" s="10">
        <f>_xlfn.XLOOKUP(CountyDW[[#This Row],[Water Quality Testing Type Required for Domestic Wells]],Lookup[Water Quality Testing Type Required for Domestic Wells],Lookup[Testing Type 
Score])</f>
        <v>0</v>
      </c>
      <c r="K22" s="10">
        <v>1</v>
      </c>
      <c r="L22" s="10">
        <f>CountyDW[[#This Row],[Testing Type Score]]*CountyDW[[#This Row],[Testing Type Weight]]</f>
        <v>0</v>
      </c>
      <c r="M22" s="11">
        <f>_xlfn.XLOOKUP(CountyDW[[#This Row],[Water Quality Test Results Impacts on Permitting for Domestic Wells]],Lookup[Water Quality Test Results Impacts on Permitting for Domestic Wells],Lookup[Test Results Impact Permitting Score])</f>
        <v>0</v>
      </c>
      <c r="N22" s="11">
        <v>2</v>
      </c>
      <c r="O22" s="11">
        <f>CountyDW[[#This Row],[Test Result Impacts Permit Score]]*CountyDW[[#This Row],[Test Result Impacts Permit Weight]]</f>
        <v>0</v>
      </c>
      <c r="P22" s="12">
        <f>_xlfn.XLOOKUP(CountyDW[[#This Row],[Does the County have a Water Quality Monitoring Program?]],Lookup[Does the County have a Water Quality Monitoring Program?],Lookup[County Monitoring Program Score])</f>
        <v>1</v>
      </c>
      <c r="Q22" s="12">
        <v>2</v>
      </c>
      <c r="R22" s="12">
        <f>CountyDW[[#This Row],[County Monitoring Program Score]]*CountyDW[[#This Row],[County Monitoring Program Weight]]</f>
        <v>2</v>
      </c>
      <c r="S22" s="26" t="s">
        <v>35</v>
      </c>
      <c r="T22" s="26" t="s">
        <v>47</v>
      </c>
      <c r="U22" s="26" t="s">
        <v>217</v>
      </c>
      <c r="V22" s="26" t="s">
        <v>102</v>
      </c>
      <c r="W22" s="14">
        <f>_xlfn.XLOOKUP(CountyDW[[#This Row],[County Administrative Services]],Lookup[County Administrative Services],Lookup[Administrative Services Score])</f>
        <v>1</v>
      </c>
      <c r="X22" s="15">
        <v>2</v>
      </c>
      <c r="Y22" s="14">
        <f>CountyDW[[#This Row],[Administrative Services Score]]*CountyDW[[#This Row],[Administrative Services Weight]]</f>
        <v>2</v>
      </c>
      <c r="Z22" s="16">
        <f>_xlfn.XLOOKUP(CountyDW[[#This Row],[County Website Quality]],Lookup[County Website Quality],Lookup[Website Quality Score])</f>
        <v>0</v>
      </c>
      <c r="AA22" s="17">
        <v>1</v>
      </c>
      <c r="AB22" s="16">
        <f>CountyDW[[#This Row],[Website Quality Score]]*CountyDW[[#This Row],[Website Quality Weight]]</f>
        <v>0</v>
      </c>
      <c r="AC22" s="18">
        <f>_xlfn.XLOOKUP(CountyDW[[#This Row],[County Funding Resources Available to Domestic Well Owners]],Lookup[County Funding Resources Available to Domestic Well Owners],Lookup[Funding Score])</f>
        <v>0.5</v>
      </c>
      <c r="AD22" s="19">
        <v>1</v>
      </c>
      <c r="AE22" s="18">
        <f>CountyDW[[#This Row],[Funding Score]]*CountyDW[[#This Row],[Funding Weight]]</f>
        <v>0.5</v>
      </c>
      <c r="AF22"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4.5</v>
      </c>
    </row>
    <row r="23" spans="1:32" ht="105" x14ac:dyDescent="0.25">
      <c r="A23" s="32" t="s">
        <v>103</v>
      </c>
      <c r="B23" s="26" t="s">
        <v>32</v>
      </c>
      <c r="C23" s="26" t="s">
        <v>33</v>
      </c>
      <c r="E23" s="26" t="s">
        <v>221</v>
      </c>
      <c r="F23" s="26" t="s">
        <v>87</v>
      </c>
      <c r="G23" s="9">
        <f>_xlfn.XLOOKUP(CountyDW[[#This Row],[Water Quality Testing Requirements for Domestic Wells]],Lookup[Water Quality Testing Requirements for Domestic Wells],Lookup[Test Requirement (Req.) Score])</f>
        <v>1</v>
      </c>
      <c r="H23" s="9">
        <v>3</v>
      </c>
      <c r="I23" s="9">
        <f>CountyDW[[#This Row],[Testing Req. Score]]*CountyDW[[#This Row],[Testing Req. Weight]]</f>
        <v>3</v>
      </c>
      <c r="J23" s="10">
        <f>_xlfn.XLOOKUP(CountyDW[[#This Row],[Water Quality Testing Type Required for Domestic Wells]],Lookup[Water Quality Testing Type Required for Domestic Wells],Lookup[Testing Type 
Score])</f>
        <v>1</v>
      </c>
      <c r="K23" s="10">
        <v>1</v>
      </c>
      <c r="L23" s="10">
        <f>CountyDW[[#This Row],[Testing Type Score]]*CountyDW[[#This Row],[Testing Type Weight]]</f>
        <v>1</v>
      </c>
      <c r="M23" s="11">
        <f>_xlfn.XLOOKUP(CountyDW[[#This Row],[Water Quality Test Results Impacts on Permitting for Domestic Wells]],Lookup[Water Quality Test Results Impacts on Permitting for Domestic Wells],Lookup[Test Results Impact Permitting Score])</f>
        <v>1</v>
      </c>
      <c r="N23" s="11">
        <v>2</v>
      </c>
      <c r="O23" s="11">
        <f>CountyDW[[#This Row],[Test Result Impacts Permit Score]]*CountyDW[[#This Row],[Test Result Impacts Permit Weight]]</f>
        <v>2</v>
      </c>
      <c r="P23" s="12">
        <f>_xlfn.XLOOKUP(CountyDW[[#This Row],[Does the County have a Water Quality Monitoring Program?]],Lookup[Does the County have a Water Quality Monitoring Program?],Lookup[County Monitoring Program Score])</f>
        <v>0.5</v>
      </c>
      <c r="Q23" s="12">
        <v>2</v>
      </c>
      <c r="R23" s="12">
        <f>CountyDW[[#This Row],[County Monitoring Program Score]]*CountyDW[[#This Row],[County Monitoring Program Weight]]</f>
        <v>1</v>
      </c>
      <c r="S23" s="26" t="s">
        <v>57</v>
      </c>
      <c r="T23" s="26" t="s">
        <v>47</v>
      </c>
      <c r="U23" s="26" t="s">
        <v>219</v>
      </c>
      <c r="V23" s="27" t="s">
        <v>104</v>
      </c>
      <c r="W23" s="15">
        <f>_xlfn.XLOOKUP(CountyDW[[#This Row],[County Administrative Services]],Lookup[County Administrative Services],Lookup[Administrative Services Score])</f>
        <v>0.5</v>
      </c>
      <c r="X23" s="15">
        <v>2</v>
      </c>
      <c r="Y23" s="15">
        <f>CountyDW[[#This Row],[Administrative Services Score]]*CountyDW[[#This Row],[Administrative Services Weight]]</f>
        <v>1</v>
      </c>
      <c r="Z23" s="17">
        <f>_xlfn.XLOOKUP(CountyDW[[#This Row],[County Website Quality]],Lookup[County Website Quality],Lookup[Website Quality Score])</f>
        <v>0</v>
      </c>
      <c r="AA23" s="17">
        <v>1</v>
      </c>
      <c r="AB23" s="17">
        <f>CountyDW[[#This Row],[Website Quality Score]]*CountyDW[[#This Row],[Website Quality Weight]]</f>
        <v>0</v>
      </c>
      <c r="AC23" s="19">
        <f>_xlfn.XLOOKUP(CountyDW[[#This Row],[County Funding Resources Available to Domestic Well Owners]],Lookup[County Funding Resources Available to Domestic Well Owners],Lookup[Funding Score])</f>
        <v>1</v>
      </c>
      <c r="AD23" s="19">
        <v>1</v>
      </c>
      <c r="AE23" s="19">
        <f>CountyDW[[#This Row],[Funding Score]]*CountyDW[[#This Row],[Funding Weight]]</f>
        <v>1</v>
      </c>
      <c r="AF23"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9</v>
      </c>
    </row>
    <row r="24" spans="1:32" ht="75" x14ac:dyDescent="0.25">
      <c r="A24" s="32" t="s">
        <v>105</v>
      </c>
      <c r="B24" s="30" t="s">
        <v>50</v>
      </c>
      <c r="C24" s="26" t="s">
        <v>33</v>
      </c>
      <c r="D24" s="27" t="s">
        <v>106</v>
      </c>
      <c r="E24" s="26" t="s">
        <v>52</v>
      </c>
      <c r="F24" s="26" t="s">
        <v>87</v>
      </c>
      <c r="G24" s="9">
        <f>_xlfn.XLOOKUP(CountyDW[[#This Row],[Water Quality Testing Requirements for Domestic Wells]],Lookup[Water Quality Testing Requirements for Domestic Wells],Lookup[Test Requirement (Req.) Score])</f>
        <v>0.5</v>
      </c>
      <c r="H24" s="9">
        <v>3</v>
      </c>
      <c r="I24" s="9">
        <f>CountyDW[[#This Row],[Testing Req. Score]]*CountyDW[[#This Row],[Testing Req. Weight]]</f>
        <v>1.5</v>
      </c>
      <c r="J24" s="10">
        <f>_xlfn.XLOOKUP(CountyDW[[#This Row],[Water Quality Testing Type Required for Domestic Wells]],Lookup[Water Quality Testing Type Required for Domestic Wells],Lookup[Testing Type 
Score])</f>
        <v>1</v>
      </c>
      <c r="K24" s="10">
        <v>1</v>
      </c>
      <c r="L24" s="10">
        <f>CountyDW[[#This Row],[Testing Type Score]]*CountyDW[[#This Row],[Testing Type Weight]]</f>
        <v>1</v>
      </c>
      <c r="M24" s="11">
        <f>_xlfn.XLOOKUP(CountyDW[[#This Row],[Water Quality Test Results Impacts on Permitting for Domestic Wells]],Lookup[Water Quality Test Results Impacts on Permitting for Domestic Wells],Lookup[Test Results Impact Permitting Score])</f>
        <v>0.5</v>
      </c>
      <c r="N24" s="11">
        <v>2</v>
      </c>
      <c r="O24" s="11">
        <f>CountyDW[[#This Row],[Test Result Impacts Permit Score]]*CountyDW[[#This Row],[Test Result Impacts Permit Weight]]</f>
        <v>1</v>
      </c>
      <c r="P24" s="12">
        <f>_xlfn.XLOOKUP(CountyDW[[#This Row],[Does the County have a Water Quality Monitoring Program?]],Lookup[Does the County have a Water Quality Monitoring Program?],Lookup[County Monitoring Program Score])</f>
        <v>0.5</v>
      </c>
      <c r="Q24" s="12">
        <v>2</v>
      </c>
      <c r="R24" s="12">
        <f>CountyDW[[#This Row],[County Monitoring Program Score]]*CountyDW[[#This Row],[County Monitoring Program Weight]]</f>
        <v>1</v>
      </c>
      <c r="S24" s="26" t="s">
        <v>35</v>
      </c>
      <c r="T24" s="26" t="s">
        <v>65</v>
      </c>
      <c r="U24" s="26" t="s">
        <v>217</v>
      </c>
      <c r="V24" s="27" t="s">
        <v>107</v>
      </c>
      <c r="W24" s="15">
        <f>_xlfn.XLOOKUP(CountyDW[[#This Row],[County Administrative Services]],Lookup[County Administrative Services],Lookup[Administrative Services Score])</f>
        <v>1</v>
      </c>
      <c r="X24" s="15">
        <v>2</v>
      </c>
      <c r="Y24" s="15">
        <f>CountyDW[[#This Row],[Administrative Services Score]]*CountyDW[[#This Row],[Administrative Services Weight]]</f>
        <v>2</v>
      </c>
      <c r="Z24" s="17">
        <f>_xlfn.XLOOKUP(CountyDW[[#This Row],[County Website Quality]],Lookup[County Website Quality],Lookup[Website Quality Score])</f>
        <v>0.5</v>
      </c>
      <c r="AA24" s="17">
        <v>1</v>
      </c>
      <c r="AB24" s="17">
        <f>CountyDW[[#This Row],[Website Quality Score]]*CountyDW[[#This Row],[Website Quality Weight]]</f>
        <v>0.5</v>
      </c>
      <c r="AC24" s="19">
        <f>_xlfn.XLOOKUP(CountyDW[[#This Row],[County Funding Resources Available to Domestic Well Owners]],Lookup[County Funding Resources Available to Domestic Well Owners],Lookup[Funding Score])</f>
        <v>0.5</v>
      </c>
      <c r="AD24" s="19">
        <v>1</v>
      </c>
      <c r="AE24" s="19">
        <f>CountyDW[[#This Row],[Funding Score]]*CountyDW[[#This Row],[Funding Weight]]</f>
        <v>0.5</v>
      </c>
      <c r="AF24"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7.5</v>
      </c>
    </row>
    <row r="25" spans="1:32" ht="150" x14ac:dyDescent="0.25">
      <c r="A25" s="32" t="s">
        <v>108</v>
      </c>
      <c r="B25" s="26" t="s">
        <v>39</v>
      </c>
      <c r="C25" s="26" t="s">
        <v>40</v>
      </c>
      <c r="D25" s="26" t="s">
        <v>109</v>
      </c>
      <c r="E25" s="26" t="s">
        <v>52</v>
      </c>
      <c r="F25" s="26" t="s">
        <v>68</v>
      </c>
      <c r="G25" s="9">
        <f>_xlfn.XLOOKUP(CountyDW[[#This Row],[Water Quality Testing Requirements for Domestic Wells]],Lookup[Water Quality Testing Requirements for Domestic Wells],Lookup[Test Requirement (Req.) Score])</f>
        <v>0</v>
      </c>
      <c r="H25" s="9">
        <v>3</v>
      </c>
      <c r="I25" s="9">
        <f>CountyDW[[#This Row],[Testing Req. Score]]*CountyDW[[#This Row],[Testing Req. Weight]]</f>
        <v>0</v>
      </c>
      <c r="J25" s="10">
        <f>_xlfn.XLOOKUP(CountyDW[[#This Row],[Water Quality Testing Type Required for Domestic Wells]],Lookup[Water Quality Testing Type Required for Domestic Wells],Lookup[Testing Type 
Score])</f>
        <v>0</v>
      </c>
      <c r="K25" s="10">
        <v>1</v>
      </c>
      <c r="L25" s="10">
        <f>CountyDW[[#This Row],[Testing Type Score]]*CountyDW[[#This Row],[Testing Type Weight]]</f>
        <v>0</v>
      </c>
      <c r="M25" s="11">
        <f>_xlfn.XLOOKUP(CountyDW[[#This Row],[Water Quality Test Results Impacts on Permitting for Domestic Wells]],Lookup[Water Quality Test Results Impacts on Permitting for Domestic Wells],Lookup[Test Results Impact Permitting Score])</f>
        <v>0.5</v>
      </c>
      <c r="N25" s="11">
        <v>2</v>
      </c>
      <c r="O25" s="11">
        <f>CountyDW[[#This Row],[Test Result Impacts Permit Score]]*CountyDW[[#This Row],[Test Result Impacts Permit Weight]]</f>
        <v>1</v>
      </c>
      <c r="P25" s="12">
        <f>_xlfn.XLOOKUP(CountyDW[[#This Row],[Does the County have a Water Quality Monitoring Program?]],Lookup[Does the County have a Water Quality Monitoring Program?],Lookup[County Monitoring Program Score])</f>
        <v>0</v>
      </c>
      <c r="Q25" s="12">
        <v>2</v>
      </c>
      <c r="R25" s="12">
        <f>CountyDW[[#This Row],[County Monitoring Program Score]]*CountyDW[[#This Row],[County Monitoring Program Weight]]</f>
        <v>0</v>
      </c>
      <c r="S25" s="26" t="s">
        <v>57</v>
      </c>
      <c r="T25" s="26" t="s">
        <v>47</v>
      </c>
      <c r="U25" s="26" t="s">
        <v>217</v>
      </c>
      <c r="V25" s="27" t="s">
        <v>110</v>
      </c>
      <c r="W25" s="15">
        <f>_xlfn.XLOOKUP(CountyDW[[#This Row],[County Administrative Services]],Lookup[County Administrative Services],Lookup[Administrative Services Score])</f>
        <v>0.5</v>
      </c>
      <c r="X25" s="15">
        <v>2</v>
      </c>
      <c r="Y25" s="15">
        <f>CountyDW[[#This Row],[Administrative Services Score]]*CountyDW[[#This Row],[Administrative Services Weight]]</f>
        <v>1</v>
      </c>
      <c r="Z25" s="17">
        <f>_xlfn.XLOOKUP(CountyDW[[#This Row],[County Website Quality]],Lookup[County Website Quality],Lookup[Website Quality Score])</f>
        <v>0</v>
      </c>
      <c r="AA25" s="17">
        <v>1</v>
      </c>
      <c r="AB25" s="17">
        <f>CountyDW[[#This Row],[Website Quality Score]]*CountyDW[[#This Row],[Website Quality Weight]]</f>
        <v>0</v>
      </c>
      <c r="AC25" s="19">
        <f>_xlfn.XLOOKUP(CountyDW[[#This Row],[County Funding Resources Available to Domestic Well Owners]],Lookup[County Funding Resources Available to Domestic Well Owners],Lookup[Funding Score])</f>
        <v>0.5</v>
      </c>
      <c r="AD25" s="19">
        <v>1</v>
      </c>
      <c r="AE25" s="19">
        <f>CountyDW[[#This Row],[Funding Score]]*CountyDW[[#This Row],[Funding Weight]]</f>
        <v>0.5</v>
      </c>
      <c r="AF25"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2.5</v>
      </c>
    </row>
    <row r="26" spans="1:32" ht="75" x14ac:dyDescent="0.25">
      <c r="A26" s="32" t="s">
        <v>111</v>
      </c>
      <c r="B26" s="30" t="s">
        <v>50</v>
      </c>
      <c r="C26" s="26" t="s">
        <v>33</v>
      </c>
      <c r="D26" s="26" t="s">
        <v>112</v>
      </c>
      <c r="E26" s="26" t="s">
        <v>52</v>
      </c>
      <c r="F26" s="26" t="s">
        <v>87</v>
      </c>
      <c r="G26" s="9">
        <f>_xlfn.XLOOKUP(CountyDW[[#This Row],[Water Quality Testing Requirements for Domestic Wells]],Lookup[Water Quality Testing Requirements for Domestic Wells],Lookup[Test Requirement (Req.) Score])</f>
        <v>0.5</v>
      </c>
      <c r="H26" s="9">
        <v>3</v>
      </c>
      <c r="I26" s="9">
        <f>CountyDW[[#This Row],[Testing Req. Score]]*CountyDW[[#This Row],[Testing Req. Weight]]</f>
        <v>1.5</v>
      </c>
      <c r="J26" s="10">
        <f>_xlfn.XLOOKUP(CountyDW[[#This Row],[Water Quality Testing Type Required for Domestic Wells]],Lookup[Water Quality Testing Type Required for Domestic Wells],Lookup[Testing Type 
Score])</f>
        <v>1</v>
      </c>
      <c r="K26" s="10">
        <v>1</v>
      </c>
      <c r="L26" s="10">
        <f>CountyDW[[#This Row],[Testing Type Score]]*CountyDW[[#This Row],[Testing Type Weight]]</f>
        <v>1</v>
      </c>
      <c r="M26" s="11">
        <f>_xlfn.XLOOKUP(CountyDW[[#This Row],[Water Quality Test Results Impacts on Permitting for Domestic Wells]],Lookup[Water Quality Test Results Impacts on Permitting for Domestic Wells],Lookup[Test Results Impact Permitting Score])</f>
        <v>0.5</v>
      </c>
      <c r="N26" s="11">
        <v>2</v>
      </c>
      <c r="O26" s="11">
        <f>CountyDW[[#This Row],[Test Result Impacts Permit Score]]*CountyDW[[#This Row],[Test Result Impacts Permit Weight]]</f>
        <v>1</v>
      </c>
      <c r="P26" s="12">
        <f>_xlfn.XLOOKUP(CountyDW[[#This Row],[Does the County have a Water Quality Monitoring Program?]],Lookup[Does the County have a Water Quality Monitoring Program?],Lookup[County Monitoring Program Score])</f>
        <v>0.5</v>
      </c>
      <c r="Q26" s="12">
        <v>2</v>
      </c>
      <c r="R26" s="12">
        <f>CountyDW[[#This Row],[County Monitoring Program Score]]*CountyDW[[#This Row],[County Monitoring Program Weight]]</f>
        <v>1</v>
      </c>
      <c r="S26" s="26" t="s">
        <v>35</v>
      </c>
      <c r="T26" s="26" t="s">
        <v>47</v>
      </c>
      <c r="U26" s="26" t="s">
        <v>219</v>
      </c>
      <c r="V26" s="27" t="s">
        <v>113</v>
      </c>
      <c r="W26" s="15">
        <f>_xlfn.XLOOKUP(CountyDW[[#This Row],[County Administrative Services]],Lookup[County Administrative Services],Lookup[Administrative Services Score])</f>
        <v>1</v>
      </c>
      <c r="X26" s="15">
        <v>2</v>
      </c>
      <c r="Y26" s="15">
        <f>CountyDW[[#This Row],[Administrative Services Score]]*CountyDW[[#This Row],[Administrative Services Weight]]</f>
        <v>2</v>
      </c>
      <c r="Z26" s="17">
        <f>_xlfn.XLOOKUP(CountyDW[[#This Row],[County Website Quality]],Lookup[County Website Quality],Lookup[Website Quality Score])</f>
        <v>0</v>
      </c>
      <c r="AA26" s="17">
        <v>1</v>
      </c>
      <c r="AB26" s="17">
        <f>CountyDW[[#This Row],[Website Quality Score]]*CountyDW[[#This Row],[Website Quality Weight]]</f>
        <v>0</v>
      </c>
      <c r="AC26" s="19">
        <f>_xlfn.XLOOKUP(CountyDW[[#This Row],[County Funding Resources Available to Domestic Well Owners]],Lookup[County Funding Resources Available to Domestic Well Owners],Lookup[Funding Score])</f>
        <v>1</v>
      </c>
      <c r="AD26" s="19">
        <v>1</v>
      </c>
      <c r="AE26" s="19">
        <f>CountyDW[[#This Row],[Funding Score]]*CountyDW[[#This Row],[Funding Weight]]</f>
        <v>1</v>
      </c>
      <c r="AF26"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7.5</v>
      </c>
    </row>
    <row r="27" spans="1:32" ht="176.45" customHeight="1" x14ac:dyDescent="0.25">
      <c r="A27" s="32" t="s">
        <v>114</v>
      </c>
      <c r="B27" s="26" t="s">
        <v>39</v>
      </c>
      <c r="C27" s="26" t="s">
        <v>63</v>
      </c>
      <c r="D27" s="26" t="s">
        <v>115</v>
      </c>
      <c r="E27" s="26" t="s">
        <v>42</v>
      </c>
      <c r="F27" s="26" t="s">
        <v>68</v>
      </c>
      <c r="G27" s="9">
        <f>_xlfn.XLOOKUP(CountyDW[[#This Row],[Water Quality Testing Requirements for Domestic Wells]],Lookup[Water Quality Testing Requirements for Domestic Wells],Lookup[Test Requirement (Req.) Score])</f>
        <v>0</v>
      </c>
      <c r="H27" s="9">
        <v>3</v>
      </c>
      <c r="I27" s="9">
        <f>CountyDW[[#This Row],[Testing Req. Score]]*CountyDW[[#This Row],[Testing Req. Weight]]</f>
        <v>0</v>
      </c>
      <c r="J27" s="10">
        <f>_xlfn.XLOOKUP(CountyDW[[#This Row],[Water Quality Testing Type Required for Domestic Wells]],Lookup[Water Quality Testing Type Required for Domestic Wells],Lookup[Testing Type 
Score])</f>
        <v>0.5</v>
      </c>
      <c r="K27" s="10">
        <v>1</v>
      </c>
      <c r="L27" s="10">
        <f>CountyDW[[#This Row],[Testing Type Score]]*CountyDW[[#This Row],[Testing Type Weight]]</f>
        <v>0.5</v>
      </c>
      <c r="M27" s="11">
        <f>_xlfn.XLOOKUP(CountyDW[[#This Row],[Water Quality Test Results Impacts on Permitting for Domestic Wells]],Lookup[Water Quality Test Results Impacts on Permitting for Domestic Wells],Lookup[Test Results Impact Permitting Score])</f>
        <v>0.25</v>
      </c>
      <c r="N27" s="11">
        <v>2</v>
      </c>
      <c r="O27" s="11">
        <f>CountyDW[[#This Row],[Test Result Impacts Permit Score]]*CountyDW[[#This Row],[Test Result Impacts Permit Weight]]</f>
        <v>0.5</v>
      </c>
      <c r="P27" s="12">
        <f>_xlfn.XLOOKUP(CountyDW[[#This Row],[Does the County have a Water Quality Monitoring Program?]],Lookup[Does the County have a Water Quality Monitoring Program?],Lookup[County Monitoring Program Score])</f>
        <v>0</v>
      </c>
      <c r="Q27" s="12">
        <v>2</v>
      </c>
      <c r="R27" s="12">
        <f>CountyDW[[#This Row],[County Monitoring Program Score]]*CountyDW[[#This Row],[County Monitoring Program Weight]]</f>
        <v>0</v>
      </c>
      <c r="S27" s="26" t="s">
        <v>35</v>
      </c>
      <c r="T27" s="26" t="s">
        <v>36</v>
      </c>
      <c r="U27" s="26" t="s">
        <v>217</v>
      </c>
      <c r="V27" s="27" t="s">
        <v>116</v>
      </c>
      <c r="W27" s="15">
        <f>_xlfn.XLOOKUP(CountyDW[[#This Row],[County Administrative Services]],Lookup[County Administrative Services],Lookup[Administrative Services Score])</f>
        <v>1</v>
      </c>
      <c r="X27" s="15">
        <v>2</v>
      </c>
      <c r="Y27" s="15">
        <f>CountyDW[[#This Row],[Administrative Services Score]]*CountyDW[[#This Row],[Administrative Services Weight]]</f>
        <v>2</v>
      </c>
      <c r="Z27" s="17">
        <f>_xlfn.XLOOKUP(CountyDW[[#This Row],[County Website Quality]],Lookup[County Website Quality],Lookup[Website Quality Score])</f>
        <v>1</v>
      </c>
      <c r="AA27" s="17">
        <v>1</v>
      </c>
      <c r="AB27" s="17">
        <f>CountyDW[[#This Row],[Website Quality Score]]*CountyDW[[#This Row],[Website Quality Weight]]</f>
        <v>1</v>
      </c>
      <c r="AC27" s="19">
        <f>_xlfn.XLOOKUP(CountyDW[[#This Row],[County Funding Resources Available to Domestic Well Owners]],Lookup[County Funding Resources Available to Domestic Well Owners],Lookup[Funding Score])</f>
        <v>0.5</v>
      </c>
      <c r="AD27" s="19">
        <v>1</v>
      </c>
      <c r="AE27" s="19">
        <f>CountyDW[[#This Row],[Funding Score]]*CountyDW[[#This Row],[Funding Weight]]</f>
        <v>0.5</v>
      </c>
      <c r="AF27"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4.5</v>
      </c>
    </row>
    <row r="28" spans="1:32" ht="75.599999999999994" customHeight="1" x14ac:dyDescent="0.25">
      <c r="A28" s="32" t="s">
        <v>117</v>
      </c>
      <c r="B28" s="26" t="s">
        <v>39</v>
      </c>
      <c r="C28" s="26" t="s">
        <v>40</v>
      </c>
      <c r="D28" s="27" t="s">
        <v>118</v>
      </c>
      <c r="E28" s="26" t="s">
        <v>46</v>
      </c>
      <c r="F28" s="26" t="s">
        <v>68</v>
      </c>
      <c r="G28" s="9">
        <f>_xlfn.XLOOKUP(CountyDW[[#This Row],[Water Quality Testing Requirements for Domestic Wells]],Lookup[Water Quality Testing Requirements for Domestic Wells],Lookup[Test Requirement (Req.) Score])</f>
        <v>0</v>
      </c>
      <c r="H28" s="9">
        <v>3</v>
      </c>
      <c r="I28" s="9">
        <f>CountyDW[[#This Row],[Testing Req. Score]]*CountyDW[[#This Row],[Testing Req. Weight]]</f>
        <v>0</v>
      </c>
      <c r="J28" s="10">
        <f>_xlfn.XLOOKUP(CountyDW[[#This Row],[Water Quality Testing Type Required for Domestic Wells]],Lookup[Water Quality Testing Type Required for Domestic Wells],Lookup[Testing Type 
Score])</f>
        <v>0</v>
      </c>
      <c r="K28" s="10">
        <v>1</v>
      </c>
      <c r="L28" s="10">
        <f>CountyDW[[#This Row],[Testing Type Score]]*CountyDW[[#This Row],[Testing Type Weight]]</f>
        <v>0</v>
      </c>
      <c r="M28" s="11">
        <f>_xlfn.XLOOKUP(CountyDW[[#This Row],[Water Quality Test Results Impacts on Permitting for Domestic Wells]],Lookup[Water Quality Test Results Impacts on Permitting for Domestic Wells],Lookup[Test Results Impact Permitting Score])</f>
        <v>0</v>
      </c>
      <c r="N28" s="11">
        <v>2</v>
      </c>
      <c r="O28" s="11">
        <f>CountyDW[[#This Row],[Test Result Impacts Permit Score]]*CountyDW[[#This Row],[Test Result Impacts Permit Weight]]</f>
        <v>0</v>
      </c>
      <c r="P28" s="12">
        <f>_xlfn.XLOOKUP(CountyDW[[#This Row],[Does the County have a Water Quality Monitoring Program?]],Lookup[Does the County have a Water Quality Monitoring Program?],Lookup[County Monitoring Program Score])</f>
        <v>0</v>
      </c>
      <c r="Q28" s="12">
        <v>2</v>
      </c>
      <c r="R28" s="12">
        <f>CountyDW[[#This Row],[County Monitoring Program Score]]*CountyDW[[#This Row],[County Monitoring Program Weight]]</f>
        <v>0</v>
      </c>
      <c r="S28" s="26" t="s">
        <v>35</v>
      </c>
      <c r="T28" s="26" t="s">
        <v>47</v>
      </c>
      <c r="U28" s="26" t="s">
        <v>217</v>
      </c>
      <c r="V28" s="27" t="s">
        <v>119</v>
      </c>
      <c r="W28" s="15">
        <f>_xlfn.XLOOKUP(CountyDW[[#This Row],[County Administrative Services]],Lookup[County Administrative Services],Lookup[Administrative Services Score])</f>
        <v>1</v>
      </c>
      <c r="X28" s="15">
        <v>2</v>
      </c>
      <c r="Y28" s="15">
        <f>CountyDW[[#This Row],[Administrative Services Score]]*CountyDW[[#This Row],[Administrative Services Weight]]</f>
        <v>2</v>
      </c>
      <c r="Z28" s="17">
        <f>_xlfn.XLOOKUP(CountyDW[[#This Row],[County Website Quality]],Lookup[County Website Quality],Lookup[Website Quality Score])</f>
        <v>0</v>
      </c>
      <c r="AA28" s="17">
        <v>1</v>
      </c>
      <c r="AB28" s="17">
        <f>CountyDW[[#This Row],[Website Quality Score]]*CountyDW[[#This Row],[Website Quality Weight]]</f>
        <v>0</v>
      </c>
      <c r="AC28" s="19">
        <f>_xlfn.XLOOKUP(CountyDW[[#This Row],[County Funding Resources Available to Domestic Well Owners]],Lookup[County Funding Resources Available to Domestic Well Owners],Lookup[Funding Score])</f>
        <v>0.5</v>
      </c>
      <c r="AD28" s="19">
        <v>1</v>
      </c>
      <c r="AE28" s="19">
        <f>CountyDW[[#This Row],[Funding Score]]*CountyDW[[#This Row],[Funding Weight]]</f>
        <v>0.5</v>
      </c>
      <c r="AF28"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2.5</v>
      </c>
    </row>
    <row r="29" spans="1:32" ht="75" x14ac:dyDescent="0.25">
      <c r="A29" s="32" t="s">
        <v>120</v>
      </c>
      <c r="B29" s="26" t="s">
        <v>32</v>
      </c>
      <c r="C29" s="29" t="s">
        <v>33</v>
      </c>
      <c r="D29" s="27"/>
      <c r="E29" s="26" t="s">
        <v>221</v>
      </c>
      <c r="F29" s="26" t="s">
        <v>34</v>
      </c>
      <c r="G29" s="9">
        <f>_xlfn.XLOOKUP(CountyDW[[#This Row],[Water Quality Testing Requirements for Domestic Wells]],Lookup[Water Quality Testing Requirements for Domestic Wells],Lookup[Test Requirement (Req.) Score])</f>
        <v>1</v>
      </c>
      <c r="H29" s="9">
        <v>3</v>
      </c>
      <c r="I29" s="9">
        <f>CountyDW[[#This Row],[Testing Req. Score]]*CountyDW[[#This Row],[Testing Req. Weight]]</f>
        <v>3</v>
      </c>
      <c r="J29" s="10">
        <f>_xlfn.XLOOKUP(CountyDW[[#This Row],[Water Quality Testing Type Required for Domestic Wells]],Lookup[Water Quality Testing Type Required for Domestic Wells],Lookup[Testing Type 
Score])</f>
        <v>1</v>
      </c>
      <c r="K29" s="10">
        <v>1</v>
      </c>
      <c r="L29" s="10">
        <f>CountyDW[[#This Row],[Testing Type Score]]*CountyDW[[#This Row],[Testing Type Weight]]</f>
        <v>1</v>
      </c>
      <c r="M29" s="11">
        <f>_xlfn.XLOOKUP(CountyDW[[#This Row],[Water Quality Test Results Impacts on Permitting for Domestic Wells]],Lookup[Water Quality Test Results Impacts on Permitting for Domestic Wells],Lookup[Test Results Impact Permitting Score])</f>
        <v>1</v>
      </c>
      <c r="N29" s="11">
        <v>2</v>
      </c>
      <c r="O29" s="11">
        <f>CountyDW[[#This Row],[Test Result Impacts Permit Score]]*CountyDW[[#This Row],[Test Result Impacts Permit Weight]]</f>
        <v>2</v>
      </c>
      <c r="P29" s="12">
        <f>_xlfn.XLOOKUP(CountyDW[[#This Row],[Does the County have a Water Quality Monitoring Program?]],Lookup[Does the County have a Water Quality Monitoring Program?],Lookup[County Monitoring Program Score])</f>
        <v>1</v>
      </c>
      <c r="Q29" s="12">
        <v>2</v>
      </c>
      <c r="R29" s="12">
        <f>CountyDW[[#This Row],[County Monitoring Program Score]]*CountyDW[[#This Row],[County Monitoring Program Weight]]</f>
        <v>2</v>
      </c>
      <c r="S29" s="26" t="s">
        <v>53</v>
      </c>
      <c r="T29" s="26" t="s">
        <v>47</v>
      </c>
      <c r="U29" s="26" t="s">
        <v>219</v>
      </c>
      <c r="V29" s="27" t="s">
        <v>121</v>
      </c>
      <c r="W29" s="15">
        <f>_xlfn.XLOOKUP(CountyDW[[#This Row],[County Administrative Services]],Lookup[County Administrative Services],Lookup[Administrative Services Score])</f>
        <v>0</v>
      </c>
      <c r="X29" s="15">
        <v>2</v>
      </c>
      <c r="Y29" s="15">
        <f>CountyDW[[#This Row],[Administrative Services Score]]*CountyDW[[#This Row],[Administrative Services Weight]]</f>
        <v>0</v>
      </c>
      <c r="Z29" s="17">
        <f>_xlfn.XLOOKUP(CountyDW[[#This Row],[County Website Quality]],Lookup[County Website Quality],Lookup[Website Quality Score])</f>
        <v>0</v>
      </c>
      <c r="AA29" s="17">
        <v>1</v>
      </c>
      <c r="AB29" s="17">
        <f>CountyDW[[#This Row],[Website Quality Score]]*CountyDW[[#This Row],[Website Quality Weight]]</f>
        <v>0</v>
      </c>
      <c r="AC29" s="19">
        <f>_xlfn.XLOOKUP(CountyDW[[#This Row],[County Funding Resources Available to Domestic Well Owners]],Lookup[County Funding Resources Available to Domestic Well Owners],Lookup[Funding Score])</f>
        <v>1</v>
      </c>
      <c r="AD29" s="19">
        <v>1</v>
      </c>
      <c r="AE29" s="19">
        <f>CountyDW[[#This Row],[Funding Score]]*CountyDW[[#This Row],[Funding Weight]]</f>
        <v>1</v>
      </c>
      <c r="AF29"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9</v>
      </c>
    </row>
    <row r="30" spans="1:32" ht="242.45" customHeight="1" x14ac:dyDescent="0.25">
      <c r="A30" s="32" t="s">
        <v>122</v>
      </c>
      <c r="B30" s="26" t="s">
        <v>32</v>
      </c>
      <c r="C30" s="26" t="s">
        <v>33</v>
      </c>
      <c r="D30" s="26" t="s">
        <v>123</v>
      </c>
      <c r="E30" s="26" t="s">
        <v>221</v>
      </c>
      <c r="F30" s="26" t="s">
        <v>34</v>
      </c>
      <c r="G30" s="9">
        <f>_xlfn.XLOOKUP(CountyDW[[#This Row],[Water Quality Testing Requirements for Domestic Wells]],Lookup[Water Quality Testing Requirements for Domestic Wells],Lookup[Test Requirement (Req.) Score])</f>
        <v>1</v>
      </c>
      <c r="H30" s="9">
        <v>3</v>
      </c>
      <c r="I30" s="9">
        <f>CountyDW[[#This Row],[Testing Req. Score]]*CountyDW[[#This Row],[Testing Req. Weight]]</f>
        <v>3</v>
      </c>
      <c r="J30" s="10">
        <f>_xlfn.XLOOKUP(CountyDW[[#This Row],[Water Quality Testing Type Required for Domestic Wells]],Lookup[Water Quality Testing Type Required for Domestic Wells],Lookup[Testing Type 
Score])</f>
        <v>1</v>
      </c>
      <c r="K30" s="10">
        <v>1</v>
      </c>
      <c r="L30" s="10">
        <f>CountyDW[[#This Row],[Testing Type Score]]*CountyDW[[#This Row],[Testing Type Weight]]</f>
        <v>1</v>
      </c>
      <c r="M30" s="11">
        <f>_xlfn.XLOOKUP(CountyDW[[#This Row],[Water Quality Test Results Impacts on Permitting for Domestic Wells]],Lookup[Water Quality Test Results Impacts on Permitting for Domestic Wells],Lookup[Test Results Impact Permitting Score])</f>
        <v>1</v>
      </c>
      <c r="N30" s="11">
        <v>2</v>
      </c>
      <c r="O30" s="11">
        <f>CountyDW[[#This Row],[Test Result Impacts Permit Score]]*CountyDW[[#This Row],[Test Result Impacts Permit Weight]]</f>
        <v>2</v>
      </c>
      <c r="P30" s="12">
        <f>_xlfn.XLOOKUP(CountyDW[[#This Row],[Does the County have a Water Quality Monitoring Program?]],Lookup[Does the County have a Water Quality Monitoring Program?],Lookup[County Monitoring Program Score])</f>
        <v>1</v>
      </c>
      <c r="Q30" s="12">
        <v>2</v>
      </c>
      <c r="R30" s="12">
        <f>CountyDW[[#This Row],[County Monitoring Program Score]]*CountyDW[[#This Row],[County Monitoring Program Weight]]</f>
        <v>2</v>
      </c>
      <c r="S30" s="26" t="s">
        <v>35</v>
      </c>
      <c r="T30" s="26" t="s">
        <v>65</v>
      </c>
      <c r="U30" s="26" t="s">
        <v>219</v>
      </c>
      <c r="V30" s="27" t="s">
        <v>124</v>
      </c>
      <c r="W30" s="15">
        <f>_xlfn.XLOOKUP(CountyDW[[#This Row],[County Administrative Services]],Lookup[County Administrative Services],Lookup[Administrative Services Score])</f>
        <v>1</v>
      </c>
      <c r="X30" s="15">
        <v>2</v>
      </c>
      <c r="Y30" s="15">
        <f>CountyDW[[#This Row],[Administrative Services Score]]*CountyDW[[#This Row],[Administrative Services Weight]]</f>
        <v>2</v>
      </c>
      <c r="Z30" s="17">
        <f>_xlfn.XLOOKUP(CountyDW[[#This Row],[County Website Quality]],Lookup[County Website Quality],Lookup[Website Quality Score])</f>
        <v>0.5</v>
      </c>
      <c r="AA30" s="17">
        <v>1</v>
      </c>
      <c r="AB30" s="17">
        <f>CountyDW[[#This Row],[Website Quality Score]]*CountyDW[[#This Row],[Website Quality Weight]]</f>
        <v>0.5</v>
      </c>
      <c r="AC30" s="19">
        <f>_xlfn.XLOOKUP(CountyDW[[#This Row],[County Funding Resources Available to Domestic Well Owners]],Lookup[County Funding Resources Available to Domestic Well Owners],Lookup[Funding Score])</f>
        <v>1</v>
      </c>
      <c r="AD30" s="19">
        <v>1</v>
      </c>
      <c r="AE30" s="19">
        <f>CountyDW[[#This Row],[Funding Score]]*CountyDW[[#This Row],[Funding Weight]]</f>
        <v>1</v>
      </c>
      <c r="AF30"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11.5</v>
      </c>
    </row>
    <row r="31" spans="1:32" ht="75" x14ac:dyDescent="0.25">
      <c r="A31" s="32" t="s">
        <v>125</v>
      </c>
      <c r="B31" s="26" t="s">
        <v>32</v>
      </c>
      <c r="C31" s="26" t="s">
        <v>33</v>
      </c>
      <c r="E31" s="26" t="s">
        <v>221</v>
      </c>
      <c r="F31" s="26" t="s">
        <v>34</v>
      </c>
      <c r="G31" s="9">
        <f>_xlfn.XLOOKUP(CountyDW[[#This Row],[Water Quality Testing Requirements for Domestic Wells]],Lookup[Water Quality Testing Requirements for Domestic Wells],Lookup[Test Requirement (Req.) Score])</f>
        <v>1</v>
      </c>
      <c r="H31" s="9">
        <v>3</v>
      </c>
      <c r="I31" s="9">
        <f>CountyDW[[#This Row],[Testing Req. Score]]*CountyDW[[#This Row],[Testing Req. Weight]]</f>
        <v>3</v>
      </c>
      <c r="J31" s="10">
        <f>_xlfn.XLOOKUP(CountyDW[[#This Row],[Water Quality Testing Type Required for Domestic Wells]],Lookup[Water Quality Testing Type Required for Domestic Wells],Lookup[Testing Type 
Score])</f>
        <v>1</v>
      </c>
      <c r="K31" s="10">
        <v>1</v>
      </c>
      <c r="L31" s="10">
        <f>CountyDW[[#This Row],[Testing Type Score]]*CountyDW[[#This Row],[Testing Type Weight]]</f>
        <v>1</v>
      </c>
      <c r="M31" s="11">
        <f>_xlfn.XLOOKUP(CountyDW[[#This Row],[Water Quality Test Results Impacts on Permitting for Domestic Wells]],Lookup[Water Quality Test Results Impacts on Permitting for Domestic Wells],Lookup[Test Results Impact Permitting Score])</f>
        <v>1</v>
      </c>
      <c r="N31" s="11">
        <v>2</v>
      </c>
      <c r="O31" s="11">
        <f>CountyDW[[#This Row],[Test Result Impacts Permit Score]]*CountyDW[[#This Row],[Test Result Impacts Permit Weight]]</f>
        <v>2</v>
      </c>
      <c r="P31" s="12">
        <f>_xlfn.XLOOKUP(CountyDW[[#This Row],[Does the County have a Water Quality Monitoring Program?]],Lookup[Does the County have a Water Quality Monitoring Program?],Lookup[County Monitoring Program Score])</f>
        <v>1</v>
      </c>
      <c r="Q31" s="12">
        <v>2</v>
      </c>
      <c r="R31" s="12">
        <f>CountyDW[[#This Row],[County Monitoring Program Score]]*CountyDW[[#This Row],[County Monitoring Program Weight]]</f>
        <v>2</v>
      </c>
      <c r="S31" s="26" t="s">
        <v>35</v>
      </c>
      <c r="T31" s="26" t="s">
        <v>47</v>
      </c>
      <c r="U31" s="26" t="s">
        <v>219</v>
      </c>
      <c r="V31" s="27" t="s">
        <v>126</v>
      </c>
      <c r="W31" s="15">
        <f>_xlfn.XLOOKUP(CountyDW[[#This Row],[County Administrative Services]],Lookup[County Administrative Services],Lookup[Administrative Services Score])</f>
        <v>1</v>
      </c>
      <c r="X31" s="15">
        <v>2</v>
      </c>
      <c r="Y31" s="15">
        <f>CountyDW[[#This Row],[Administrative Services Score]]*CountyDW[[#This Row],[Administrative Services Weight]]</f>
        <v>2</v>
      </c>
      <c r="Z31" s="17">
        <f>_xlfn.XLOOKUP(CountyDW[[#This Row],[County Website Quality]],Lookup[County Website Quality],Lookup[Website Quality Score])</f>
        <v>0</v>
      </c>
      <c r="AA31" s="17">
        <v>1</v>
      </c>
      <c r="AB31" s="17">
        <f>CountyDW[[#This Row],[Website Quality Score]]*CountyDW[[#This Row],[Website Quality Weight]]</f>
        <v>0</v>
      </c>
      <c r="AC31" s="19">
        <f>_xlfn.XLOOKUP(CountyDW[[#This Row],[County Funding Resources Available to Domestic Well Owners]],Lookup[County Funding Resources Available to Domestic Well Owners],Lookup[Funding Score])</f>
        <v>1</v>
      </c>
      <c r="AD31" s="19">
        <v>1</v>
      </c>
      <c r="AE31" s="19">
        <f>CountyDW[[#This Row],[Funding Score]]*CountyDW[[#This Row],[Funding Weight]]</f>
        <v>1</v>
      </c>
      <c r="AF31"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11</v>
      </c>
    </row>
    <row r="32" spans="1:32" ht="180" x14ac:dyDescent="0.25">
      <c r="A32" s="32" t="s">
        <v>127</v>
      </c>
      <c r="B32" s="26" t="s">
        <v>39</v>
      </c>
      <c r="C32" s="26" t="s">
        <v>63</v>
      </c>
      <c r="D32" s="26" t="s">
        <v>128</v>
      </c>
      <c r="E32" s="26" t="s">
        <v>46</v>
      </c>
      <c r="F32" s="26" t="s">
        <v>34</v>
      </c>
      <c r="G32" s="9">
        <f>_xlfn.XLOOKUP(CountyDW[[#This Row],[Water Quality Testing Requirements for Domestic Wells]],Lookup[Water Quality Testing Requirements for Domestic Wells],Lookup[Test Requirement (Req.) Score])</f>
        <v>0</v>
      </c>
      <c r="H32" s="9">
        <v>3</v>
      </c>
      <c r="I32" s="9">
        <f>CountyDW[[#This Row],[Testing Req. Score]]*CountyDW[[#This Row],[Testing Req. Weight]]</f>
        <v>0</v>
      </c>
      <c r="J32" s="10">
        <f>_xlfn.XLOOKUP(CountyDW[[#This Row],[Water Quality Testing Type Required for Domestic Wells]],Lookup[Water Quality Testing Type Required for Domestic Wells],Lookup[Testing Type 
Score])</f>
        <v>0.5</v>
      </c>
      <c r="K32" s="10">
        <v>1</v>
      </c>
      <c r="L32" s="10">
        <f>CountyDW[[#This Row],[Testing Type Score]]*CountyDW[[#This Row],[Testing Type Weight]]</f>
        <v>0.5</v>
      </c>
      <c r="M32" s="11">
        <f>_xlfn.XLOOKUP(CountyDW[[#This Row],[Water Quality Test Results Impacts on Permitting for Domestic Wells]],Lookup[Water Quality Test Results Impacts on Permitting for Domestic Wells],Lookup[Test Results Impact Permitting Score])</f>
        <v>0</v>
      </c>
      <c r="N32" s="11">
        <v>2</v>
      </c>
      <c r="O32" s="11">
        <f>CountyDW[[#This Row],[Test Result Impacts Permit Score]]*CountyDW[[#This Row],[Test Result Impacts Permit Weight]]</f>
        <v>0</v>
      </c>
      <c r="P32" s="12">
        <f>_xlfn.XLOOKUP(CountyDW[[#This Row],[Does the County have a Water Quality Monitoring Program?]],Lookup[Does the County have a Water Quality Monitoring Program?],Lookup[County Monitoring Program Score])</f>
        <v>1</v>
      </c>
      <c r="Q32" s="12">
        <v>2</v>
      </c>
      <c r="R32" s="12">
        <f>CountyDW[[#This Row],[County Monitoring Program Score]]*CountyDW[[#This Row],[County Monitoring Program Weight]]</f>
        <v>2</v>
      </c>
      <c r="S32" s="26" t="s">
        <v>35</v>
      </c>
      <c r="T32" s="26" t="s">
        <v>47</v>
      </c>
      <c r="U32" s="26" t="s">
        <v>219</v>
      </c>
      <c r="V32" s="27" t="s">
        <v>129</v>
      </c>
      <c r="W32" s="15">
        <f>_xlfn.XLOOKUP(CountyDW[[#This Row],[County Administrative Services]],Lookup[County Administrative Services],Lookup[Administrative Services Score])</f>
        <v>1</v>
      </c>
      <c r="X32" s="15">
        <v>2</v>
      </c>
      <c r="Y32" s="15">
        <f>CountyDW[[#This Row],[Administrative Services Score]]*CountyDW[[#This Row],[Administrative Services Weight]]</f>
        <v>2</v>
      </c>
      <c r="Z32" s="17">
        <f>_xlfn.XLOOKUP(CountyDW[[#This Row],[County Website Quality]],Lookup[County Website Quality],Lookup[Website Quality Score])</f>
        <v>0</v>
      </c>
      <c r="AA32" s="17">
        <v>1</v>
      </c>
      <c r="AB32" s="17">
        <f>CountyDW[[#This Row],[Website Quality Score]]*CountyDW[[#This Row],[Website Quality Weight]]</f>
        <v>0</v>
      </c>
      <c r="AC32" s="19">
        <f>_xlfn.XLOOKUP(CountyDW[[#This Row],[County Funding Resources Available to Domestic Well Owners]],Lookup[County Funding Resources Available to Domestic Well Owners],Lookup[Funding Score])</f>
        <v>1</v>
      </c>
      <c r="AD32" s="19">
        <v>1</v>
      </c>
      <c r="AE32" s="19">
        <f>CountyDW[[#This Row],[Funding Score]]*CountyDW[[#This Row],[Funding Weight]]</f>
        <v>1</v>
      </c>
      <c r="AF32"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5.5</v>
      </c>
    </row>
    <row r="33" spans="1:32" ht="75" x14ac:dyDescent="0.25">
      <c r="A33" s="32" t="s">
        <v>130</v>
      </c>
      <c r="B33" s="26" t="s">
        <v>32</v>
      </c>
      <c r="C33" s="29" t="s">
        <v>33</v>
      </c>
      <c r="D33" s="29"/>
      <c r="E33" s="26" t="s">
        <v>221</v>
      </c>
      <c r="F33" s="26" t="s">
        <v>34</v>
      </c>
      <c r="G33" s="9">
        <f>_xlfn.XLOOKUP(CountyDW[[#This Row],[Water Quality Testing Requirements for Domestic Wells]],Lookup[Water Quality Testing Requirements for Domestic Wells],Lookup[Test Requirement (Req.) Score])</f>
        <v>1</v>
      </c>
      <c r="H33" s="9">
        <v>3</v>
      </c>
      <c r="I33" s="9">
        <f>CountyDW[[#This Row],[Testing Req. Score]]*CountyDW[[#This Row],[Testing Req. Weight]]</f>
        <v>3</v>
      </c>
      <c r="J33" s="10">
        <f>_xlfn.XLOOKUP(CountyDW[[#This Row],[Water Quality Testing Type Required for Domestic Wells]],Lookup[Water Quality Testing Type Required for Domestic Wells],Lookup[Testing Type 
Score])</f>
        <v>1</v>
      </c>
      <c r="K33" s="10">
        <v>1</v>
      </c>
      <c r="L33" s="10">
        <f>CountyDW[[#This Row],[Testing Type Score]]*CountyDW[[#This Row],[Testing Type Weight]]</f>
        <v>1</v>
      </c>
      <c r="M33" s="11">
        <f>_xlfn.XLOOKUP(CountyDW[[#This Row],[Water Quality Test Results Impacts on Permitting for Domestic Wells]],Lookup[Water Quality Test Results Impacts on Permitting for Domestic Wells],Lookup[Test Results Impact Permitting Score])</f>
        <v>1</v>
      </c>
      <c r="N33" s="11">
        <v>2</v>
      </c>
      <c r="O33" s="11">
        <f>CountyDW[[#This Row],[Test Result Impacts Permit Score]]*CountyDW[[#This Row],[Test Result Impacts Permit Weight]]</f>
        <v>2</v>
      </c>
      <c r="P33" s="12">
        <f>_xlfn.XLOOKUP(CountyDW[[#This Row],[Does the County have a Water Quality Monitoring Program?]],Lookup[Does the County have a Water Quality Monitoring Program?],Lookup[County Monitoring Program Score])</f>
        <v>1</v>
      </c>
      <c r="Q33" s="12">
        <v>2</v>
      </c>
      <c r="R33" s="12">
        <f>CountyDW[[#This Row],[County Monitoring Program Score]]*CountyDW[[#This Row],[County Monitoring Program Weight]]</f>
        <v>2</v>
      </c>
      <c r="S33" s="26" t="s">
        <v>35</v>
      </c>
      <c r="T33" s="26" t="s">
        <v>47</v>
      </c>
      <c r="U33" s="26" t="s">
        <v>217</v>
      </c>
      <c r="V33" s="27" t="s">
        <v>131</v>
      </c>
      <c r="W33" s="15">
        <f>_xlfn.XLOOKUP(CountyDW[[#This Row],[County Administrative Services]],Lookup[County Administrative Services],Lookup[Administrative Services Score])</f>
        <v>1</v>
      </c>
      <c r="X33" s="15">
        <v>2</v>
      </c>
      <c r="Y33" s="15">
        <f>CountyDW[[#This Row],[Administrative Services Score]]*CountyDW[[#This Row],[Administrative Services Weight]]</f>
        <v>2</v>
      </c>
      <c r="Z33" s="17">
        <f>_xlfn.XLOOKUP(CountyDW[[#This Row],[County Website Quality]],Lookup[County Website Quality],Lookup[Website Quality Score])</f>
        <v>0</v>
      </c>
      <c r="AA33" s="17">
        <v>1</v>
      </c>
      <c r="AB33" s="17">
        <f>CountyDW[[#This Row],[Website Quality Score]]*CountyDW[[#This Row],[Website Quality Weight]]</f>
        <v>0</v>
      </c>
      <c r="AC33" s="19">
        <f>_xlfn.XLOOKUP(CountyDW[[#This Row],[County Funding Resources Available to Domestic Well Owners]],Lookup[County Funding Resources Available to Domestic Well Owners],Lookup[Funding Score])</f>
        <v>0.5</v>
      </c>
      <c r="AD33" s="19">
        <v>1</v>
      </c>
      <c r="AE33" s="19">
        <f>CountyDW[[#This Row],[Funding Score]]*CountyDW[[#This Row],[Funding Weight]]</f>
        <v>0.5</v>
      </c>
      <c r="AF33"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10.5</v>
      </c>
    </row>
    <row r="34" spans="1:32" ht="225" x14ac:dyDescent="0.25">
      <c r="A34" s="32" t="s">
        <v>132</v>
      </c>
      <c r="B34" s="26" t="s">
        <v>39</v>
      </c>
      <c r="C34" s="26" t="s">
        <v>40</v>
      </c>
      <c r="D34" s="26" t="s">
        <v>133</v>
      </c>
      <c r="E34" s="26" t="s">
        <v>46</v>
      </c>
      <c r="F34" s="26" t="s">
        <v>68</v>
      </c>
      <c r="G34" s="9">
        <f>_xlfn.XLOOKUP(CountyDW[[#This Row],[Water Quality Testing Requirements for Domestic Wells]],Lookup[Water Quality Testing Requirements for Domestic Wells],Lookup[Test Requirement (Req.) Score])</f>
        <v>0</v>
      </c>
      <c r="H34" s="9">
        <v>3</v>
      </c>
      <c r="I34" s="9">
        <f>CountyDW[[#This Row],[Testing Req. Score]]*CountyDW[[#This Row],[Testing Req. Weight]]</f>
        <v>0</v>
      </c>
      <c r="J34" s="10">
        <f>_xlfn.XLOOKUP(CountyDW[[#This Row],[Water Quality Testing Type Required for Domestic Wells]],Lookup[Water Quality Testing Type Required for Domestic Wells],Lookup[Testing Type 
Score])</f>
        <v>0</v>
      </c>
      <c r="K34" s="10">
        <v>1</v>
      </c>
      <c r="L34" s="10">
        <f>CountyDW[[#This Row],[Testing Type Score]]*CountyDW[[#This Row],[Testing Type Weight]]</f>
        <v>0</v>
      </c>
      <c r="M34" s="11">
        <f>_xlfn.XLOOKUP(CountyDW[[#This Row],[Water Quality Test Results Impacts on Permitting for Domestic Wells]],Lookup[Water Quality Test Results Impacts on Permitting for Domestic Wells],Lookup[Test Results Impact Permitting Score])</f>
        <v>0</v>
      </c>
      <c r="N34" s="11">
        <v>2</v>
      </c>
      <c r="O34" s="11">
        <f>CountyDW[[#This Row],[Test Result Impacts Permit Score]]*CountyDW[[#This Row],[Test Result Impacts Permit Weight]]</f>
        <v>0</v>
      </c>
      <c r="P34" s="12">
        <f>_xlfn.XLOOKUP(CountyDW[[#This Row],[Does the County have a Water Quality Monitoring Program?]],Lookup[Does the County have a Water Quality Monitoring Program?],Lookup[County Monitoring Program Score])</f>
        <v>0</v>
      </c>
      <c r="Q34" s="12">
        <v>2</v>
      </c>
      <c r="R34" s="12">
        <f>CountyDW[[#This Row],[County Monitoring Program Score]]*CountyDW[[#This Row],[County Monitoring Program Weight]]</f>
        <v>0</v>
      </c>
      <c r="S34" s="26" t="s">
        <v>35</v>
      </c>
      <c r="T34" s="26" t="s">
        <v>47</v>
      </c>
      <c r="U34" s="26" t="s">
        <v>217</v>
      </c>
      <c r="V34" s="27" t="s">
        <v>134</v>
      </c>
      <c r="W34" s="15">
        <f>_xlfn.XLOOKUP(CountyDW[[#This Row],[County Administrative Services]],Lookup[County Administrative Services],Lookup[Administrative Services Score])</f>
        <v>1</v>
      </c>
      <c r="X34" s="15">
        <v>2</v>
      </c>
      <c r="Y34" s="15">
        <f>CountyDW[[#This Row],[Administrative Services Score]]*CountyDW[[#This Row],[Administrative Services Weight]]</f>
        <v>2</v>
      </c>
      <c r="Z34" s="17">
        <f>_xlfn.XLOOKUP(CountyDW[[#This Row],[County Website Quality]],Lookup[County Website Quality],Lookup[Website Quality Score])</f>
        <v>0</v>
      </c>
      <c r="AA34" s="17">
        <v>1</v>
      </c>
      <c r="AB34" s="17">
        <f>CountyDW[[#This Row],[Website Quality Score]]*CountyDW[[#This Row],[Website Quality Weight]]</f>
        <v>0</v>
      </c>
      <c r="AC34" s="19">
        <f>_xlfn.XLOOKUP(CountyDW[[#This Row],[County Funding Resources Available to Domestic Well Owners]],Lookup[County Funding Resources Available to Domestic Well Owners],Lookup[Funding Score])</f>
        <v>0.5</v>
      </c>
      <c r="AD34" s="19">
        <v>1</v>
      </c>
      <c r="AE34" s="19">
        <f>CountyDW[[#This Row],[Funding Score]]*CountyDW[[#This Row],[Funding Weight]]</f>
        <v>0.5</v>
      </c>
      <c r="AF34"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2.5</v>
      </c>
    </row>
    <row r="35" spans="1:32" ht="120" x14ac:dyDescent="0.25">
      <c r="A35" s="32" t="s">
        <v>135</v>
      </c>
      <c r="B35" s="30" t="s">
        <v>50</v>
      </c>
      <c r="C35" s="26" t="s">
        <v>33</v>
      </c>
      <c r="D35" s="26" t="s">
        <v>136</v>
      </c>
      <c r="E35" s="26" t="s">
        <v>52</v>
      </c>
      <c r="F35" s="26" t="s">
        <v>34</v>
      </c>
      <c r="G35" s="9">
        <f>_xlfn.XLOOKUP(CountyDW[[#This Row],[Water Quality Testing Requirements for Domestic Wells]],Lookup[Water Quality Testing Requirements for Domestic Wells],Lookup[Test Requirement (Req.) Score])</f>
        <v>0.5</v>
      </c>
      <c r="H35" s="9">
        <v>3</v>
      </c>
      <c r="I35" s="9">
        <f>CountyDW[[#This Row],[Testing Req. Score]]*CountyDW[[#This Row],[Testing Req. Weight]]</f>
        <v>1.5</v>
      </c>
      <c r="J35" s="10">
        <f>_xlfn.XLOOKUP(CountyDW[[#This Row],[Water Quality Testing Type Required for Domestic Wells]],Lookup[Water Quality Testing Type Required for Domestic Wells],Lookup[Testing Type 
Score])</f>
        <v>1</v>
      </c>
      <c r="K35" s="10">
        <v>1</v>
      </c>
      <c r="L35" s="10">
        <f>CountyDW[[#This Row],[Testing Type Score]]*CountyDW[[#This Row],[Testing Type Weight]]</f>
        <v>1</v>
      </c>
      <c r="M35" s="11">
        <f>_xlfn.XLOOKUP(CountyDW[[#This Row],[Water Quality Test Results Impacts on Permitting for Domestic Wells]],Lookup[Water Quality Test Results Impacts on Permitting for Domestic Wells],Lookup[Test Results Impact Permitting Score])</f>
        <v>0.5</v>
      </c>
      <c r="N35" s="11">
        <v>2</v>
      </c>
      <c r="O35" s="11">
        <f>CountyDW[[#This Row],[Test Result Impacts Permit Score]]*CountyDW[[#This Row],[Test Result Impacts Permit Weight]]</f>
        <v>1</v>
      </c>
      <c r="P35" s="12">
        <f>_xlfn.XLOOKUP(CountyDW[[#This Row],[Does the County have a Water Quality Monitoring Program?]],Lookup[Does the County have a Water Quality Monitoring Program?],Lookup[County Monitoring Program Score])</f>
        <v>1</v>
      </c>
      <c r="Q35" s="12">
        <v>2</v>
      </c>
      <c r="R35" s="12">
        <f>CountyDW[[#This Row],[County Monitoring Program Score]]*CountyDW[[#This Row],[County Monitoring Program Weight]]</f>
        <v>2</v>
      </c>
      <c r="S35" s="26" t="s">
        <v>35</v>
      </c>
      <c r="T35" s="26" t="s">
        <v>47</v>
      </c>
      <c r="U35" s="26" t="s">
        <v>217</v>
      </c>
      <c r="V35" s="27" t="s">
        <v>137</v>
      </c>
      <c r="W35" s="15">
        <f>_xlfn.XLOOKUP(CountyDW[[#This Row],[County Administrative Services]],Lookup[County Administrative Services],Lookup[Administrative Services Score])</f>
        <v>1</v>
      </c>
      <c r="X35" s="15">
        <v>2</v>
      </c>
      <c r="Y35" s="15">
        <f>CountyDW[[#This Row],[Administrative Services Score]]*CountyDW[[#This Row],[Administrative Services Weight]]</f>
        <v>2</v>
      </c>
      <c r="Z35" s="17">
        <f>_xlfn.XLOOKUP(CountyDW[[#This Row],[County Website Quality]],Lookup[County Website Quality],Lookup[Website Quality Score])</f>
        <v>0</v>
      </c>
      <c r="AA35" s="17">
        <v>1</v>
      </c>
      <c r="AB35" s="17">
        <f>CountyDW[[#This Row],[Website Quality Score]]*CountyDW[[#This Row],[Website Quality Weight]]</f>
        <v>0</v>
      </c>
      <c r="AC35" s="19">
        <f>_xlfn.XLOOKUP(CountyDW[[#This Row],[County Funding Resources Available to Domestic Well Owners]],Lookup[County Funding Resources Available to Domestic Well Owners],Lookup[Funding Score])</f>
        <v>0.5</v>
      </c>
      <c r="AD35" s="19">
        <v>1</v>
      </c>
      <c r="AE35" s="19">
        <f>CountyDW[[#This Row],[Funding Score]]*CountyDW[[#This Row],[Funding Weight]]</f>
        <v>0.5</v>
      </c>
      <c r="AF35"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8</v>
      </c>
    </row>
    <row r="36" spans="1:32" ht="135" x14ac:dyDescent="0.25">
      <c r="A36" s="32" t="s">
        <v>138</v>
      </c>
      <c r="B36" s="30" t="s">
        <v>50</v>
      </c>
      <c r="C36" s="26" t="s">
        <v>40</v>
      </c>
      <c r="D36" s="26" t="s">
        <v>139</v>
      </c>
      <c r="E36" s="26" t="s">
        <v>52</v>
      </c>
      <c r="F36" s="26" t="s">
        <v>87</v>
      </c>
      <c r="G36" s="9">
        <f>_xlfn.XLOOKUP(CountyDW[[#This Row],[Water Quality Testing Requirements for Domestic Wells]],Lookup[Water Quality Testing Requirements for Domestic Wells],Lookup[Test Requirement (Req.) Score])</f>
        <v>0.5</v>
      </c>
      <c r="H36" s="9">
        <v>3</v>
      </c>
      <c r="I36" s="9">
        <f>CountyDW[[#This Row],[Testing Req. Score]]*CountyDW[[#This Row],[Testing Req. Weight]]</f>
        <v>1.5</v>
      </c>
      <c r="J36" s="10">
        <f>_xlfn.XLOOKUP(CountyDW[[#This Row],[Water Quality Testing Type Required for Domestic Wells]],Lookup[Water Quality Testing Type Required for Domestic Wells],Lookup[Testing Type 
Score])</f>
        <v>0</v>
      </c>
      <c r="K36" s="10">
        <v>1</v>
      </c>
      <c r="L36" s="10">
        <f>CountyDW[[#This Row],[Testing Type Score]]*CountyDW[[#This Row],[Testing Type Weight]]</f>
        <v>0</v>
      </c>
      <c r="M36" s="11">
        <f>_xlfn.XLOOKUP(CountyDW[[#This Row],[Water Quality Test Results Impacts on Permitting for Domestic Wells]],Lookup[Water Quality Test Results Impacts on Permitting for Domestic Wells],Lookup[Test Results Impact Permitting Score])</f>
        <v>0.5</v>
      </c>
      <c r="N36" s="11">
        <v>2</v>
      </c>
      <c r="O36" s="11">
        <f>CountyDW[[#This Row],[Test Result Impacts Permit Score]]*CountyDW[[#This Row],[Test Result Impacts Permit Weight]]</f>
        <v>1</v>
      </c>
      <c r="P36" s="12">
        <f>_xlfn.XLOOKUP(CountyDW[[#This Row],[Does the County have a Water Quality Monitoring Program?]],Lookup[Does the County have a Water Quality Monitoring Program?],Lookup[County Monitoring Program Score])</f>
        <v>0.5</v>
      </c>
      <c r="Q36" s="12">
        <v>2</v>
      </c>
      <c r="R36" s="12">
        <f>CountyDW[[#This Row],[County Monitoring Program Score]]*CountyDW[[#This Row],[County Monitoring Program Weight]]</f>
        <v>1</v>
      </c>
      <c r="S36" s="26" t="s">
        <v>35</v>
      </c>
      <c r="T36" s="26" t="s">
        <v>36</v>
      </c>
      <c r="U36" s="26" t="s">
        <v>219</v>
      </c>
      <c r="V36" s="26" t="s">
        <v>140</v>
      </c>
      <c r="W36" s="14">
        <f>_xlfn.XLOOKUP(CountyDW[[#This Row],[County Administrative Services]],Lookup[County Administrative Services],Lookup[Administrative Services Score])</f>
        <v>1</v>
      </c>
      <c r="X36" s="15">
        <v>2</v>
      </c>
      <c r="Y36" s="14">
        <f>CountyDW[[#This Row],[Administrative Services Score]]*CountyDW[[#This Row],[Administrative Services Weight]]</f>
        <v>2</v>
      </c>
      <c r="Z36" s="16">
        <f>_xlfn.XLOOKUP(CountyDW[[#This Row],[County Website Quality]],Lookup[County Website Quality],Lookup[Website Quality Score])</f>
        <v>1</v>
      </c>
      <c r="AA36" s="17">
        <v>1</v>
      </c>
      <c r="AB36" s="16">
        <f>CountyDW[[#This Row],[Website Quality Score]]*CountyDW[[#This Row],[Website Quality Weight]]</f>
        <v>1</v>
      </c>
      <c r="AC36" s="18">
        <f>_xlfn.XLOOKUP(CountyDW[[#This Row],[County Funding Resources Available to Domestic Well Owners]],Lookup[County Funding Resources Available to Domestic Well Owners],Lookup[Funding Score])</f>
        <v>1</v>
      </c>
      <c r="AD36" s="19">
        <v>1</v>
      </c>
      <c r="AE36" s="18">
        <f>CountyDW[[#This Row],[Funding Score]]*CountyDW[[#This Row],[Funding Weight]]</f>
        <v>1</v>
      </c>
      <c r="AF36"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7.5</v>
      </c>
    </row>
    <row r="37" spans="1:32" ht="180" x14ac:dyDescent="0.25">
      <c r="A37" s="32" t="s">
        <v>141</v>
      </c>
      <c r="B37" s="26" t="s">
        <v>39</v>
      </c>
      <c r="C37" s="26" t="s">
        <v>40</v>
      </c>
      <c r="D37" s="26" t="s">
        <v>142</v>
      </c>
      <c r="E37" s="26" t="s">
        <v>52</v>
      </c>
      <c r="F37" s="26" t="s">
        <v>68</v>
      </c>
      <c r="G37" s="9">
        <f>_xlfn.XLOOKUP(CountyDW[[#This Row],[Water Quality Testing Requirements for Domestic Wells]],Lookup[Water Quality Testing Requirements for Domestic Wells],Lookup[Test Requirement (Req.) Score])</f>
        <v>0</v>
      </c>
      <c r="H37" s="9">
        <v>3</v>
      </c>
      <c r="I37" s="9">
        <f>CountyDW[[#This Row],[Testing Req. Score]]*CountyDW[[#This Row],[Testing Req. Weight]]</f>
        <v>0</v>
      </c>
      <c r="J37" s="10">
        <f>_xlfn.XLOOKUP(CountyDW[[#This Row],[Water Quality Testing Type Required for Domestic Wells]],Lookup[Water Quality Testing Type Required for Domestic Wells],Lookup[Testing Type 
Score])</f>
        <v>0</v>
      </c>
      <c r="K37" s="10">
        <v>1</v>
      </c>
      <c r="L37" s="10">
        <f>CountyDW[[#This Row],[Testing Type Score]]*CountyDW[[#This Row],[Testing Type Weight]]</f>
        <v>0</v>
      </c>
      <c r="M37" s="11">
        <f>_xlfn.XLOOKUP(CountyDW[[#This Row],[Water Quality Test Results Impacts on Permitting for Domestic Wells]],Lookup[Water Quality Test Results Impacts on Permitting for Domestic Wells],Lookup[Test Results Impact Permitting Score])</f>
        <v>0.5</v>
      </c>
      <c r="N37" s="11">
        <v>2</v>
      </c>
      <c r="O37" s="11">
        <f>CountyDW[[#This Row],[Test Result Impacts Permit Score]]*CountyDW[[#This Row],[Test Result Impacts Permit Weight]]</f>
        <v>1</v>
      </c>
      <c r="P37" s="12">
        <f>_xlfn.XLOOKUP(CountyDW[[#This Row],[Does the County have a Water Quality Monitoring Program?]],Lookup[Does the County have a Water Quality Monitoring Program?],Lookup[County Monitoring Program Score])</f>
        <v>0</v>
      </c>
      <c r="Q37" s="12">
        <v>2</v>
      </c>
      <c r="R37" s="12">
        <f>CountyDW[[#This Row],[County Monitoring Program Score]]*CountyDW[[#This Row],[County Monitoring Program Weight]]</f>
        <v>0</v>
      </c>
      <c r="S37" s="26" t="s">
        <v>53</v>
      </c>
      <c r="T37" s="26" t="s">
        <v>47</v>
      </c>
      <c r="U37" s="26" t="s">
        <v>217</v>
      </c>
      <c r="V37" s="27" t="s">
        <v>143</v>
      </c>
      <c r="W37" s="15">
        <f>_xlfn.XLOOKUP(CountyDW[[#This Row],[County Administrative Services]],Lookup[County Administrative Services],Lookup[Administrative Services Score])</f>
        <v>0</v>
      </c>
      <c r="X37" s="15">
        <v>2</v>
      </c>
      <c r="Y37" s="15">
        <f>CountyDW[[#This Row],[Administrative Services Score]]*CountyDW[[#This Row],[Administrative Services Weight]]</f>
        <v>0</v>
      </c>
      <c r="Z37" s="17">
        <f>_xlfn.XLOOKUP(CountyDW[[#This Row],[County Website Quality]],Lookup[County Website Quality],Lookup[Website Quality Score])</f>
        <v>0</v>
      </c>
      <c r="AA37" s="17">
        <v>1</v>
      </c>
      <c r="AB37" s="17">
        <f>CountyDW[[#This Row],[Website Quality Score]]*CountyDW[[#This Row],[Website Quality Weight]]</f>
        <v>0</v>
      </c>
      <c r="AC37" s="19">
        <f>_xlfn.XLOOKUP(CountyDW[[#This Row],[County Funding Resources Available to Domestic Well Owners]],Lookup[County Funding Resources Available to Domestic Well Owners],Lookup[Funding Score])</f>
        <v>0.5</v>
      </c>
      <c r="AD37" s="19">
        <v>1</v>
      </c>
      <c r="AE37" s="19">
        <f>CountyDW[[#This Row],[Funding Score]]*CountyDW[[#This Row],[Funding Weight]]</f>
        <v>0.5</v>
      </c>
      <c r="AF37"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1.5</v>
      </c>
    </row>
    <row r="38" spans="1:32" ht="105" x14ac:dyDescent="0.25">
      <c r="A38" s="32" t="s">
        <v>144</v>
      </c>
      <c r="B38" s="26" t="s">
        <v>32</v>
      </c>
      <c r="C38" s="28" t="s">
        <v>33</v>
      </c>
      <c r="D38" s="28" t="s">
        <v>145</v>
      </c>
      <c r="E38" s="26" t="s">
        <v>221</v>
      </c>
      <c r="F38" s="26" t="s">
        <v>34</v>
      </c>
      <c r="G38" s="9">
        <f>_xlfn.XLOOKUP(CountyDW[[#This Row],[Water Quality Testing Requirements for Domestic Wells]],Lookup[Water Quality Testing Requirements for Domestic Wells],Lookup[Test Requirement (Req.) Score])</f>
        <v>1</v>
      </c>
      <c r="H38" s="9">
        <v>3</v>
      </c>
      <c r="I38" s="9">
        <f>CountyDW[[#This Row],[Testing Req. Score]]*CountyDW[[#This Row],[Testing Req. Weight]]</f>
        <v>3</v>
      </c>
      <c r="J38" s="10">
        <f>_xlfn.XLOOKUP(CountyDW[[#This Row],[Water Quality Testing Type Required for Domestic Wells]],Lookup[Water Quality Testing Type Required for Domestic Wells],Lookup[Testing Type 
Score])</f>
        <v>1</v>
      </c>
      <c r="K38" s="10">
        <v>1</v>
      </c>
      <c r="L38" s="10">
        <f>CountyDW[[#This Row],[Testing Type Score]]*CountyDW[[#This Row],[Testing Type Weight]]</f>
        <v>1</v>
      </c>
      <c r="M38" s="11">
        <f>_xlfn.XLOOKUP(CountyDW[[#This Row],[Water Quality Test Results Impacts on Permitting for Domestic Wells]],Lookup[Water Quality Test Results Impacts on Permitting for Domestic Wells],Lookup[Test Results Impact Permitting Score])</f>
        <v>1</v>
      </c>
      <c r="N38" s="11">
        <v>2</v>
      </c>
      <c r="O38" s="11">
        <f>CountyDW[[#This Row],[Test Result Impacts Permit Score]]*CountyDW[[#This Row],[Test Result Impacts Permit Weight]]</f>
        <v>2</v>
      </c>
      <c r="P38" s="12">
        <f>_xlfn.XLOOKUP(CountyDW[[#This Row],[Does the County have a Water Quality Monitoring Program?]],Lookup[Does the County have a Water Quality Monitoring Program?],Lookup[County Monitoring Program Score])</f>
        <v>1</v>
      </c>
      <c r="Q38" s="12">
        <v>2</v>
      </c>
      <c r="R38" s="12">
        <f>CountyDW[[#This Row],[County Monitoring Program Score]]*CountyDW[[#This Row],[County Monitoring Program Weight]]</f>
        <v>2</v>
      </c>
      <c r="S38" s="26" t="s">
        <v>35</v>
      </c>
      <c r="T38" s="26" t="s">
        <v>47</v>
      </c>
      <c r="U38" s="26" t="s">
        <v>217</v>
      </c>
      <c r="V38" s="27" t="s">
        <v>146</v>
      </c>
      <c r="W38" s="15">
        <f>_xlfn.XLOOKUP(CountyDW[[#This Row],[County Administrative Services]],Lookup[County Administrative Services],Lookup[Administrative Services Score])</f>
        <v>1</v>
      </c>
      <c r="X38" s="15">
        <v>2</v>
      </c>
      <c r="Y38" s="15">
        <f>CountyDW[[#This Row],[Administrative Services Score]]*CountyDW[[#This Row],[Administrative Services Weight]]</f>
        <v>2</v>
      </c>
      <c r="Z38" s="17">
        <f>_xlfn.XLOOKUP(CountyDW[[#This Row],[County Website Quality]],Lookup[County Website Quality],Lookup[Website Quality Score])</f>
        <v>0</v>
      </c>
      <c r="AA38" s="17">
        <v>1</v>
      </c>
      <c r="AB38" s="17">
        <f>CountyDW[[#This Row],[Website Quality Score]]*CountyDW[[#This Row],[Website Quality Weight]]</f>
        <v>0</v>
      </c>
      <c r="AC38" s="19">
        <f>_xlfn.XLOOKUP(CountyDW[[#This Row],[County Funding Resources Available to Domestic Well Owners]],Lookup[County Funding Resources Available to Domestic Well Owners],Lookup[Funding Score])</f>
        <v>0.5</v>
      </c>
      <c r="AD38" s="19">
        <v>1</v>
      </c>
      <c r="AE38" s="19">
        <f>CountyDW[[#This Row],[Funding Score]]*CountyDW[[#This Row],[Funding Weight]]</f>
        <v>0.5</v>
      </c>
      <c r="AF38"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10.5</v>
      </c>
    </row>
    <row r="39" spans="1:32" ht="120" x14ac:dyDescent="0.25">
      <c r="A39" s="32" t="s">
        <v>147</v>
      </c>
      <c r="B39" s="26" t="s">
        <v>39</v>
      </c>
      <c r="C39" s="26" t="s">
        <v>63</v>
      </c>
      <c r="D39" s="26" t="s">
        <v>148</v>
      </c>
      <c r="E39" s="26" t="s">
        <v>46</v>
      </c>
      <c r="F39" s="26" t="s">
        <v>68</v>
      </c>
      <c r="G39" s="9">
        <f>_xlfn.XLOOKUP(CountyDW[[#This Row],[Water Quality Testing Requirements for Domestic Wells]],Lookup[Water Quality Testing Requirements for Domestic Wells],Lookup[Test Requirement (Req.) Score])</f>
        <v>0</v>
      </c>
      <c r="H39" s="9">
        <v>3</v>
      </c>
      <c r="I39" s="9">
        <f>CountyDW[[#This Row],[Testing Req. Score]]*CountyDW[[#This Row],[Testing Req. Weight]]</f>
        <v>0</v>
      </c>
      <c r="J39" s="10">
        <f>_xlfn.XLOOKUP(CountyDW[[#This Row],[Water Quality Testing Type Required for Domestic Wells]],Lookup[Water Quality Testing Type Required for Domestic Wells],Lookup[Testing Type 
Score])</f>
        <v>0.5</v>
      </c>
      <c r="K39" s="10">
        <v>1</v>
      </c>
      <c r="L39" s="10">
        <f>CountyDW[[#This Row],[Testing Type Score]]*CountyDW[[#This Row],[Testing Type Weight]]</f>
        <v>0.5</v>
      </c>
      <c r="M39" s="11">
        <f>_xlfn.XLOOKUP(CountyDW[[#This Row],[Water Quality Test Results Impacts on Permitting for Domestic Wells]],Lookup[Water Quality Test Results Impacts on Permitting for Domestic Wells],Lookup[Test Results Impact Permitting Score])</f>
        <v>0</v>
      </c>
      <c r="N39" s="11">
        <v>2</v>
      </c>
      <c r="O39" s="11">
        <f>CountyDW[[#This Row],[Test Result Impacts Permit Score]]*CountyDW[[#This Row],[Test Result Impacts Permit Weight]]</f>
        <v>0</v>
      </c>
      <c r="P39" s="12">
        <f>_xlfn.XLOOKUP(CountyDW[[#This Row],[Does the County have a Water Quality Monitoring Program?]],Lookup[Does the County have a Water Quality Monitoring Program?],Lookup[County Monitoring Program Score])</f>
        <v>0</v>
      </c>
      <c r="Q39" s="12">
        <v>2</v>
      </c>
      <c r="R39" s="12">
        <f>CountyDW[[#This Row],[County Monitoring Program Score]]*CountyDW[[#This Row],[County Monitoring Program Weight]]</f>
        <v>0</v>
      </c>
      <c r="S39" s="26" t="s">
        <v>35</v>
      </c>
      <c r="T39" s="26" t="s">
        <v>47</v>
      </c>
      <c r="U39" s="26" t="s">
        <v>219</v>
      </c>
      <c r="V39" s="26" t="s">
        <v>149</v>
      </c>
      <c r="W39" s="14">
        <f>_xlfn.XLOOKUP(CountyDW[[#This Row],[County Administrative Services]],Lookup[County Administrative Services],Lookup[Administrative Services Score])</f>
        <v>1</v>
      </c>
      <c r="X39" s="15">
        <v>2</v>
      </c>
      <c r="Y39" s="14">
        <f>CountyDW[[#This Row],[Administrative Services Score]]*CountyDW[[#This Row],[Administrative Services Weight]]</f>
        <v>2</v>
      </c>
      <c r="Z39" s="16">
        <f>_xlfn.XLOOKUP(CountyDW[[#This Row],[County Website Quality]],Lookup[County Website Quality],Lookup[Website Quality Score])</f>
        <v>0</v>
      </c>
      <c r="AA39" s="17">
        <v>1</v>
      </c>
      <c r="AB39" s="16">
        <f>CountyDW[[#This Row],[Website Quality Score]]*CountyDW[[#This Row],[Website Quality Weight]]</f>
        <v>0</v>
      </c>
      <c r="AC39" s="18">
        <f>_xlfn.XLOOKUP(CountyDW[[#This Row],[County Funding Resources Available to Domestic Well Owners]],Lookup[County Funding Resources Available to Domestic Well Owners],Lookup[Funding Score])</f>
        <v>1</v>
      </c>
      <c r="AD39" s="19">
        <v>1</v>
      </c>
      <c r="AE39" s="18">
        <f>CountyDW[[#This Row],[Funding Score]]*CountyDW[[#This Row],[Funding Weight]]</f>
        <v>1</v>
      </c>
      <c r="AF39" s="20">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3.5</v>
      </c>
    </row>
    <row r="40" spans="1:32" ht="150" x14ac:dyDescent="0.25">
      <c r="A40" s="32" t="s">
        <v>150</v>
      </c>
      <c r="B40" s="26" t="s">
        <v>39</v>
      </c>
      <c r="C40" s="26" t="s">
        <v>40</v>
      </c>
      <c r="D40" s="26" t="s">
        <v>151</v>
      </c>
      <c r="E40" s="26" t="s">
        <v>42</v>
      </c>
      <c r="F40" s="26" t="s">
        <v>68</v>
      </c>
      <c r="G40" s="9">
        <f>_xlfn.XLOOKUP(CountyDW[[#This Row],[Water Quality Testing Requirements for Domestic Wells]],Lookup[Water Quality Testing Requirements for Domestic Wells],Lookup[Test Requirement (Req.) Score])</f>
        <v>0</v>
      </c>
      <c r="H40" s="9">
        <v>3</v>
      </c>
      <c r="I40" s="9">
        <f>CountyDW[[#This Row],[Testing Req. Score]]*CountyDW[[#This Row],[Testing Req. Weight]]</f>
        <v>0</v>
      </c>
      <c r="J40" s="10">
        <f>_xlfn.XLOOKUP(CountyDW[[#This Row],[Water Quality Testing Type Required for Domestic Wells]],Lookup[Water Quality Testing Type Required for Domestic Wells],Lookup[Testing Type 
Score])</f>
        <v>0</v>
      </c>
      <c r="K40" s="10">
        <v>1</v>
      </c>
      <c r="L40" s="10">
        <f>CountyDW[[#This Row],[Testing Type Score]]*CountyDW[[#This Row],[Testing Type Weight]]</f>
        <v>0</v>
      </c>
      <c r="M40" s="11">
        <f>_xlfn.XLOOKUP(CountyDW[[#This Row],[Water Quality Test Results Impacts on Permitting for Domestic Wells]],Lookup[Water Quality Test Results Impacts on Permitting for Domestic Wells],Lookup[Test Results Impact Permitting Score])</f>
        <v>0.25</v>
      </c>
      <c r="N40" s="11">
        <v>2</v>
      </c>
      <c r="O40" s="11">
        <f>CountyDW[[#This Row],[Test Result Impacts Permit Score]]*CountyDW[[#This Row],[Test Result Impacts Permit Weight]]</f>
        <v>0.5</v>
      </c>
      <c r="P40" s="12">
        <f>_xlfn.XLOOKUP(CountyDW[[#This Row],[Does the County have a Water Quality Monitoring Program?]],Lookup[Does the County have a Water Quality Monitoring Program?],Lookup[County Monitoring Program Score])</f>
        <v>0</v>
      </c>
      <c r="Q40" s="12">
        <v>2</v>
      </c>
      <c r="R40" s="12">
        <f>CountyDW[[#This Row],[County Monitoring Program Score]]*CountyDW[[#This Row],[County Monitoring Program Weight]]</f>
        <v>0</v>
      </c>
      <c r="S40" s="26" t="s">
        <v>57</v>
      </c>
      <c r="T40" s="26" t="s">
        <v>47</v>
      </c>
      <c r="U40" s="26" t="s">
        <v>217</v>
      </c>
      <c r="V40" s="27" t="s">
        <v>152</v>
      </c>
      <c r="W40" s="15">
        <f>_xlfn.XLOOKUP(CountyDW[[#This Row],[County Administrative Services]],Lookup[County Administrative Services],Lookup[Administrative Services Score])</f>
        <v>0.5</v>
      </c>
      <c r="X40" s="15">
        <v>2</v>
      </c>
      <c r="Y40" s="15">
        <f>CountyDW[[#This Row],[Administrative Services Score]]*CountyDW[[#This Row],[Administrative Services Weight]]</f>
        <v>1</v>
      </c>
      <c r="Z40" s="17">
        <f>_xlfn.XLOOKUP(CountyDW[[#This Row],[County Website Quality]],Lookup[County Website Quality],Lookup[Website Quality Score])</f>
        <v>0</v>
      </c>
      <c r="AA40" s="17">
        <v>1</v>
      </c>
      <c r="AB40" s="17">
        <f>CountyDW[[#This Row],[Website Quality Score]]*CountyDW[[#This Row],[Website Quality Weight]]</f>
        <v>0</v>
      </c>
      <c r="AC40" s="19">
        <f>_xlfn.XLOOKUP(CountyDW[[#This Row],[County Funding Resources Available to Domestic Well Owners]],Lookup[County Funding Resources Available to Domestic Well Owners],Lookup[Funding Score])</f>
        <v>0.5</v>
      </c>
      <c r="AD40" s="19">
        <v>1</v>
      </c>
      <c r="AE40" s="19">
        <f>CountyDW[[#This Row],[Funding Score]]*CountyDW[[#This Row],[Funding Weight]]</f>
        <v>0.5</v>
      </c>
      <c r="AF40"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2</v>
      </c>
    </row>
    <row r="41" spans="1:32" ht="255" x14ac:dyDescent="0.25">
      <c r="A41" s="32" t="s">
        <v>153</v>
      </c>
      <c r="B41" s="26" t="s">
        <v>39</v>
      </c>
      <c r="C41" s="26" t="s">
        <v>40</v>
      </c>
      <c r="D41" s="26" t="s">
        <v>154</v>
      </c>
      <c r="E41" s="26" t="s">
        <v>46</v>
      </c>
      <c r="F41" s="26" t="s">
        <v>87</v>
      </c>
      <c r="G41" s="9">
        <f>_xlfn.XLOOKUP(CountyDW[[#This Row],[Water Quality Testing Requirements for Domestic Wells]],Lookup[Water Quality Testing Requirements for Domestic Wells],Lookup[Test Requirement (Req.) Score])</f>
        <v>0</v>
      </c>
      <c r="H41" s="9">
        <v>3</v>
      </c>
      <c r="I41" s="9">
        <f>CountyDW[[#This Row],[Testing Req. Score]]*CountyDW[[#This Row],[Testing Req. Weight]]</f>
        <v>0</v>
      </c>
      <c r="J41" s="10">
        <f>_xlfn.XLOOKUP(CountyDW[[#This Row],[Water Quality Testing Type Required for Domestic Wells]],Lookup[Water Quality Testing Type Required for Domestic Wells],Lookup[Testing Type 
Score])</f>
        <v>0</v>
      </c>
      <c r="K41" s="10">
        <v>1</v>
      </c>
      <c r="L41" s="10">
        <f>CountyDW[[#This Row],[Testing Type Score]]*CountyDW[[#This Row],[Testing Type Weight]]</f>
        <v>0</v>
      </c>
      <c r="M41" s="11">
        <f>_xlfn.XLOOKUP(CountyDW[[#This Row],[Water Quality Test Results Impacts on Permitting for Domestic Wells]],Lookup[Water Quality Test Results Impacts on Permitting for Domestic Wells],Lookup[Test Results Impact Permitting Score])</f>
        <v>0</v>
      </c>
      <c r="N41" s="11">
        <v>2</v>
      </c>
      <c r="O41" s="11">
        <f>CountyDW[[#This Row],[Test Result Impacts Permit Score]]*CountyDW[[#This Row],[Test Result Impacts Permit Weight]]</f>
        <v>0</v>
      </c>
      <c r="P41" s="12">
        <f>_xlfn.XLOOKUP(CountyDW[[#This Row],[Does the County have a Water Quality Monitoring Program?]],Lookup[Does the County have a Water Quality Monitoring Program?],Lookup[County Monitoring Program Score])</f>
        <v>0.5</v>
      </c>
      <c r="Q41" s="12">
        <v>2</v>
      </c>
      <c r="R41" s="12">
        <f>CountyDW[[#This Row],[County Monitoring Program Score]]*CountyDW[[#This Row],[County Monitoring Program Weight]]</f>
        <v>1</v>
      </c>
      <c r="S41" s="26" t="s">
        <v>53</v>
      </c>
      <c r="T41" s="26" t="s">
        <v>47</v>
      </c>
      <c r="U41" s="26" t="s">
        <v>217</v>
      </c>
      <c r="V41" s="27" t="s">
        <v>155</v>
      </c>
      <c r="W41" s="15">
        <f>_xlfn.XLOOKUP(CountyDW[[#This Row],[County Administrative Services]],Lookup[County Administrative Services],Lookup[Administrative Services Score])</f>
        <v>0</v>
      </c>
      <c r="X41" s="15">
        <v>2</v>
      </c>
      <c r="Y41" s="15">
        <f>CountyDW[[#This Row],[Administrative Services Score]]*CountyDW[[#This Row],[Administrative Services Weight]]</f>
        <v>0</v>
      </c>
      <c r="Z41" s="17">
        <f>_xlfn.XLOOKUP(CountyDW[[#This Row],[County Website Quality]],Lookup[County Website Quality],Lookup[Website Quality Score])</f>
        <v>0</v>
      </c>
      <c r="AA41" s="17">
        <v>1</v>
      </c>
      <c r="AB41" s="17">
        <f>CountyDW[[#This Row],[Website Quality Score]]*CountyDW[[#This Row],[Website Quality Weight]]</f>
        <v>0</v>
      </c>
      <c r="AC41" s="19">
        <f>_xlfn.XLOOKUP(CountyDW[[#This Row],[County Funding Resources Available to Domestic Well Owners]],Lookup[County Funding Resources Available to Domestic Well Owners],Lookup[Funding Score])</f>
        <v>0.5</v>
      </c>
      <c r="AD41" s="19">
        <v>1</v>
      </c>
      <c r="AE41" s="19">
        <f>CountyDW[[#This Row],[Funding Score]]*CountyDW[[#This Row],[Funding Weight]]</f>
        <v>0.5</v>
      </c>
      <c r="AF41"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1.5</v>
      </c>
    </row>
    <row r="42" spans="1:32" ht="135" x14ac:dyDescent="0.25">
      <c r="A42" s="32" t="s">
        <v>156</v>
      </c>
      <c r="B42" s="26" t="s">
        <v>39</v>
      </c>
      <c r="C42" s="26" t="s">
        <v>40</v>
      </c>
      <c r="D42" s="26" t="s">
        <v>157</v>
      </c>
      <c r="E42" s="26" t="s">
        <v>46</v>
      </c>
      <c r="F42" s="26" t="s">
        <v>34</v>
      </c>
      <c r="G42" s="9">
        <f>_xlfn.XLOOKUP(CountyDW[[#This Row],[Water Quality Testing Requirements for Domestic Wells]],Lookup[Water Quality Testing Requirements for Domestic Wells],Lookup[Test Requirement (Req.) Score])</f>
        <v>0</v>
      </c>
      <c r="H42" s="9">
        <v>3</v>
      </c>
      <c r="I42" s="9">
        <f>CountyDW[[#This Row],[Testing Req. Score]]*CountyDW[[#This Row],[Testing Req. Weight]]</f>
        <v>0</v>
      </c>
      <c r="J42" s="10">
        <f>_xlfn.XLOOKUP(CountyDW[[#This Row],[Water Quality Testing Type Required for Domestic Wells]],Lookup[Water Quality Testing Type Required for Domestic Wells],Lookup[Testing Type 
Score])</f>
        <v>0</v>
      </c>
      <c r="K42" s="10">
        <v>1</v>
      </c>
      <c r="L42" s="10">
        <f>CountyDW[[#This Row],[Testing Type Score]]*CountyDW[[#This Row],[Testing Type Weight]]</f>
        <v>0</v>
      </c>
      <c r="M42" s="11">
        <f>_xlfn.XLOOKUP(CountyDW[[#This Row],[Water Quality Test Results Impacts on Permitting for Domestic Wells]],Lookup[Water Quality Test Results Impacts on Permitting for Domestic Wells],Lookup[Test Results Impact Permitting Score])</f>
        <v>0</v>
      </c>
      <c r="N42" s="11">
        <v>2</v>
      </c>
      <c r="O42" s="11">
        <f>CountyDW[[#This Row],[Test Result Impacts Permit Score]]*CountyDW[[#This Row],[Test Result Impacts Permit Weight]]</f>
        <v>0</v>
      </c>
      <c r="P42" s="12">
        <f>_xlfn.XLOOKUP(CountyDW[[#This Row],[Does the County have a Water Quality Monitoring Program?]],Lookup[Does the County have a Water Quality Monitoring Program?],Lookup[County Monitoring Program Score])</f>
        <v>1</v>
      </c>
      <c r="Q42" s="12">
        <v>2</v>
      </c>
      <c r="R42" s="12">
        <f>CountyDW[[#This Row],[County Monitoring Program Score]]*CountyDW[[#This Row],[County Monitoring Program Weight]]</f>
        <v>2</v>
      </c>
      <c r="S42" s="26" t="s">
        <v>35</v>
      </c>
      <c r="T42" s="26" t="s">
        <v>47</v>
      </c>
      <c r="U42" s="26" t="s">
        <v>219</v>
      </c>
      <c r="V42" s="27" t="s">
        <v>158</v>
      </c>
      <c r="W42" s="15">
        <f>_xlfn.XLOOKUP(CountyDW[[#This Row],[County Administrative Services]],Lookup[County Administrative Services],Lookup[Administrative Services Score])</f>
        <v>1</v>
      </c>
      <c r="X42" s="15">
        <v>2</v>
      </c>
      <c r="Y42" s="15">
        <f>CountyDW[[#This Row],[Administrative Services Score]]*CountyDW[[#This Row],[Administrative Services Weight]]</f>
        <v>2</v>
      </c>
      <c r="Z42" s="17">
        <f>_xlfn.XLOOKUP(CountyDW[[#This Row],[County Website Quality]],Lookup[County Website Quality],Lookup[Website Quality Score])</f>
        <v>0</v>
      </c>
      <c r="AA42" s="17">
        <v>1</v>
      </c>
      <c r="AB42" s="17">
        <f>CountyDW[[#This Row],[Website Quality Score]]*CountyDW[[#This Row],[Website Quality Weight]]</f>
        <v>0</v>
      </c>
      <c r="AC42" s="19">
        <f>_xlfn.XLOOKUP(CountyDW[[#This Row],[County Funding Resources Available to Domestic Well Owners]],Lookup[County Funding Resources Available to Domestic Well Owners],Lookup[Funding Score])</f>
        <v>1</v>
      </c>
      <c r="AD42" s="19">
        <v>1</v>
      </c>
      <c r="AE42" s="19">
        <f>CountyDW[[#This Row],[Funding Score]]*CountyDW[[#This Row],[Funding Weight]]</f>
        <v>1</v>
      </c>
      <c r="AF42"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5</v>
      </c>
    </row>
    <row r="43" spans="1:32" ht="135" x14ac:dyDescent="0.25">
      <c r="A43" s="32" t="s">
        <v>159</v>
      </c>
      <c r="B43" s="26" t="s">
        <v>39</v>
      </c>
      <c r="C43" s="26" t="s">
        <v>40</v>
      </c>
      <c r="D43" s="26" t="s">
        <v>160</v>
      </c>
      <c r="E43" s="26" t="s">
        <v>46</v>
      </c>
      <c r="F43" s="26" t="s">
        <v>34</v>
      </c>
      <c r="G43" s="9">
        <f>_xlfn.XLOOKUP(CountyDW[[#This Row],[Water Quality Testing Requirements for Domestic Wells]],Lookup[Water Quality Testing Requirements for Domestic Wells],Lookup[Test Requirement (Req.) Score])</f>
        <v>0</v>
      </c>
      <c r="H43" s="9">
        <v>3</v>
      </c>
      <c r="I43" s="9">
        <f>CountyDW[[#This Row],[Testing Req. Score]]*CountyDW[[#This Row],[Testing Req. Weight]]</f>
        <v>0</v>
      </c>
      <c r="J43" s="10">
        <f>_xlfn.XLOOKUP(CountyDW[[#This Row],[Water Quality Testing Type Required for Domestic Wells]],Lookup[Water Quality Testing Type Required for Domestic Wells],Lookup[Testing Type 
Score])</f>
        <v>0</v>
      </c>
      <c r="K43" s="10">
        <v>1</v>
      </c>
      <c r="L43" s="10">
        <f>CountyDW[[#This Row],[Testing Type Score]]*CountyDW[[#This Row],[Testing Type Weight]]</f>
        <v>0</v>
      </c>
      <c r="M43" s="11">
        <f>_xlfn.XLOOKUP(CountyDW[[#This Row],[Water Quality Test Results Impacts on Permitting for Domestic Wells]],Lookup[Water Quality Test Results Impacts on Permitting for Domestic Wells],Lookup[Test Results Impact Permitting Score])</f>
        <v>0</v>
      </c>
      <c r="N43" s="11">
        <v>2</v>
      </c>
      <c r="O43" s="11">
        <f>CountyDW[[#This Row],[Test Result Impacts Permit Score]]*CountyDW[[#This Row],[Test Result Impacts Permit Weight]]</f>
        <v>0</v>
      </c>
      <c r="P43" s="12">
        <f>_xlfn.XLOOKUP(CountyDW[[#This Row],[Does the County have a Water Quality Monitoring Program?]],Lookup[Does the County have a Water Quality Monitoring Program?],Lookup[County Monitoring Program Score])</f>
        <v>1</v>
      </c>
      <c r="Q43" s="12">
        <v>2</v>
      </c>
      <c r="R43" s="12">
        <f>CountyDW[[#This Row],[County Monitoring Program Score]]*CountyDW[[#This Row],[County Monitoring Program Weight]]</f>
        <v>2</v>
      </c>
      <c r="S43" s="26" t="s">
        <v>57</v>
      </c>
      <c r="T43" s="26" t="s">
        <v>47</v>
      </c>
      <c r="U43" s="26" t="s">
        <v>217</v>
      </c>
      <c r="V43" s="27" t="s">
        <v>161</v>
      </c>
      <c r="W43" s="15">
        <f>_xlfn.XLOOKUP(CountyDW[[#This Row],[County Administrative Services]],Lookup[County Administrative Services],Lookup[Administrative Services Score])</f>
        <v>0.5</v>
      </c>
      <c r="X43" s="15">
        <v>2</v>
      </c>
      <c r="Y43" s="15">
        <f>CountyDW[[#This Row],[Administrative Services Score]]*CountyDW[[#This Row],[Administrative Services Weight]]</f>
        <v>1</v>
      </c>
      <c r="Z43" s="17">
        <f>_xlfn.XLOOKUP(CountyDW[[#This Row],[County Website Quality]],Lookup[County Website Quality],Lookup[Website Quality Score])</f>
        <v>0</v>
      </c>
      <c r="AA43" s="17">
        <v>1</v>
      </c>
      <c r="AB43" s="17">
        <f>CountyDW[[#This Row],[Website Quality Score]]*CountyDW[[#This Row],[Website Quality Weight]]</f>
        <v>0</v>
      </c>
      <c r="AC43" s="19">
        <f>_xlfn.XLOOKUP(CountyDW[[#This Row],[County Funding Resources Available to Domestic Well Owners]],Lookup[County Funding Resources Available to Domestic Well Owners],Lookup[Funding Score])</f>
        <v>0.5</v>
      </c>
      <c r="AD43" s="19">
        <v>1</v>
      </c>
      <c r="AE43" s="19">
        <f>CountyDW[[#This Row],[Funding Score]]*CountyDW[[#This Row],[Funding Weight]]</f>
        <v>0.5</v>
      </c>
      <c r="AF43"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3.5</v>
      </c>
    </row>
    <row r="44" spans="1:32" ht="240" x14ac:dyDescent="0.25">
      <c r="A44" s="32" t="s">
        <v>162</v>
      </c>
      <c r="B44" s="26" t="s">
        <v>39</v>
      </c>
      <c r="C44" s="26" t="s">
        <v>40</v>
      </c>
      <c r="D44" s="26" t="s">
        <v>163</v>
      </c>
      <c r="E44" s="26" t="s">
        <v>42</v>
      </c>
      <c r="F44" s="26" t="s">
        <v>87</v>
      </c>
      <c r="G44" s="9">
        <f>_xlfn.XLOOKUP(CountyDW[[#This Row],[Water Quality Testing Requirements for Domestic Wells]],Lookup[Water Quality Testing Requirements for Domestic Wells],Lookup[Test Requirement (Req.) Score])</f>
        <v>0</v>
      </c>
      <c r="H44" s="9">
        <v>3</v>
      </c>
      <c r="I44" s="9">
        <f>CountyDW[[#This Row],[Testing Req. Score]]*CountyDW[[#This Row],[Testing Req. Weight]]</f>
        <v>0</v>
      </c>
      <c r="J44" s="10">
        <f>_xlfn.XLOOKUP(CountyDW[[#This Row],[Water Quality Testing Type Required for Domestic Wells]],Lookup[Water Quality Testing Type Required for Domestic Wells],Lookup[Testing Type 
Score])</f>
        <v>0</v>
      </c>
      <c r="K44" s="10">
        <v>1</v>
      </c>
      <c r="L44" s="10">
        <f>CountyDW[[#This Row],[Testing Type Score]]*CountyDW[[#This Row],[Testing Type Weight]]</f>
        <v>0</v>
      </c>
      <c r="M44" s="11">
        <f>_xlfn.XLOOKUP(CountyDW[[#This Row],[Water Quality Test Results Impacts on Permitting for Domestic Wells]],Lookup[Water Quality Test Results Impacts on Permitting for Domestic Wells],Lookup[Test Results Impact Permitting Score])</f>
        <v>0.25</v>
      </c>
      <c r="N44" s="11">
        <v>2</v>
      </c>
      <c r="O44" s="11">
        <f>CountyDW[[#This Row],[Test Result Impacts Permit Score]]*CountyDW[[#This Row],[Test Result Impacts Permit Weight]]</f>
        <v>0.5</v>
      </c>
      <c r="P44" s="12">
        <f>_xlfn.XLOOKUP(CountyDW[[#This Row],[Does the County have a Water Quality Monitoring Program?]],Lookup[Does the County have a Water Quality Monitoring Program?],Lookup[County Monitoring Program Score])</f>
        <v>0.5</v>
      </c>
      <c r="Q44" s="12">
        <v>2</v>
      </c>
      <c r="R44" s="12">
        <f>CountyDW[[#This Row],[County Monitoring Program Score]]*CountyDW[[#This Row],[County Monitoring Program Weight]]</f>
        <v>1</v>
      </c>
      <c r="S44" s="26" t="s">
        <v>53</v>
      </c>
      <c r="T44" s="26" t="s">
        <v>47</v>
      </c>
      <c r="U44" s="26" t="s">
        <v>217</v>
      </c>
      <c r="V44" s="27" t="s">
        <v>164</v>
      </c>
      <c r="W44" s="15">
        <f>_xlfn.XLOOKUP(CountyDW[[#This Row],[County Administrative Services]],Lookup[County Administrative Services],Lookup[Administrative Services Score])</f>
        <v>0</v>
      </c>
      <c r="X44" s="15">
        <v>2</v>
      </c>
      <c r="Y44" s="15">
        <f>CountyDW[[#This Row],[Administrative Services Score]]*CountyDW[[#This Row],[Administrative Services Weight]]</f>
        <v>0</v>
      </c>
      <c r="Z44" s="17">
        <f>_xlfn.XLOOKUP(CountyDW[[#This Row],[County Website Quality]],Lookup[County Website Quality],Lookup[Website Quality Score])</f>
        <v>0</v>
      </c>
      <c r="AA44" s="17">
        <v>1</v>
      </c>
      <c r="AB44" s="17">
        <f>CountyDW[[#This Row],[Website Quality Score]]*CountyDW[[#This Row],[Website Quality Weight]]</f>
        <v>0</v>
      </c>
      <c r="AC44" s="19">
        <f>_xlfn.XLOOKUP(CountyDW[[#This Row],[County Funding Resources Available to Domestic Well Owners]],Lookup[County Funding Resources Available to Domestic Well Owners],Lookup[Funding Score])</f>
        <v>0.5</v>
      </c>
      <c r="AD44" s="19">
        <v>1</v>
      </c>
      <c r="AE44" s="19">
        <f>CountyDW[[#This Row],[Funding Score]]*CountyDW[[#This Row],[Funding Weight]]</f>
        <v>0.5</v>
      </c>
      <c r="AF44"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2</v>
      </c>
    </row>
    <row r="45" spans="1:32" ht="75" x14ac:dyDescent="0.25">
      <c r="A45" s="32" t="s">
        <v>165</v>
      </c>
      <c r="B45" s="26" t="s">
        <v>39</v>
      </c>
      <c r="C45" s="26" t="s">
        <v>40</v>
      </c>
      <c r="D45" s="26" t="s">
        <v>166</v>
      </c>
      <c r="E45" s="26" t="s">
        <v>46</v>
      </c>
      <c r="F45" s="26" t="s">
        <v>34</v>
      </c>
      <c r="G45" s="9">
        <f>_xlfn.XLOOKUP(CountyDW[[#This Row],[Water Quality Testing Requirements for Domestic Wells]],Lookup[Water Quality Testing Requirements for Domestic Wells],Lookup[Test Requirement (Req.) Score])</f>
        <v>0</v>
      </c>
      <c r="H45" s="9">
        <v>3</v>
      </c>
      <c r="I45" s="9">
        <f>CountyDW[[#This Row],[Testing Req. Score]]*CountyDW[[#This Row],[Testing Req. Weight]]</f>
        <v>0</v>
      </c>
      <c r="J45" s="10">
        <f>_xlfn.XLOOKUP(CountyDW[[#This Row],[Water Quality Testing Type Required for Domestic Wells]],Lookup[Water Quality Testing Type Required for Domestic Wells],Lookup[Testing Type 
Score])</f>
        <v>0</v>
      </c>
      <c r="K45" s="10">
        <v>1</v>
      </c>
      <c r="L45" s="10">
        <f>CountyDW[[#This Row],[Testing Type Score]]*CountyDW[[#This Row],[Testing Type Weight]]</f>
        <v>0</v>
      </c>
      <c r="M45" s="11">
        <f>_xlfn.XLOOKUP(CountyDW[[#This Row],[Water Quality Test Results Impacts on Permitting for Domestic Wells]],Lookup[Water Quality Test Results Impacts on Permitting for Domestic Wells],Lookup[Test Results Impact Permitting Score])</f>
        <v>0</v>
      </c>
      <c r="N45" s="11">
        <v>2</v>
      </c>
      <c r="O45" s="11">
        <f>CountyDW[[#This Row],[Test Result Impacts Permit Score]]*CountyDW[[#This Row],[Test Result Impacts Permit Weight]]</f>
        <v>0</v>
      </c>
      <c r="P45" s="12">
        <f>_xlfn.XLOOKUP(CountyDW[[#This Row],[Does the County have a Water Quality Monitoring Program?]],Lookup[Does the County have a Water Quality Monitoring Program?],Lookup[County Monitoring Program Score])</f>
        <v>1</v>
      </c>
      <c r="Q45" s="12">
        <v>2</v>
      </c>
      <c r="R45" s="12">
        <f>CountyDW[[#This Row],[County Monitoring Program Score]]*CountyDW[[#This Row],[County Monitoring Program Weight]]</f>
        <v>2</v>
      </c>
      <c r="S45" s="26" t="s">
        <v>35</v>
      </c>
      <c r="T45" s="26" t="s">
        <v>47</v>
      </c>
      <c r="U45" s="26" t="s">
        <v>219</v>
      </c>
      <c r="V45" s="27" t="s">
        <v>167</v>
      </c>
      <c r="W45" s="15">
        <f>_xlfn.XLOOKUP(CountyDW[[#This Row],[County Administrative Services]],Lookup[County Administrative Services],Lookup[Administrative Services Score])</f>
        <v>1</v>
      </c>
      <c r="X45" s="15">
        <v>2</v>
      </c>
      <c r="Y45" s="15">
        <f>CountyDW[[#This Row],[Administrative Services Score]]*CountyDW[[#This Row],[Administrative Services Weight]]</f>
        <v>2</v>
      </c>
      <c r="Z45" s="17">
        <f>_xlfn.XLOOKUP(CountyDW[[#This Row],[County Website Quality]],Lookup[County Website Quality],Lookup[Website Quality Score])</f>
        <v>0</v>
      </c>
      <c r="AA45" s="17">
        <v>1</v>
      </c>
      <c r="AB45" s="17">
        <f>CountyDW[[#This Row],[Website Quality Score]]*CountyDW[[#This Row],[Website Quality Weight]]</f>
        <v>0</v>
      </c>
      <c r="AC45" s="19">
        <f>_xlfn.XLOOKUP(CountyDW[[#This Row],[County Funding Resources Available to Domestic Well Owners]],Lookup[County Funding Resources Available to Domestic Well Owners],Lookup[Funding Score])</f>
        <v>1</v>
      </c>
      <c r="AD45" s="19">
        <v>1</v>
      </c>
      <c r="AE45" s="19">
        <f>CountyDW[[#This Row],[Funding Score]]*CountyDW[[#This Row],[Funding Weight]]</f>
        <v>1</v>
      </c>
      <c r="AF45"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5</v>
      </c>
    </row>
    <row r="46" spans="1:32" ht="150" x14ac:dyDescent="0.25">
      <c r="A46" s="32" t="s">
        <v>168</v>
      </c>
      <c r="B46" s="26" t="s">
        <v>32</v>
      </c>
      <c r="C46" s="26" t="s">
        <v>33</v>
      </c>
      <c r="E46" s="26" t="s">
        <v>221</v>
      </c>
      <c r="F46" s="26" t="s">
        <v>68</v>
      </c>
      <c r="G46" s="9">
        <f>_xlfn.XLOOKUP(CountyDW[[#This Row],[Water Quality Testing Requirements for Domestic Wells]],Lookup[Water Quality Testing Requirements for Domestic Wells],Lookup[Test Requirement (Req.) Score])</f>
        <v>1</v>
      </c>
      <c r="H46" s="9">
        <v>3</v>
      </c>
      <c r="I46" s="9">
        <f>CountyDW[[#This Row],[Testing Req. Score]]*CountyDW[[#This Row],[Testing Req. Weight]]</f>
        <v>3</v>
      </c>
      <c r="J46" s="10">
        <f>_xlfn.XLOOKUP(CountyDW[[#This Row],[Water Quality Testing Type Required for Domestic Wells]],Lookup[Water Quality Testing Type Required for Domestic Wells],Lookup[Testing Type 
Score])</f>
        <v>1</v>
      </c>
      <c r="K46" s="10">
        <v>1</v>
      </c>
      <c r="L46" s="10">
        <f>CountyDW[[#This Row],[Testing Type Score]]*CountyDW[[#This Row],[Testing Type Weight]]</f>
        <v>1</v>
      </c>
      <c r="M46" s="11">
        <f>_xlfn.XLOOKUP(CountyDW[[#This Row],[Water Quality Test Results Impacts on Permitting for Domestic Wells]],Lookup[Water Quality Test Results Impacts on Permitting for Domestic Wells],Lookup[Test Results Impact Permitting Score])</f>
        <v>1</v>
      </c>
      <c r="N46" s="11">
        <v>2</v>
      </c>
      <c r="O46" s="11">
        <f>CountyDW[[#This Row],[Test Result Impacts Permit Score]]*CountyDW[[#This Row],[Test Result Impacts Permit Weight]]</f>
        <v>2</v>
      </c>
      <c r="P46" s="12">
        <f>_xlfn.XLOOKUP(CountyDW[[#This Row],[Does the County have a Water Quality Monitoring Program?]],Lookup[Does the County have a Water Quality Monitoring Program?],Lookup[County Monitoring Program Score])</f>
        <v>0</v>
      </c>
      <c r="Q46" s="12">
        <v>2</v>
      </c>
      <c r="R46" s="12">
        <f>CountyDW[[#This Row],[County Monitoring Program Score]]*CountyDW[[#This Row],[County Monitoring Program Weight]]</f>
        <v>0</v>
      </c>
      <c r="S46" s="26" t="s">
        <v>53</v>
      </c>
      <c r="T46" s="26" t="s">
        <v>47</v>
      </c>
      <c r="U46" s="26" t="s">
        <v>215</v>
      </c>
      <c r="V46" s="27" t="s">
        <v>169</v>
      </c>
      <c r="W46" s="15">
        <f>_xlfn.XLOOKUP(CountyDW[[#This Row],[County Administrative Services]],Lookup[County Administrative Services],Lookup[Administrative Services Score])</f>
        <v>0</v>
      </c>
      <c r="X46" s="15">
        <v>2</v>
      </c>
      <c r="Y46" s="15">
        <f>CountyDW[[#This Row],[Administrative Services Score]]*CountyDW[[#This Row],[Administrative Services Weight]]</f>
        <v>0</v>
      </c>
      <c r="Z46" s="17">
        <f>_xlfn.XLOOKUP(CountyDW[[#This Row],[County Website Quality]],Lookup[County Website Quality],Lookup[Website Quality Score])</f>
        <v>0</v>
      </c>
      <c r="AA46" s="17">
        <v>1</v>
      </c>
      <c r="AB46" s="17">
        <f>CountyDW[[#This Row],[Website Quality Score]]*CountyDW[[#This Row],[Website Quality Weight]]</f>
        <v>0</v>
      </c>
      <c r="AC46" s="19">
        <f>_xlfn.XLOOKUP(CountyDW[[#This Row],[County Funding Resources Available to Domestic Well Owners]],Lookup[County Funding Resources Available to Domestic Well Owners],Lookup[Funding Score])</f>
        <v>0</v>
      </c>
      <c r="AD46" s="19">
        <v>1</v>
      </c>
      <c r="AE46" s="19">
        <f>CountyDW[[#This Row],[Funding Score]]*CountyDW[[#This Row],[Funding Weight]]</f>
        <v>0</v>
      </c>
      <c r="AF46"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6</v>
      </c>
    </row>
    <row r="47" spans="1:32" ht="105" x14ac:dyDescent="0.25">
      <c r="A47" s="32" t="s">
        <v>170</v>
      </c>
      <c r="B47" s="26" t="s">
        <v>32</v>
      </c>
      <c r="C47" s="29" t="s">
        <v>33</v>
      </c>
      <c r="D47" s="26" t="s">
        <v>171</v>
      </c>
      <c r="E47" s="26" t="s">
        <v>221</v>
      </c>
      <c r="F47" s="26" t="s">
        <v>34</v>
      </c>
      <c r="G47" s="9">
        <f>_xlfn.XLOOKUP(CountyDW[[#This Row],[Water Quality Testing Requirements for Domestic Wells]],Lookup[Water Quality Testing Requirements for Domestic Wells],Lookup[Test Requirement (Req.) Score])</f>
        <v>1</v>
      </c>
      <c r="H47" s="9">
        <v>3</v>
      </c>
      <c r="I47" s="9">
        <f>CountyDW[[#This Row],[Testing Req. Score]]*CountyDW[[#This Row],[Testing Req. Weight]]</f>
        <v>3</v>
      </c>
      <c r="J47" s="10">
        <f>_xlfn.XLOOKUP(CountyDW[[#This Row],[Water Quality Testing Type Required for Domestic Wells]],Lookup[Water Quality Testing Type Required for Domestic Wells],Lookup[Testing Type 
Score])</f>
        <v>1</v>
      </c>
      <c r="K47" s="10">
        <v>1</v>
      </c>
      <c r="L47" s="10">
        <f>CountyDW[[#This Row],[Testing Type Score]]*CountyDW[[#This Row],[Testing Type Weight]]</f>
        <v>1</v>
      </c>
      <c r="M47" s="11">
        <f>_xlfn.XLOOKUP(CountyDW[[#This Row],[Water Quality Test Results Impacts on Permitting for Domestic Wells]],Lookup[Water Quality Test Results Impacts on Permitting for Domestic Wells],Lookup[Test Results Impact Permitting Score])</f>
        <v>1</v>
      </c>
      <c r="N47" s="11">
        <v>2</v>
      </c>
      <c r="O47" s="11">
        <f>CountyDW[[#This Row],[Test Result Impacts Permit Score]]*CountyDW[[#This Row],[Test Result Impacts Permit Weight]]</f>
        <v>2</v>
      </c>
      <c r="P47" s="12">
        <f>_xlfn.XLOOKUP(CountyDW[[#This Row],[Does the County have a Water Quality Monitoring Program?]],Lookup[Does the County have a Water Quality Monitoring Program?],Lookup[County Monitoring Program Score])</f>
        <v>1</v>
      </c>
      <c r="Q47" s="12">
        <v>2</v>
      </c>
      <c r="R47" s="12">
        <f>CountyDW[[#This Row],[County Monitoring Program Score]]*CountyDW[[#This Row],[County Monitoring Program Weight]]</f>
        <v>2</v>
      </c>
      <c r="S47" s="26" t="s">
        <v>35</v>
      </c>
      <c r="T47" s="26" t="s">
        <v>47</v>
      </c>
      <c r="U47" s="26" t="s">
        <v>217</v>
      </c>
      <c r="V47" s="27" t="s">
        <v>172</v>
      </c>
      <c r="W47" s="15">
        <f>_xlfn.XLOOKUP(CountyDW[[#This Row],[County Administrative Services]],Lookup[County Administrative Services],Lookup[Administrative Services Score])</f>
        <v>1</v>
      </c>
      <c r="X47" s="15">
        <v>2</v>
      </c>
      <c r="Y47" s="15">
        <f>CountyDW[[#This Row],[Administrative Services Score]]*CountyDW[[#This Row],[Administrative Services Weight]]</f>
        <v>2</v>
      </c>
      <c r="Z47" s="17">
        <f>_xlfn.XLOOKUP(CountyDW[[#This Row],[County Website Quality]],Lookup[County Website Quality],Lookup[Website Quality Score])</f>
        <v>0</v>
      </c>
      <c r="AA47" s="17">
        <v>1</v>
      </c>
      <c r="AB47" s="17">
        <f>CountyDW[[#This Row],[Website Quality Score]]*CountyDW[[#This Row],[Website Quality Weight]]</f>
        <v>0</v>
      </c>
      <c r="AC47" s="19">
        <f>_xlfn.XLOOKUP(CountyDW[[#This Row],[County Funding Resources Available to Domestic Well Owners]],Lookup[County Funding Resources Available to Domestic Well Owners],Lookup[Funding Score])</f>
        <v>0.5</v>
      </c>
      <c r="AD47" s="19">
        <v>1</v>
      </c>
      <c r="AE47" s="19">
        <f>CountyDW[[#This Row],[Funding Score]]*CountyDW[[#This Row],[Funding Weight]]</f>
        <v>0.5</v>
      </c>
      <c r="AF47"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10.5</v>
      </c>
    </row>
    <row r="48" spans="1:32" ht="90" x14ac:dyDescent="0.25">
      <c r="A48" s="32" t="s">
        <v>173</v>
      </c>
      <c r="B48" s="26" t="s">
        <v>32</v>
      </c>
      <c r="C48" s="26" t="s">
        <v>33</v>
      </c>
      <c r="E48" s="26" t="s">
        <v>221</v>
      </c>
      <c r="F48" s="26" t="s">
        <v>34</v>
      </c>
      <c r="G48" s="9">
        <f>_xlfn.XLOOKUP(CountyDW[[#This Row],[Water Quality Testing Requirements for Domestic Wells]],Lookup[Water Quality Testing Requirements for Domestic Wells],Lookup[Test Requirement (Req.) Score])</f>
        <v>1</v>
      </c>
      <c r="H48" s="9">
        <v>3</v>
      </c>
      <c r="I48" s="9">
        <f>CountyDW[[#This Row],[Testing Req. Score]]*CountyDW[[#This Row],[Testing Req. Weight]]</f>
        <v>3</v>
      </c>
      <c r="J48" s="10">
        <f>_xlfn.XLOOKUP(CountyDW[[#This Row],[Water Quality Testing Type Required for Domestic Wells]],Lookup[Water Quality Testing Type Required for Domestic Wells],Lookup[Testing Type 
Score])</f>
        <v>1</v>
      </c>
      <c r="K48" s="10">
        <v>1</v>
      </c>
      <c r="L48" s="10">
        <f>CountyDW[[#This Row],[Testing Type Score]]*CountyDW[[#This Row],[Testing Type Weight]]</f>
        <v>1</v>
      </c>
      <c r="M48" s="11">
        <f>_xlfn.XLOOKUP(CountyDW[[#This Row],[Water Quality Test Results Impacts on Permitting for Domestic Wells]],Lookup[Water Quality Test Results Impacts on Permitting for Domestic Wells],Lookup[Test Results Impact Permitting Score])</f>
        <v>1</v>
      </c>
      <c r="N48" s="11">
        <v>2</v>
      </c>
      <c r="O48" s="11">
        <f>CountyDW[[#This Row],[Test Result Impacts Permit Score]]*CountyDW[[#This Row],[Test Result Impacts Permit Weight]]</f>
        <v>2</v>
      </c>
      <c r="P48" s="12">
        <f>_xlfn.XLOOKUP(CountyDW[[#This Row],[Does the County have a Water Quality Monitoring Program?]],Lookup[Does the County have a Water Quality Monitoring Program?],Lookup[County Monitoring Program Score])</f>
        <v>1</v>
      </c>
      <c r="Q48" s="12">
        <v>2</v>
      </c>
      <c r="R48" s="12">
        <f>CountyDW[[#This Row],[County Monitoring Program Score]]*CountyDW[[#This Row],[County Monitoring Program Weight]]</f>
        <v>2</v>
      </c>
      <c r="S48" s="26" t="s">
        <v>35</v>
      </c>
      <c r="T48" s="26" t="s">
        <v>47</v>
      </c>
      <c r="U48" s="26" t="s">
        <v>219</v>
      </c>
      <c r="V48" s="27" t="s">
        <v>174</v>
      </c>
      <c r="W48" s="15">
        <f>_xlfn.XLOOKUP(CountyDW[[#This Row],[County Administrative Services]],Lookup[County Administrative Services],Lookup[Administrative Services Score])</f>
        <v>1</v>
      </c>
      <c r="X48" s="15">
        <v>2</v>
      </c>
      <c r="Y48" s="15">
        <f>CountyDW[[#This Row],[Administrative Services Score]]*CountyDW[[#This Row],[Administrative Services Weight]]</f>
        <v>2</v>
      </c>
      <c r="Z48" s="17">
        <f>_xlfn.XLOOKUP(CountyDW[[#This Row],[County Website Quality]],Lookup[County Website Quality],Lookup[Website Quality Score])</f>
        <v>0</v>
      </c>
      <c r="AA48" s="17">
        <v>1</v>
      </c>
      <c r="AB48" s="17">
        <f>CountyDW[[#This Row],[Website Quality Score]]*CountyDW[[#This Row],[Website Quality Weight]]</f>
        <v>0</v>
      </c>
      <c r="AC48" s="19">
        <f>_xlfn.XLOOKUP(CountyDW[[#This Row],[County Funding Resources Available to Domestic Well Owners]],Lookup[County Funding Resources Available to Domestic Well Owners],Lookup[Funding Score])</f>
        <v>1</v>
      </c>
      <c r="AD48" s="19">
        <v>1</v>
      </c>
      <c r="AE48" s="19">
        <f>CountyDW[[#This Row],[Funding Score]]*CountyDW[[#This Row],[Funding Weight]]</f>
        <v>1</v>
      </c>
      <c r="AF48"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11</v>
      </c>
    </row>
    <row r="49" spans="1:32" ht="285" x14ac:dyDescent="0.25">
      <c r="A49" s="32" t="s">
        <v>175</v>
      </c>
      <c r="B49" s="26" t="s">
        <v>39</v>
      </c>
      <c r="C49" s="26" t="s">
        <v>63</v>
      </c>
      <c r="D49" s="26" t="s">
        <v>176</v>
      </c>
      <c r="E49" s="26" t="s">
        <v>46</v>
      </c>
      <c r="F49" s="26" t="s">
        <v>68</v>
      </c>
      <c r="G49" s="9">
        <f>_xlfn.XLOOKUP(CountyDW[[#This Row],[Water Quality Testing Requirements for Domestic Wells]],Lookup[Water Quality Testing Requirements for Domestic Wells],Lookup[Test Requirement (Req.) Score])</f>
        <v>0</v>
      </c>
      <c r="H49" s="9">
        <v>3</v>
      </c>
      <c r="I49" s="9">
        <f>CountyDW[[#This Row],[Testing Req. Score]]*CountyDW[[#This Row],[Testing Req. Weight]]</f>
        <v>0</v>
      </c>
      <c r="J49" s="10">
        <f>_xlfn.XLOOKUP(CountyDW[[#This Row],[Water Quality Testing Type Required for Domestic Wells]],Lookup[Water Quality Testing Type Required for Domestic Wells],Lookup[Testing Type 
Score])</f>
        <v>0.5</v>
      </c>
      <c r="K49" s="10">
        <v>1</v>
      </c>
      <c r="L49" s="10">
        <f>CountyDW[[#This Row],[Testing Type Score]]*CountyDW[[#This Row],[Testing Type Weight]]</f>
        <v>0.5</v>
      </c>
      <c r="M49" s="11">
        <f>_xlfn.XLOOKUP(CountyDW[[#This Row],[Water Quality Test Results Impacts on Permitting for Domestic Wells]],Lookup[Water Quality Test Results Impacts on Permitting for Domestic Wells],Lookup[Test Results Impact Permitting Score])</f>
        <v>0</v>
      </c>
      <c r="N49" s="11">
        <v>2</v>
      </c>
      <c r="O49" s="11">
        <f>CountyDW[[#This Row],[Test Result Impacts Permit Score]]*CountyDW[[#This Row],[Test Result Impacts Permit Weight]]</f>
        <v>0</v>
      </c>
      <c r="P49" s="12">
        <f>_xlfn.XLOOKUP(CountyDW[[#This Row],[Does the County have a Water Quality Monitoring Program?]],Lookup[Does the County have a Water Quality Monitoring Program?],Lookup[County Monitoring Program Score])</f>
        <v>0</v>
      </c>
      <c r="Q49" s="12">
        <v>2</v>
      </c>
      <c r="R49" s="12">
        <f>CountyDW[[#This Row],[County Monitoring Program Score]]*CountyDW[[#This Row],[County Monitoring Program Weight]]</f>
        <v>0</v>
      </c>
      <c r="S49" s="26" t="s">
        <v>35</v>
      </c>
      <c r="T49" s="26" t="s">
        <v>47</v>
      </c>
      <c r="U49" s="26" t="s">
        <v>217</v>
      </c>
      <c r="V49" s="27" t="s">
        <v>177</v>
      </c>
      <c r="W49" s="15">
        <f>_xlfn.XLOOKUP(CountyDW[[#This Row],[County Administrative Services]],Lookup[County Administrative Services],Lookup[Administrative Services Score])</f>
        <v>1</v>
      </c>
      <c r="X49" s="15">
        <v>2</v>
      </c>
      <c r="Y49" s="15">
        <f>CountyDW[[#This Row],[Administrative Services Score]]*CountyDW[[#This Row],[Administrative Services Weight]]</f>
        <v>2</v>
      </c>
      <c r="Z49" s="17">
        <f>_xlfn.XLOOKUP(CountyDW[[#This Row],[County Website Quality]],Lookup[County Website Quality],Lookup[Website Quality Score])</f>
        <v>0</v>
      </c>
      <c r="AA49" s="17">
        <v>1</v>
      </c>
      <c r="AB49" s="17">
        <f>CountyDW[[#This Row],[Website Quality Score]]*CountyDW[[#This Row],[Website Quality Weight]]</f>
        <v>0</v>
      </c>
      <c r="AC49" s="19">
        <f>_xlfn.XLOOKUP(CountyDW[[#This Row],[County Funding Resources Available to Domestic Well Owners]],Lookup[County Funding Resources Available to Domestic Well Owners],Lookup[Funding Score])</f>
        <v>0.5</v>
      </c>
      <c r="AD49" s="19">
        <v>1</v>
      </c>
      <c r="AE49" s="19">
        <f>CountyDW[[#This Row],[Funding Score]]*CountyDW[[#This Row],[Funding Weight]]</f>
        <v>0.5</v>
      </c>
      <c r="AF49"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3</v>
      </c>
    </row>
    <row r="50" spans="1:32" ht="135" x14ac:dyDescent="0.25">
      <c r="A50" s="32" t="s">
        <v>178</v>
      </c>
      <c r="B50" s="26" t="s">
        <v>39</v>
      </c>
      <c r="C50" s="26" t="s">
        <v>40</v>
      </c>
      <c r="D50" s="27" t="s">
        <v>179</v>
      </c>
      <c r="E50" s="26" t="s">
        <v>46</v>
      </c>
      <c r="F50" s="26" t="s">
        <v>34</v>
      </c>
      <c r="G50" s="9">
        <f>_xlfn.XLOOKUP(CountyDW[[#This Row],[Water Quality Testing Requirements for Domestic Wells]],Lookup[Water Quality Testing Requirements for Domestic Wells],Lookup[Test Requirement (Req.) Score])</f>
        <v>0</v>
      </c>
      <c r="H50" s="9">
        <v>3</v>
      </c>
      <c r="I50" s="9">
        <f>CountyDW[[#This Row],[Testing Req. Score]]*CountyDW[[#This Row],[Testing Req. Weight]]</f>
        <v>0</v>
      </c>
      <c r="J50" s="10">
        <f>_xlfn.XLOOKUP(CountyDW[[#This Row],[Water Quality Testing Type Required for Domestic Wells]],Lookup[Water Quality Testing Type Required for Domestic Wells],Lookup[Testing Type 
Score])</f>
        <v>0</v>
      </c>
      <c r="K50" s="10">
        <v>1</v>
      </c>
      <c r="L50" s="10">
        <f>CountyDW[[#This Row],[Testing Type Score]]*CountyDW[[#This Row],[Testing Type Weight]]</f>
        <v>0</v>
      </c>
      <c r="M50" s="11">
        <f>_xlfn.XLOOKUP(CountyDW[[#This Row],[Water Quality Test Results Impacts on Permitting for Domestic Wells]],Lookup[Water Quality Test Results Impacts on Permitting for Domestic Wells],Lookup[Test Results Impact Permitting Score])</f>
        <v>0</v>
      </c>
      <c r="N50" s="11">
        <v>2</v>
      </c>
      <c r="O50" s="11">
        <f>CountyDW[[#This Row],[Test Result Impacts Permit Score]]*CountyDW[[#This Row],[Test Result Impacts Permit Weight]]</f>
        <v>0</v>
      </c>
      <c r="P50" s="12">
        <f>_xlfn.XLOOKUP(CountyDW[[#This Row],[Does the County have a Water Quality Monitoring Program?]],Lookup[Does the County have a Water Quality Monitoring Program?],Lookup[County Monitoring Program Score])</f>
        <v>1</v>
      </c>
      <c r="Q50" s="12">
        <v>2</v>
      </c>
      <c r="R50" s="12">
        <f>CountyDW[[#This Row],[County Monitoring Program Score]]*CountyDW[[#This Row],[County Monitoring Program Weight]]</f>
        <v>2</v>
      </c>
      <c r="S50" s="26" t="s">
        <v>35</v>
      </c>
      <c r="T50" s="26" t="s">
        <v>65</v>
      </c>
      <c r="U50" s="26" t="s">
        <v>219</v>
      </c>
      <c r="V50" s="27" t="s">
        <v>180</v>
      </c>
      <c r="W50" s="15">
        <f>_xlfn.XLOOKUP(CountyDW[[#This Row],[County Administrative Services]],Lookup[County Administrative Services],Lookup[Administrative Services Score])</f>
        <v>1</v>
      </c>
      <c r="X50" s="15">
        <v>2</v>
      </c>
      <c r="Y50" s="15">
        <f>CountyDW[[#This Row],[Administrative Services Score]]*CountyDW[[#This Row],[Administrative Services Weight]]</f>
        <v>2</v>
      </c>
      <c r="Z50" s="17">
        <f>_xlfn.XLOOKUP(CountyDW[[#This Row],[County Website Quality]],Lookup[County Website Quality],Lookup[Website Quality Score])</f>
        <v>0.5</v>
      </c>
      <c r="AA50" s="17">
        <v>1</v>
      </c>
      <c r="AB50" s="17">
        <f>CountyDW[[#This Row],[Website Quality Score]]*CountyDW[[#This Row],[Website Quality Weight]]</f>
        <v>0.5</v>
      </c>
      <c r="AC50" s="19">
        <f>_xlfn.XLOOKUP(CountyDW[[#This Row],[County Funding Resources Available to Domestic Well Owners]],Lookup[County Funding Resources Available to Domestic Well Owners],Lookup[Funding Score])</f>
        <v>1</v>
      </c>
      <c r="AD50" s="19">
        <v>1</v>
      </c>
      <c r="AE50" s="19">
        <f>CountyDW[[#This Row],[Funding Score]]*CountyDW[[#This Row],[Funding Weight]]</f>
        <v>1</v>
      </c>
      <c r="AF50"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5.5</v>
      </c>
    </row>
    <row r="51" spans="1:32" ht="270" x14ac:dyDescent="0.25">
      <c r="A51" s="32" t="s">
        <v>181</v>
      </c>
      <c r="B51" s="26" t="s">
        <v>39</v>
      </c>
      <c r="C51" s="26" t="s">
        <v>40</v>
      </c>
      <c r="D51" s="26" t="s">
        <v>182</v>
      </c>
      <c r="E51" s="26" t="s">
        <v>52</v>
      </c>
      <c r="F51" s="26" t="s">
        <v>87</v>
      </c>
      <c r="G51" s="9">
        <f>_xlfn.XLOOKUP(CountyDW[[#This Row],[Water Quality Testing Requirements for Domestic Wells]],Lookup[Water Quality Testing Requirements for Domestic Wells],Lookup[Test Requirement (Req.) Score])</f>
        <v>0</v>
      </c>
      <c r="H51" s="9">
        <v>3</v>
      </c>
      <c r="I51" s="9">
        <f>CountyDW[[#This Row],[Testing Req. Score]]*CountyDW[[#This Row],[Testing Req. Weight]]</f>
        <v>0</v>
      </c>
      <c r="J51" s="10">
        <f>_xlfn.XLOOKUP(CountyDW[[#This Row],[Water Quality Testing Type Required for Domestic Wells]],Lookup[Water Quality Testing Type Required for Domestic Wells],Lookup[Testing Type 
Score])</f>
        <v>0</v>
      </c>
      <c r="K51" s="10">
        <v>1</v>
      </c>
      <c r="L51" s="10">
        <f>CountyDW[[#This Row],[Testing Type Score]]*CountyDW[[#This Row],[Testing Type Weight]]</f>
        <v>0</v>
      </c>
      <c r="M51" s="11">
        <f>_xlfn.XLOOKUP(CountyDW[[#This Row],[Water Quality Test Results Impacts on Permitting for Domestic Wells]],Lookup[Water Quality Test Results Impacts on Permitting for Domestic Wells],Lookup[Test Results Impact Permitting Score])</f>
        <v>0.5</v>
      </c>
      <c r="N51" s="11">
        <v>2</v>
      </c>
      <c r="O51" s="11">
        <f>CountyDW[[#This Row],[Test Result Impacts Permit Score]]*CountyDW[[#This Row],[Test Result Impacts Permit Weight]]</f>
        <v>1</v>
      </c>
      <c r="P51" s="12">
        <f>_xlfn.XLOOKUP(CountyDW[[#This Row],[Does the County have a Water Quality Monitoring Program?]],Lookup[Does the County have a Water Quality Monitoring Program?],Lookup[County Monitoring Program Score])</f>
        <v>0.5</v>
      </c>
      <c r="Q51" s="12">
        <v>2</v>
      </c>
      <c r="R51" s="12">
        <f>CountyDW[[#This Row],[County Monitoring Program Score]]*CountyDW[[#This Row],[County Monitoring Program Weight]]</f>
        <v>1</v>
      </c>
      <c r="S51" s="26" t="s">
        <v>57</v>
      </c>
      <c r="T51" s="26" t="s">
        <v>47</v>
      </c>
      <c r="U51" s="26" t="s">
        <v>217</v>
      </c>
      <c r="V51" s="27" t="s">
        <v>183</v>
      </c>
      <c r="W51" s="15">
        <f>_xlfn.XLOOKUP(CountyDW[[#This Row],[County Administrative Services]],Lookup[County Administrative Services],Lookup[Administrative Services Score])</f>
        <v>0.5</v>
      </c>
      <c r="X51" s="15">
        <v>2</v>
      </c>
      <c r="Y51" s="15">
        <f>CountyDW[[#This Row],[Administrative Services Score]]*CountyDW[[#This Row],[Administrative Services Weight]]</f>
        <v>1</v>
      </c>
      <c r="Z51" s="17">
        <f>_xlfn.XLOOKUP(CountyDW[[#This Row],[County Website Quality]],Lookup[County Website Quality],Lookup[Website Quality Score])</f>
        <v>0</v>
      </c>
      <c r="AA51" s="17">
        <v>1</v>
      </c>
      <c r="AB51" s="17">
        <f>CountyDW[[#This Row],[Website Quality Score]]*CountyDW[[#This Row],[Website Quality Weight]]</f>
        <v>0</v>
      </c>
      <c r="AC51" s="19">
        <f>_xlfn.XLOOKUP(CountyDW[[#This Row],[County Funding Resources Available to Domestic Well Owners]],Lookup[County Funding Resources Available to Domestic Well Owners],Lookup[Funding Score])</f>
        <v>0.5</v>
      </c>
      <c r="AD51" s="19">
        <v>1</v>
      </c>
      <c r="AE51" s="19">
        <f>CountyDW[[#This Row],[Funding Score]]*CountyDW[[#This Row],[Funding Weight]]</f>
        <v>0.5</v>
      </c>
      <c r="AF51"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3.5</v>
      </c>
    </row>
    <row r="52" spans="1:32" ht="75" x14ac:dyDescent="0.25">
      <c r="A52" s="32" t="s">
        <v>184</v>
      </c>
      <c r="B52" s="30" t="s">
        <v>50</v>
      </c>
      <c r="C52" s="26" t="s">
        <v>40</v>
      </c>
      <c r="D52" s="26" t="s">
        <v>185</v>
      </c>
      <c r="E52" s="26" t="s">
        <v>52</v>
      </c>
      <c r="F52" s="26" t="s">
        <v>34</v>
      </c>
      <c r="G52" s="9">
        <f>_xlfn.XLOOKUP(CountyDW[[#This Row],[Water Quality Testing Requirements for Domestic Wells]],Lookup[Water Quality Testing Requirements for Domestic Wells],Lookup[Test Requirement (Req.) Score])</f>
        <v>0.5</v>
      </c>
      <c r="H52" s="9">
        <v>3</v>
      </c>
      <c r="I52" s="9">
        <f>CountyDW[[#This Row],[Testing Req. Score]]*CountyDW[[#This Row],[Testing Req. Weight]]</f>
        <v>1.5</v>
      </c>
      <c r="J52" s="10">
        <f>_xlfn.XLOOKUP(CountyDW[[#This Row],[Water Quality Testing Type Required for Domestic Wells]],Lookup[Water Quality Testing Type Required for Domestic Wells],Lookup[Testing Type 
Score])</f>
        <v>0</v>
      </c>
      <c r="K52" s="10">
        <v>1</v>
      </c>
      <c r="L52" s="10">
        <f>CountyDW[[#This Row],[Testing Type Score]]*CountyDW[[#This Row],[Testing Type Weight]]</f>
        <v>0</v>
      </c>
      <c r="M52" s="11">
        <f>_xlfn.XLOOKUP(CountyDW[[#This Row],[Water Quality Test Results Impacts on Permitting for Domestic Wells]],Lookup[Water Quality Test Results Impacts on Permitting for Domestic Wells],Lookup[Test Results Impact Permitting Score])</f>
        <v>0.5</v>
      </c>
      <c r="N52" s="11">
        <v>2</v>
      </c>
      <c r="O52" s="11">
        <f>CountyDW[[#This Row],[Test Result Impacts Permit Score]]*CountyDW[[#This Row],[Test Result Impacts Permit Weight]]</f>
        <v>1</v>
      </c>
      <c r="P52" s="12">
        <f>_xlfn.XLOOKUP(CountyDW[[#This Row],[Does the County have a Water Quality Monitoring Program?]],Lookup[Does the County have a Water Quality Monitoring Program?],Lookup[County Monitoring Program Score])</f>
        <v>1</v>
      </c>
      <c r="Q52" s="12">
        <v>2</v>
      </c>
      <c r="R52" s="12">
        <f>CountyDW[[#This Row],[County Monitoring Program Score]]*CountyDW[[#This Row],[County Monitoring Program Weight]]</f>
        <v>2</v>
      </c>
      <c r="S52" s="26" t="s">
        <v>35</v>
      </c>
      <c r="T52" s="26" t="s">
        <v>47</v>
      </c>
      <c r="U52" s="26" t="s">
        <v>217</v>
      </c>
      <c r="V52" s="27" t="s">
        <v>186</v>
      </c>
      <c r="W52" s="15">
        <f>_xlfn.XLOOKUP(CountyDW[[#This Row],[County Administrative Services]],Lookup[County Administrative Services],Lookup[Administrative Services Score])</f>
        <v>1</v>
      </c>
      <c r="X52" s="15">
        <v>2</v>
      </c>
      <c r="Y52" s="15">
        <f>CountyDW[[#This Row],[Administrative Services Score]]*CountyDW[[#This Row],[Administrative Services Weight]]</f>
        <v>2</v>
      </c>
      <c r="Z52" s="17">
        <f>_xlfn.XLOOKUP(CountyDW[[#This Row],[County Website Quality]],Lookup[County Website Quality],Lookup[Website Quality Score])</f>
        <v>0</v>
      </c>
      <c r="AA52" s="17">
        <v>1</v>
      </c>
      <c r="AB52" s="17">
        <f>CountyDW[[#This Row],[Website Quality Score]]*CountyDW[[#This Row],[Website Quality Weight]]</f>
        <v>0</v>
      </c>
      <c r="AC52" s="19">
        <f>_xlfn.XLOOKUP(CountyDW[[#This Row],[County Funding Resources Available to Domestic Well Owners]],Lookup[County Funding Resources Available to Domestic Well Owners],Lookup[Funding Score])</f>
        <v>0.5</v>
      </c>
      <c r="AD52" s="19">
        <v>1</v>
      </c>
      <c r="AE52" s="19">
        <f>CountyDW[[#This Row],[Funding Score]]*CountyDW[[#This Row],[Funding Weight]]</f>
        <v>0.5</v>
      </c>
      <c r="AF52"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7</v>
      </c>
    </row>
    <row r="53" spans="1:32" ht="105" x14ac:dyDescent="0.25">
      <c r="A53" s="32" t="s">
        <v>187</v>
      </c>
      <c r="B53" s="30" t="s">
        <v>50</v>
      </c>
      <c r="C53" s="26" t="s">
        <v>33</v>
      </c>
      <c r="D53" s="26" t="s">
        <v>188</v>
      </c>
      <c r="E53" s="26" t="s">
        <v>52</v>
      </c>
      <c r="F53" s="26" t="s">
        <v>34</v>
      </c>
      <c r="G53" s="9">
        <f>_xlfn.XLOOKUP(CountyDW[[#This Row],[Water Quality Testing Requirements for Domestic Wells]],Lookup[Water Quality Testing Requirements for Domestic Wells],Lookup[Test Requirement (Req.) Score])</f>
        <v>0.5</v>
      </c>
      <c r="H53" s="9">
        <v>3</v>
      </c>
      <c r="I53" s="9">
        <f>CountyDW[[#This Row],[Testing Req. Score]]*CountyDW[[#This Row],[Testing Req. Weight]]</f>
        <v>1.5</v>
      </c>
      <c r="J53" s="10">
        <f>_xlfn.XLOOKUP(CountyDW[[#This Row],[Water Quality Testing Type Required for Domestic Wells]],Lookup[Water Quality Testing Type Required for Domestic Wells],Lookup[Testing Type 
Score])</f>
        <v>1</v>
      </c>
      <c r="K53" s="10">
        <v>1</v>
      </c>
      <c r="L53" s="10">
        <f>CountyDW[[#This Row],[Testing Type Score]]*CountyDW[[#This Row],[Testing Type Weight]]</f>
        <v>1</v>
      </c>
      <c r="M53" s="11">
        <f>_xlfn.XLOOKUP(CountyDW[[#This Row],[Water Quality Test Results Impacts on Permitting for Domestic Wells]],Lookup[Water Quality Test Results Impacts on Permitting for Domestic Wells],Lookup[Test Results Impact Permitting Score])</f>
        <v>0.5</v>
      </c>
      <c r="N53" s="11">
        <v>2</v>
      </c>
      <c r="O53" s="11">
        <f>CountyDW[[#This Row],[Test Result Impacts Permit Score]]*CountyDW[[#This Row],[Test Result Impacts Permit Weight]]</f>
        <v>1</v>
      </c>
      <c r="P53" s="12">
        <f>_xlfn.XLOOKUP(CountyDW[[#This Row],[Does the County have a Water Quality Monitoring Program?]],Lookup[Does the County have a Water Quality Monitoring Program?],Lookup[County Monitoring Program Score])</f>
        <v>1</v>
      </c>
      <c r="Q53" s="12">
        <v>2</v>
      </c>
      <c r="R53" s="12">
        <f>CountyDW[[#This Row],[County Monitoring Program Score]]*CountyDW[[#This Row],[County Monitoring Program Weight]]</f>
        <v>2</v>
      </c>
      <c r="S53" s="26" t="s">
        <v>53</v>
      </c>
      <c r="T53" s="26" t="s">
        <v>65</v>
      </c>
      <c r="U53" s="26" t="s">
        <v>217</v>
      </c>
      <c r="V53" s="27" t="s">
        <v>189</v>
      </c>
      <c r="W53" s="15">
        <f>_xlfn.XLOOKUP(CountyDW[[#This Row],[County Administrative Services]],Lookup[County Administrative Services],Lookup[Administrative Services Score])</f>
        <v>0</v>
      </c>
      <c r="X53" s="15">
        <v>2</v>
      </c>
      <c r="Y53" s="15">
        <f>CountyDW[[#This Row],[Administrative Services Score]]*CountyDW[[#This Row],[Administrative Services Weight]]</f>
        <v>0</v>
      </c>
      <c r="Z53" s="17">
        <f>_xlfn.XLOOKUP(CountyDW[[#This Row],[County Website Quality]],Lookup[County Website Quality],Lookup[Website Quality Score])</f>
        <v>0.5</v>
      </c>
      <c r="AA53" s="17">
        <v>1</v>
      </c>
      <c r="AB53" s="17">
        <f>CountyDW[[#This Row],[Website Quality Score]]*CountyDW[[#This Row],[Website Quality Weight]]</f>
        <v>0.5</v>
      </c>
      <c r="AC53" s="19">
        <f>_xlfn.XLOOKUP(CountyDW[[#This Row],[County Funding Resources Available to Domestic Well Owners]],Lookup[County Funding Resources Available to Domestic Well Owners],Lookup[Funding Score])</f>
        <v>0.5</v>
      </c>
      <c r="AD53" s="19">
        <v>1</v>
      </c>
      <c r="AE53" s="19">
        <f>CountyDW[[#This Row],[Funding Score]]*CountyDW[[#This Row],[Funding Weight]]</f>
        <v>0.5</v>
      </c>
      <c r="AF53"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6.5</v>
      </c>
    </row>
    <row r="54" spans="1:32" ht="135" x14ac:dyDescent="0.25">
      <c r="A54" s="32" t="s">
        <v>190</v>
      </c>
      <c r="B54" s="26" t="s">
        <v>39</v>
      </c>
      <c r="C54" s="26" t="s">
        <v>40</v>
      </c>
      <c r="D54" s="26" t="s">
        <v>191</v>
      </c>
      <c r="E54" s="26" t="s">
        <v>42</v>
      </c>
      <c r="F54" s="26" t="s">
        <v>34</v>
      </c>
      <c r="G54" s="9">
        <f>_xlfn.XLOOKUP(CountyDW[[#This Row],[Water Quality Testing Requirements for Domestic Wells]],Lookup[Water Quality Testing Requirements for Domestic Wells],Lookup[Test Requirement (Req.) Score])</f>
        <v>0</v>
      </c>
      <c r="H54" s="9">
        <v>3</v>
      </c>
      <c r="I54" s="9">
        <f>CountyDW[[#This Row],[Testing Req. Score]]*CountyDW[[#This Row],[Testing Req. Weight]]</f>
        <v>0</v>
      </c>
      <c r="J54" s="10">
        <f>_xlfn.XLOOKUP(CountyDW[[#This Row],[Water Quality Testing Type Required for Domestic Wells]],Lookup[Water Quality Testing Type Required for Domestic Wells],Lookup[Testing Type 
Score])</f>
        <v>0</v>
      </c>
      <c r="K54" s="10">
        <v>1</v>
      </c>
      <c r="L54" s="10">
        <f>CountyDW[[#This Row],[Testing Type Score]]*CountyDW[[#This Row],[Testing Type Weight]]</f>
        <v>0</v>
      </c>
      <c r="M54" s="11">
        <f>_xlfn.XLOOKUP(CountyDW[[#This Row],[Water Quality Test Results Impacts on Permitting for Domestic Wells]],Lookup[Water Quality Test Results Impacts on Permitting for Domestic Wells],Lookup[Test Results Impact Permitting Score])</f>
        <v>0.25</v>
      </c>
      <c r="N54" s="11">
        <v>2</v>
      </c>
      <c r="O54" s="11">
        <f>CountyDW[[#This Row],[Test Result Impacts Permit Score]]*CountyDW[[#This Row],[Test Result Impacts Permit Weight]]</f>
        <v>0.5</v>
      </c>
      <c r="P54" s="12">
        <f>_xlfn.XLOOKUP(CountyDW[[#This Row],[Does the County have a Water Quality Monitoring Program?]],Lookup[Does the County have a Water Quality Monitoring Program?],Lookup[County Monitoring Program Score])</f>
        <v>1</v>
      </c>
      <c r="Q54" s="12">
        <v>2</v>
      </c>
      <c r="R54" s="12">
        <f>CountyDW[[#This Row],[County Monitoring Program Score]]*CountyDW[[#This Row],[County Monitoring Program Weight]]</f>
        <v>2</v>
      </c>
      <c r="S54" s="26" t="s">
        <v>35</v>
      </c>
      <c r="T54" s="26" t="s">
        <v>36</v>
      </c>
      <c r="U54" s="26" t="s">
        <v>219</v>
      </c>
      <c r="V54" s="27" t="s">
        <v>192</v>
      </c>
      <c r="W54" s="15">
        <f>_xlfn.XLOOKUP(CountyDW[[#This Row],[County Administrative Services]],Lookup[County Administrative Services],Lookup[Administrative Services Score])</f>
        <v>1</v>
      </c>
      <c r="X54" s="15">
        <v>2</v>
      </c>
      <c r="Y54" s="15">
        <f>CountyDW[[#This Row],[Administrative Services Score]]*CountyDW[[#This Row],[Administrative Services Weight]]</f>
        <v>2</v>
      </c>
      <c r="Z54" s="17">
        <f>_xlfn.XLOOKUP(CountyDW[[#This Row],[County Website Quality]],Lookup[County Website Quality],Lookup[Website Quality Score])</f>
        <v>1</v>
      </c>
      <c r="AA54" s="17">
        <v>1</v>
      </c>
      <c r="AB54" s="17">
        <f>CountyDW[[#This Row],[Website Quality Score]]*CountyDW[[#This Row],[Website Quality Weight]]</f>
        <v>1</v>
      </c>
      <c r="AC54" s="19">
        <f>_xlfn.XLOOKUP(CountyDW[[#This Row],[County Funding Resources Available to Domestic Well Owners]],Lookup[County Funding Resources Available to Domestic Well Owners],Lookup[Funding Score])</f>
        <v>1</v>
      </c>
      <c r="AD54" s="19">
        <v>1</v>
      </c>
      <c r="AE54" s="19">
        <f>CountyDW[[#This Row],[Funding Score]]*CountyDW[[#This Row],[Funding Weight]]</f>
        <v>1</v>
      </c>
      <c r="AF54"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6.5</v>
      </c>
    </row>
    <row r="55" spans="1:32" ht="105" x14ac:dyDescent="0.25">
      <c r="A55" s="32" t="s">
        <v>193</v>
      </c>
      <c r="B55" s="30" t="s">
        <v>50</v>
      </c>
      <c r="C55" s="26" t="s">
        <v>40</v>
      </c>
      <c r="D55" s="26" t="s">
        <v>194</v>
      </c>
      <c r="E55" s="26" t="s">
        <v>52</v>
      </c>
      <c r="F55" s="26" t="s">
        <v>68</v>
      </c>
      <c r="G55" s="9">
        <f>_xlfn.XLOOKUP(CountyDW[[#This Row],[Water Quality Testing Requirements for Domestic Wells]],Lookup[Water Quality Testing Requirements for Domestic Wells],Lookup[Test Requirement (Req.) Score])</f>
        <v>0.5</v>
      </c>
      <c r="H55" s="9">
        <v>3</v>
      </c>
      <c r="I55" s="9">
        <f>CountyDW[[#This Row],[Testing Req. Score]]*CountyDW[[#This Row],[Testing Req. Weight]]</f>
        <v>1.5</v>
      </c>
      <c r="J55" s="10">
        <f>_xlfn.XLOOKUP(CountyDW[[#This Row],[Water Quality Testing Type Required for Domestic Wells]],Lookup[Water Quality Testing Type Required for Domestic Wells],Lookup[Testing Type 
Score])</f>
        <v>0</v>
      </c>
      <c r="K55" s="10">
        <v>1</v>
      </c>
      <c r="L55" s="10">
        <f>CountyDW[[#This Row],[Testing Type Score]]*CountyDW[[#This Row],[Testing Type Weight]]</f>
        <v>0</v>
      </c>
      <c r="M55" s="11">
        <f>_xlfn.XLOOKUP(CountyDW[[#This Row],[Water Quality Test Results Impacts on Permitting for Domestic Wells]],Lookup[Water Quality Test Results Impacts on Permitting for Domestic Wells],Lookup[Test Results Impact Permitting Score])</f>
        <v>0.5</v>
      </c>
      <c r="N55" s="11">
        <v>2</v>
      </c>
      <c r="O55" s="11">
        <f>CountyDW[[#This Row],[Test Result Impacts Permit Score]]*CountyDW[[#This Row],[Test Result Impacts Permit Weight]]</f>
        <v>1</v>
      </c>
      <c r="P55" s="12">
        <f>_xlfn.XLOOKUP(CountyDW[[#This Row],[Does the County have a Water Quality Monitoring Program?]],Lookup[Does the County have a Water Quality Monitoring Program?],Lookup[County Monitoring Program Score])</f>
        <v>0</v>
      </c>
      <c r="Q55" s="12">
        <v>2</v>
      </c>
      <c r="R55" s="12">
        <f>CountyDW[[#This Row],[County Monitoring Program Score]]*CountyDW[[#This Row],[County Monitoring Program Weight]]</f>
        <v>0</v>
      </c>
      <c r="S55" s="26" t="s">
        <v>53</v>
      </c>
      <c r="T55" s="26" t="s">
        <v>65</v>
      </c>
      <c r="U55" s="26" t="s">
        <v>219</v>
      </c>
      <c r="V55" s="27" t="s">
        <v>195</v>
      </c>
      <c r="W55" s="15">
        <f>_xlfn.XLOOKUP(CountyDW[[#This Row],[County Administrative Services]],Lookup[County Administrative Services],Lookup[Administrative Services Score])</f>
        <v>0</v>
      </c>
      <c r="X55" s="15">
        <v>2</v>
      </c>
      <c r="Y55" s="15">
        <f>CountyDW[[#This Row],[Administrative Services Score]]*CountyDW[[#This Row],[Administrative Services Weight]]</f>
        <v>0</v>
      </c>
      <c r="Z55" s="17">
        <f>_xlfn.XLOOKUP(CountyDW[[#This Row],[County Website Quality]],Lookup[County Website Quality],Lookup[Website Quality Score])</f>
        <v>0.5</v>
      </c>
      <c r="AA55" s="17">
        <v>1</v>
      </c>
      <c r="AB55" s="17">
        <f>CountyDW[[#This Row],[Website Quality Score]]*CountyDW[[#This Row],[Website Quality Weight]]</f>
        <v>0.5</v>
      </c>
      <c r="AC55" s="19">
        <f>_xlfn.XLOOKUP(CountyDW[[#This Row],[County Funding Resources Available to Domestic Well Owners]],Lookup[County Funding Resources Available to Domestic Well Owners],Lookup[Funding Score])</f>
        <v>1</v>
      </c>
      <c r="AD55" s="19">
        <v>1</v>
      </c>
      <c r="AE55" s="19">
        <f>CountyDW[[#This Row],[Funding Score]]*CountyDW[[#This Row],[Funding Weight]]</f>
        <v>1</v>
      </c>
      <c r="AF55"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4</v>
      </c>
    </row>
    <row r="56" spans="1:32" ht="180" x14ac:dyDescent="0.25">
      <c r="A56" s="32" t="s">
        <v>196</v>
      </c>
      <c r="B56" s="26" t="s">
        <v>39</v>
      </c>
      <c r="C56" s="26" t="s">
        <v>40</v>
      </c>
      <c r="D56" s="26" t="s">
        <v>197</v>
      </c>
      <c r="E56" s="26" t="s">
        <v>46</v>
      </c>
      <c r="F56" s="26" t="s">
        <v>34</v>
      </c>
      <c r="G56" s="9">
        <f>_xlfn.XLOOKUP(CountyDW[[#This Row],[Water Quality Testing Requirements for Domestic Wells]],Lookup[Water Quality Testing Requirements for Domestic Wells],Lookup[Test Requirement (Req.) Score])</f>
        <v>0</v>
      </c>
      <c r="H56" s="9">
        <v>3</v>
      </c>
      <c r="I56" s="9">
        <f>CountyDW[[#This Row],[Testing Req. Score]]*CountyDW[[#This Row],[Testing Req. Weight]]</f>
        <v>0</v>
      </c>
      <c r="J56" s="10">
        <f>_xlfn.XLOOKUP(CountyDW[[#This Row],[Water Quality Testing Type Required for Domestic Wells]],Lookup[Water Quality Testing Type Required for Domestic Wells],Lookup[Testing Type 
Score])</f>
        <v>0</v>
      </c>
      <c r="K56" s="10">
        <v>1</v>
      </c>
      <c r="L56" s="10">
        <f>CountyDW[[#This Row],[Testing Type Score]]*CountyDW[[#This Row],[Testing Type Weight]]</f>
        <v>0</v>
      </c>
      <c r="M56" s="11">
        <f>_xlfn.XLOOKUP(CountyDW[[#This Row],[Water Quality Test Results Impacts on Permitting for Domestic Wells]],Lookup[Water Quality Test Results Impacts on Permitting for Domestic Wells],Lookup[Test Results Impact Permitting Score])</f>
        <v>0</v>
      </c>
      <c r="N56" s="11">
        <v>2</v>
      </c>
      <c r="O56" s="11">
        <f>CountyDW[[#This Row],[Test Result Impacts Permit Score]]*CountyDW[[#This Row],[Test Result Impacts Permit Weight]]</f>
        <v>0</v>
      </c>
      <c r="P56" s="12">
        <f>_xlfn.XLOOKUP(CountyDW[[#This Row],[Does the County have a Water Quality Monitoring Program?]],Lookup[Does the County have a Water Quality Monitoring Program?],Lookup[County Monitoring Program Score])</f>
        <v>1</v>
      </c>
      <c r="Q56" s="12">
        <v>2</v>
      </c>
      <c r="R56" s="12">
        <f>CountyDW[[#This Row],[County Monitoring Program Score]]*CountyDW[[#This Row],[County Monitoring Program Weight]]</f>
        <v>2</v>
      </c>
      <c r="S56" s="26" t="s">
        <v>35</v>
      </c>
      <c r="T56" s="26" t="s">
        <v>65</v>
      </c>
      <c r="U56" s="26" t="s">
        <v>217</v>
      </c>
      <c r="V56" s="27" t="s">
        <v>198</v>
      </c>
      <c r="W56" s="15">
        <f>_xlfn.XLOOKUP(CountyDW[[#This Row],[County Administrative Services]],Lookup[County Administrative Services],Lookup[Administrative Services Score])</f>
        <v>1</v>
      </c>
      <c r="X56" s="15">
        <v>2</v>
      </c>
      <c r="Y56" s="15">
        <f>CountyDW[[#This Row],[Administrative Services Score]]*CountyDW[[#This Row],[Administrative Services Weight]]</f>
        <v>2</v>
      </c>
      <c r="Z56" s="17">
        <f>_xlfn.XLOOKUP(CountyDW[[#This Row],[County Website Quality]],Lookup[County Website Quality],Lookup[Website Quality Score])</f>
        <v>0.5</v>
      </c>
      <c r="AA56" s="17">
        <v>1</v>
      </c>
      <c r="AB56" s="17">
        <f>CountyDW[[#This Row],[Website Quality Score]]*CountyDW[[#This Row],[Website Quality Weight]]</f>
        <v>0.5</v>
      </c>
      <c r="AC56" s="19">
        <f>_xlfn.XLOOKUP(CountyDW[[#This Row],[County Funding Resources Available to Domestic Well Owners]],Lookup[County Funding Resources Available to Domestic Well Owners],Lookup[Funding Score])</f>
        <v>0.5</v>
      </c>
      <c r="AD56" s="19">
        <v>1</v>
      </c>
      <c r="AE56" s="19">
        <f>CountyDW[[#This Row],[Funding Score]]*CountyDW[[#This Row],[Funding Weight]]</f>
        <v>0.5</v>
      </c>
      <c r="AF56"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5</v>
      </c>
    </row>
    <row r="57" spans="1:32" ht="120" x14ac:dyDescent="0.25">
      <c r="A57" s="32" t="s">
        <v>199</v>
      </c>
      <c r="B57" s="26" t="s">
        <v>39</v>
      </c>
      <c r="C57" s="26" t="s">
        <v>40</v>
      </c>
      <c r="D57" s="26" t="s">
        <v>200</v>
      </c>
      <c r="E57" s="26" t="s">
        <v>46</v>
      </c>
      <c r="F57" s="26" t="s">
        <v>34</v>
      </c>
      <c r="G57" s="9">
        <f>_xlfn.XLOOKUP(CountyDW[[#This Row],[Water Quality Testing Requirements for Domestic Wells]],Lookup[Water Quality Testing Requirements for Domestic Wells],Lookup[Test Requirement (Req.) Score])</f>
        <v>0</v>
      </c>
      <c r="H57" s="9">
        <v>3</v>
      </c>
      <c r="I57" s="9">
        <f>CountyDW[[#This Row],[Testing Req. Score]]*CountyDW[[#This Row],[Testing Req. Weight]]</f>
        <v>0</v>
      </c>
      <c r="J57" s="10">
        <f>_xlfn.XLOOKUP(CountyDW[[#This Row],[Water Quality Testing Type Required for Domestic Wells]],Lookup[Water Quality Testing Type Required for Domestic Wells],Lookup[Testing Type 
Score])</f>
        <v>0</v>
      </c>
      <c r="K57" s="10">
        <v>1</v>
      </c>
      <c r="L57" s="10">
        <f>CountyDW[[#This Row],[Testing Type Score]]*CountyDW[[#This Row],[Testing Type Weight]]</f>
        <v>0</v>
      </c>
      <c r="M57" s="11">
        <f>_xlfn.XLOOKUP(CountyDW[[#This Row],[Water Quality Test Results Impacts on Permitting for Domestic Wells]],Lookup[Water Quality Test Results Impacts on Permitting for Domestic Wells],Lookup[Test Results Impact Permitting Score])</f>
        <v>0</v>
      </c>
      <c r="N57" s="11">
        <v>2</v>
      </c>
      <c r="O57" s="11">
        <f>CountyDW[[#This Row],[Test Result Impacts Permit Score]]*CountyDW[[#This Row],[Test Result Impacts Permit Weight]]</f>
        <v>0</v>
      </c>
      <c r="P57" s="12">
        <f>_xlfn.XLOOKUP(CountyDW[[#This Row],[Does the County have a Water Quality Monitoring Program?]],Lookup[Does the County have a Water Quality Monitoring Program?],Lookup[County Monitoring Program Score])</f>
        <v>1</v>
      </c>
      <c r="Q57" s="12">
        <v>2</v>
      </c>
      <c r="R57" s="12">
        <f>CountyDW[[#This Row],[County Monitoring Program Score]]*CountyDW[[#This Row],[County Monitoring Program Weight]]</f>
        <v>2</v>
      </c>
      <c r="S57" s="26" t="s">
        <v>57</v>
      </c>
      <c r="T57" s="26" t="s">
        <v>47</v>
      </c>
      <c r="U57" s="26" t="s">
        <v>219</v>
      </c>
      <c r="V57" s="27" t="s">
        <v>201</v>
      </c>
      <c r="W57" s="15">
        <f>_xlfn.XLOOKUP(CountyDW[[#This Row],[County Administrative Services]],Lookup[County Administrative Services],Lookup[Administrative Services Score])</f>
        <v>0.5</v>
      </c>
      <c r="X57" s="15">
        <v>2</v>
      </c>
      <c r="Y57" s="15">
        <f>CountyDW[[#This Row],[Administrative Services Score]]*CountyDW[[#This Row],[Administrative Services Weight]]</f>
        <v>1</v>
      </c>
      <c r="Z57" s="17">
        <f>_xlfn.XLOOKUP(CountyDW[[#This Row],[County Website Quality]],Lookup[County Website Quality],Lookup[Website Quality Score])</f>
        <v>0</v>
      </c>
      <c r="AA57" s="17">
        <v>1</v>
      </c>
      <c r="AB57" s="17">
        <f>CountyDW[[#This Row],[Website Quality Score]]*CountyDW[[#This Row],[Website Quality Weight]]</f>
        <v>0</v>
      </c>
      <c r="AC57" s="19">
        <f>_xlfn.XLOOKUP(CountyDW[[#This Row],[County Funding Resources Available to Domestic Well Owners]],Lookup[County Funding Resources Available to Domestic Well Owners],Lookup[Funding Score])</f>
        <v>1</v>
      </c>
      <c r="AD57" s="19">
        <v>1</v>
      </c>
      <c r="AE57" s="19">
        <f>CountyDW[[#This Row],[Funding Score]]*CountyDW[[#This Row],[Funding Weight]]</f>
        <v>1</v>
      </c>
      <c r="AF57"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4</v>
      </c>
    </row>
    <row r="58" spans="1:32" ht="225" x14ac:dyDescent="0.25">
      <c r="A58" s="32" t="s">
        <v>202</v>
      </c>
      <c r="B58" s="26" t="s">
        <v>39</v>
      </c>
      <c r="C58" s="26" t="s">
        <v>40</v>
      </c>
      <c r="D58" s="26" t="s">
        <v>203</v>
      </c>
      <c r="E58" s="26" t="s">
        <v>46</v>
      </c>
      <c r="F58" s="26" t="s">
        <v>68</v>
      </c>
      <c r="G58" s="9">
        <f>_xlfn.XLOOKUP(CountyDW[[#This Row],[Water Quality Testing Requirements for Domestic Wells]],Lookup[Water Quality Testing Requirements for Domestic Wells],Lookup[Test Requirement (Req.) Score])</f>
        <v>0</v>
      </c>
      <c r="H58" s="9">
        <v>3</v>
      </c>
      <c r="I58" s="9">
        <f>CountyDW[[#This Row],[Testing Req. Score]]*CountyDW[[#This Row],[Testing Req. Weight]]</f>
        <v>0</v>
      </c>
      <c r="J58" s="10">
        <f>_xlfn.XLOOKUP(CountyDW[[#This Row],[Water Quality Testing Type Required for Domestic Wells]],Lookup[Water Quality Testing Type Required for Domestic Wells],Lookup[Testing Type 
Score])</f>
        <v>0</v>
      </c>
      <c r="K58" s="10">
        <v>1</v>
      </c>
      <c r="L58" s="10">
        <f>CountyDW[[#This Row],[Testing Type Score]]*CountyDW[[#This Row],[Testing Type Weight]]</f>
        <v>0</v>
      </c>
      <c r="M58" s="11">
        <f>_xlfn.XLOOKUP(CountyDW[[#This Row],[Water Quality Test Results Impacts on Permitting for Domestic Wells]],Lookup[Water Quality Test Results Impacts on Permitting for Domestic Wells],Lookup[Test Results Impact Permitting Score])</f>
        <v>0</v>
      </c>
      <c r="N58" s="11">
        <v>2</v>
      </c>
      <c r="O58" s="11">
        <f>CountyDW[[#This Row],[Test Result Impacts Permit Score]]*CountyDW[[#This Row],[Test Result Impacts Permit Weight]]</f>
        <v>0</v>
      </c>
      <c r="P58" s="12">
        <f>_xlfn.XLOOKUP(CountyDW[[#This Row],[Does the County have a Water Quality Monitoring Program?]],Lookup[Does the County have a Water Quality Monitoring Program?],Lookup[County Monitoring Program Score])</f>
        <v>0</v>
      </c>
      <c r="Q58" s="12">
        <v>2</v>
      </c>
      <c r="R58" s="12">
        <f>CountyDW[[#This Row],[County Monitoring Program Score]]*CountyDW[[#This Row],[County Monitoring Program Weight]]</f>
        <v>0</v>
      </c>
      <c r="S58" s="26" t="s">
        <v>53</v>
      </c>
      <c r="T58" s="26" t="s">
        <v>47</v>
      </c>
      <c r="U58" s="26" t="s">
        <v>215</v>
      </c>
      <c r="V58" s="27" t="s">
        <v>204</v>
      </c>
      <c r="W58" s="15">
        <f>_xlfn.XLOOKUP(CountyDW[[#This Row],[County Administrative Services]],Lookup[County Administrative Services],Lookup[Administrative Services Score])</f>
        <v>0</v>
      </c>
      <c r="X58" s="15">
        <v>2</v>
      </c>
      <c r="Y58" s="15">
        <f>CountyDW[[#This Row],[Administrative Services Score]]*CountyDW[[#This Row],[Administrative Services Weight]]</f>
        <v>0</v>
      </c>
      <c r="Z58" s="17">
        <f>_xlfn.XLOOKUP(CountyDW[[#This Row],[County Website Quality]],Lookup[County Website Quality],Lookup[Website Quality Score])</f>
        <v>0</v>
      </c>
      <c r="AA58" s="17">
        <v>1</v>
      </c>
      <c r="AB58" s="17">
        <f>CountyDW[[#This Row],[Website Quality Score]]*CountyDW[[#This Row],[Website Quality Weight]]</f>
        <v>0</v>
      </c>
      <c r="AC58" s="19">
        <f>_xlfn.XLOOKUP(CountyDW[[#This Row],[County Funding Resources Available to Domestic Well Owners]],Lookup[County Funding Resources Available to Domestic Well Owners],Lookup[Funding Score])</f>
        <v>0</v>
      </c>
      <c r="AD58" s="19">
        <v>1</v>
      </c>
      <c r="AE58" s="19">
        <f>CountyDW[[#This Row],[Funding Score]]*CountyDW[[#This Row],[Funding Weight]]</f>
        <v>0</v>
      </c>
      <c r="AF58" s="21">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0</v>
      </c>
    </row>
    <row r="59" spans="1:32" ht="75.75" thickBot="1" x14ac:dyDescent="0.3">
      <c r="A59" s="32" t="s">
        <v>205</v>
      </c>
      <c r="B59" s="26" t="s">
        <v>39</v>
      </c>
      <c r="C59" s="26" t="s">
        <v>40</v>
      </c>
      <c r="D59" s="26" t="s">
        <v>206</v>
      </c>
      <c r="E59" s="26" t="s">
        <v>46</v>
      </c>
      <c r="F59" s="26" t="s">
        <v>34</v>
      </c>
      <c r="G59" s="9">
        <f>_xlfn.XLOOKUP(CountyDW[[#This Row],[Water Quality Testing Requirements for Domestic Wells]],Lookup[Water Quality Testing Requirements for Domestic Wells],Lookup[Test Requirement (Req.) Score])</f>
        <v>0</v>
      </c>
      <c r="H59" s="9">
        <v>3</v>
      </c>
      <c r="I59" s="9">
        <f>CountyDW[[#This Row],[Testing Req. Score]]*CountyDW[[#This Row],[Testing Req. Weight]]</f>
        <v>0</v>
      </c>
      <c r="J59" s="10">
        <f>_xlfn.XLOOKUP(CountyDW[[#This Row],[Water Quality Testing Type Required for Domestic Wells]],Lookup[Water Quality Testing Type Required for Domestic Wells],Lookup[Testing Type 
Score])</f>
        <v>0</v>
      </c>
      <c r="K59" s="10">
        <v>1</v>
      </c>
      <c r="L59" s="10">
        <f>CountyDW[[#This Row],[Testing Type Score]]*CountyDW[[#This Row],[Testing Type Weight]]</f>
        <v>0</v>
      </c>
      <c r="M59" s="11">
        <f>_xlfn.XLOOKUP(CountyDW[[#This Row],[Water Quality Test Results Impacts on Permitting for Domestic Wells]],Lookup[Water Quality Test Results Impacts on Permitting for Domestic Wells],Lookup[Test Results Impact Permitting Score])</f>
        <v>0</v>
      </c>
      <c r="N59" s="11">
        <v>2</v>
      </c>
      <c r="O59" s="11">
        <f>CountyDW[[#This Row],[Test Result Impacts Permit Score]]*CountyDW[[#This Row],[Test Result Impacts Permit Weight]]</f>
        <v>0</v>
      </c>
      <c r="P59" s="12">
        <f>_xlfn.XLOOKUP(CountyDW[[#This Row],[Does the County have a Water Quality Monitoring Program?]],Lookup[Does the County have a Water Quality Monitoring Program?],Lookup[County Monitoring Program Score])</f>
        <v>1</v>
      </c>
      <c r="Q59" s="12">
        <v>2</v>
      </c>
      <c r="R59" s="12">
        <f>CountyDW[[#This Row],[County Monitoring Program Score]]*CountyDW[[#This Row],[County Monitoring Program Weight]]</f>
        <v>2</v>
      </c>
      <c r="S59" s="26" t="s">
        <v>35</v>
      </c>
      <c r="T59" s="26" t="s">
        <v>36</v>
      </c>
      <c r="U59" s="26" t="s">
        <v>219</v>
      </c>
      <c r="V59" s="27" t="s">
        <v>207</v>
      </c>
      <c r="W59" s="15">
        <f>_xlfn.XLOOKUP(CountyDW[[#This Row],[County Administrative Services]],Lookup[County Administrative Services],Lookup[Administrative Services Score])</f>
        <v>1</v>
      </c>
      <c r="X59" s="15">
        <v>2</v>
      </c>
      <c r="Y59" s="15">
        <f>CountyDW[[#This Row],[Administrative Services Score]]*CountyDW[[#This Row],[Administrative Services Weight]]</f>
        <v>2</v>
      </c>
      <c r="Z59" s="17">
        <f>_xlfn.XLOOKUP(CountyDW[[#This Row],[County Website Quality]],Lookup[County Website Quality],Lookup[Website Quality Score])</f>
        <v>1</v>
      </c>
      <c r="AA59" s="17">
        <v>1</v>
      </c>
      <c r="AB59" s="17">
        <f>CountyDW[[#This Row],[Website Quality Score]]*CountyDW[[#This Row],[Website Quality Weight]]</f>
        <v>1</v>
      </c>
      <c r="AC59" s="19">
        <f>_xlfn.XLOOKUP(CountyDW[[#This Row],[County Funding Resources Available to Domestic Well Owners]],Lookup[County Funding Resources Available to Domestic Well Owners],Lookup[Funding Score])</f>
        <v>1</v>
      </c>
      <c r="AD59" s="19">
        <v>1</v>
      </c>
      <c r="AE59" s="19">
        <f>CountyDW[[#This Row],[Funding Score]]*CountyDW[[#This Row],[Funding Weight]]</f>
        <v>1</v>
      </c>
      <c r="AF59" s="22">
        <f>SUM(CountyDW[[#This Row],[Funding Score Total]]+CountyDW[[#This Row],[Website Quality Total]]+CountyDW[[#This Row],[Administrative Services Total]]+CountyDW[[#This Row],[County Monitoring Program Total]]+CountyDW[[#This Row],[Test Result Impacts Permit Total]]+CountyDW[[#This Row],[Testing Type Total]]+CountyDW[[#This Row],[Testing Req. Total]])</f>
        <v>6</v>
      </c>
    </row>
    <row r="62" spans="1:32" x14ac:dyDescent="0.25">
      <c r="A62" s="34" t="s">
        <v>208</v>
      </c>
    </row>
    <row r="63" spans="1:32" x14ac:dyDescent="0.25">
      <c r="A63" s="34" t="s">
        <v>209</v>
      </c>
    </row>
  </sheetData>
  <pageMargins left="0.25" right="0.25" top="0.75" bottom="0.75" header="0.3" footer="0.3"/>
  <pageSetup paperSize="3" scale="30"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9">
        <x14:dataValidation type="list" allowBlank="1" showInputMessage="1" showErrorMessage="1" xr:uid="{20CA261C-180A-4A66-B62B-55E011E647BC}">
          <x14:formula1>
            <xm:f>Metadata!$B$2:$B$3</xm:f>
          </x14:formula1>
          <xm:sqref>B67:B1048576 B60:B61</xm:sqref>
        </x14:dataValidation>
        <x14:dataValidation type="list" allowBlank="1" showInputMessage="1" showErrorMessage="1" xr:uid="{379F77B1-3809-46E8-B4EA-96D6DA57D5D4}">
          <x14:formula1>
            <xm:f>Metadata!$B$2:$B$4</xm:f>
          </x14:formula1>
          <xm:sqref>B2:B59</xm:sqref>
        </x14:dataValidation>
        <x14:dataValidation type="list" allowBlank="1" showInputMessage="1" showErrorMessage="1" xr:uid="{9E580DE7-64E1-40E6-8D9D-10A5185E3649}">
          <x14:formula1>
            <xm:f>Metadata!$F$2:$F$5</xm:f>
          </x14:formula1>
          <xm:sqref>E2:E59</xm:sqref>
        </x14:dataValidation>
        <x14:dataValidation type="list" allowBlank="1" showInputMessage="1" showErrorMessage="1" xr:uid="{1E7CB4D6-0DAF-453F-AAFC-3DBFB582AF50}">
          <x14:formula1>
            <xm:f>Metadata!$F$2:$F$9</xm:f>
          </x14:formula1>
          <xm:sqref>E60:E1048576</xm:sqref>
        </x14:dataValidation>
        <x14:dataValidation type="list" allowBlank="1" showInputMessage="1" showErrorMessage="1" xr:uid="{0D8778E4-8AB8-480D-87D3-B3EC81B27390}">
          <x14:formula1>
            <xm:f>Metadata!$D$2:$D$4</xm:f>
          </x14:formula1>
          <xm:sqref>C2:C59</xm:sqref>
        </x14:dataValidation>
        <x14:dataValidation type="list" allowBlank="1" showInputMessage="1" showErrorMessage="1" xr:uid="{2B1B11DF-68EB-4C4F-90D9-99103D88397D}">
          <x14:formula1>
            <xm:f>Metadata!$H$2:$H$4</xm:f>
          </x14:formula1>
          <xm:sqref>F2:F59</xm:sqref>
        </x14:dataValidation>
        <x14:dataValidation type="list" allowBlank="1" showInputMessage="1" showErrorMessage="1" xr:uid="{3D2639E0-FA61-46D1-8AAE-45309449E98F}">
          <x14:formula1>
            <xm:f>Metadata!$J$2:$J$4</xm:f>
          </x14:formula1>
          <xm:sqref>S2:S59</xm:sqref>
        </x14:dataValidation>
        <x14:dataValidation type="list" allowBlank="1" showInputMessage="1" showErrorMessage="1" xr:uid="{FD75073F-EE0F-4463-850C-5D7EF541DC91}">
          <x14:formula1>
            <xm:f>Metadata!$L$2:$L$4</xm:f>
          </x14:formula1>
          <xm:sqref>T2:T59</xm:sqref>
        </x14:dataValidation>
        <x14:dataValidation type="list" allowBlank="1" showInputMessage="1" showErrorMessage="1" xr:uid="{C2B0E5B1-6D6A-4F22-8D58-925EECB56791}">
          <x14:formula1>
            <xm:f>Metadata!$N$2:$N$4</xm:f>
          </x14:formula1>
          <xm:sqref>U2:U59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4C6F5-7AEB-49DA-B72D-BB921C892B63}">
  <dimension ref="A1:O23"/>
  <sheetViews>
    <sheetView zoomScaleNormal="100" workbookViewId="0"/>
  </sheetViews>
  <sheetFormatPr defaultRowHeight="15" x14ac:dyDescent="0.2"/>
  <cols>
    <col min="1" max="1" width="13.5" style="24" customWidth="1"/>
    <col min="2" max="2" width="37.625" style="24" customWidth="1"/>
    <col min="3" max="3" width="23.625" style="24" customWidth="1"/>
    <col min="4" max="4" width="21.375" style="24" customWidth="1"/>
    <col min="5" max="5" width="17.75" style="24" customWidth="1"/>
    <col min="6" max="6" width="22.5" style="24" customWidth="1"/>
    <col min="7" max="7" width="23.25" style="24" customWidth="1"/>
    <col min="8" max="8" width="21.125" style="24" customWidth="1"/>
    <col min="9" max="9" width="27.5" style="24" customWidth="1"/>
    <col min="10" max="10" width="20.75" style="48" customWidth="1"/>
    <col min="11" max="11" width="20.75" style="24" customWidth="1"/>
    <col min="12" max="13" width="23.625" style="24" customWidth="1"/>
    <col min="14" max="14" width="20.375" style="24" customWidth="1"/>
    <col min="15" max="15" width="25.875" style="24" customWidth="1"/>
    <col min="16" max="16384" width="9" style="24"/>
  </cols>
  <sheetData>
    <row r="1" spans="1:15" ht="78.75" x14ac:dyDescent="0.25">
      <c r="A1" s="40" t="s">
        <v>210</v>
      </c>
      <c r="B1" s="40" t="s">
        <v>1</v>
      </c>
      <c r="C1" s="40" t="s">
        <v>211</v>
      </c>
      <c r="D1" s="40" t="s">
        <v>2</v>
      </c>
      <c r="E1" s="40" t="s">
        <v>212</v>
      </c>
      <c r="F1" s="40" t="s">
        <v>4</v>
      </c>
      <c r="G1" s="40" t="s">
        <v>213</v>
      </c>
      <c r="H1" s="40" t="s">
        <v>5</v>
      </c>
      <c r="I1" s="40" t="s">
        <v>15</v>
      </c>
      <c r="J1" s="40" t="s">
        <v>18</v>
      </c>
      <c r="K1" s="41" t="s">
        <v>22</v>
      </c>
      <c r="L1" s="41" t="s">
        <v>19</v>
      </c>
      <c r="M1" s="41" t="s">
        <v>25</v>
      </c>
      <c r="N1" s="41" t="s">
        <v>20</v>
      </c>
      <c r="O1" s="41" t="s">
        <v>28</v>
      </c>
    </row>
    <row r="2" spans="1:15" ht="45" x14ac:dyDescent="0.2">
      <c r="A2" s="42" t="s">
        <v>214</v>
      </c>
      <c r="B2" s="13" t="s">
        <v>39</v>
      </c>
      <c r="C2" s="43">
        <v>0</v>
      </c>
      <c r="D2" s="25" t="s">
        <v>40</v>
      </c>
      <c r="E2" s="25">
        <v>0</v>
      </c>
      <c r="F2" s="44" t="s">
        <v>46</v>
      </c>
      <c r="G2" s="25">
        <v>0</v>
      </c>
      <c r="H2" s="13" t="s">
        <v>68</v>
      </c>
      <c r="I2" s="25">
        <v>0</v>
      </c>
      <c r="J2" s="13" t="s">
        <v>53</v>
      </c>
      <c r="K2" s="44">
        <v>0</v>
      </c>
      <c r="L2" s="13" t="s">
        <v>47</v>
      </c>
      <c r="M2" s="44">
        <v>0</v>
      </c>
      <c r="N2" s="13" t="s">
        <v>215</v>
      </c>
      <c r="O2" s="45">
        <v>0</v>
      </c>
    </row>
    <row r="3" spans="1:15" ht="60" x14ac:dyDescent="0.2">
      <c r="A3" s="42" t="s">
        <v>216</v>
      </c>
      <c r="B3" s="13" t="s">
        <v>50</v>
      </c>
      <c r="C3" s="43">
        <v>0.5</v>
      </c>
      <c r="D3" s="25" t="s">
        <v>63</v>
      </c>
      <c r="E3" s="25">
        <v>0.5</v>
      </c>
      <c r="F3" s="46" t="s">
        <v>42</v>
      </c>
      <c r="G3" s="44">
        <v>0.25</v>
      </c>
      <c r="H3" s="13" t="s">
        <v>87</v>
      </c>
      <c r="I3" s="25">
        <v>0.5</v>
      </c>
      <c r="J3" s="13" t="s">
        <v>57</v>
      </c>
      <c r="K3" s="25">
        <v>0.5</v>
      </c>
      <c r="L3" s="13" t="s">
        <v>65</v>
      </c>
      <c r="M3" s="25">
        <v>0.5</v>
      </c>
      <c r="N3" s="13" t="s">
        <v>217</v>
      </c>
      <c r="O3" s="47">
        <v>0.5</v>
      </c>
    </row>
    <row r="4" spans="1:15" ht="60" x14ac:dyDescent="0.2">
      <c r="A4" s="42" t="s">
        <v>218</v>
      </c>
      <c r="B4" s="47" t="s">
        <v>32</v>
      </c>
      <c r="C4" s="43">
        <v>1</v>
      </c>
      <c r="D4" s="25" t="s">
        <v>33</v>
      </c>
      <c r="E4" s="25">
        <v>1</v>
      </c>
      <c r="F4" s="44" t="s">
        <v>52</v>
      </c>
      <c r="G4" s="25">
        <v>0.5</v>
      </c>
      <c r="H4" s="44" t="s">
        <v>34</v>
      </c>
      <c r="I4" s="44">
        <v>1</v>
      </c>
      <c r="J4" s="13" t="s">
        <v>35</v>
      </c>
      <c r="K4" s="25">
        <v>1</v>
      </c>
      <c r="L4" s="13" t="s">
        <v>36</v>
      </c>
      <c r="M4" s="25">
        <v>1</v>
      </c>
      <c r="N4" s="13" t="s">
        <v>219</v>
      </c>
      <c r="O4" s="47">
        <v>1</v>
      </c>
    </row>
    <row r="5" spans="1:15" ht="30" x14ac:dyDescent="0.2">
      <c r="A5" s="42" t="s">
        <v>220</v>
      </c>
      <c r="B5" s="25"/>
      <c r="C5" s="43"/>
      <c r="D5" s="25"/>
      <c r="E5" s="25"/>
      <c r="F5" s="25" t="s">
        <v>221</v>
      </c>
      <c r="G5" s="25">
        <v>1</v>
      </c>
      <c r="H5" s="25"/>
      <c r="I5" s="25"/>
      <c r="J5" s="25"/>
      <c r="K5" s="25"/>
      <c r="L5" s="25"/>
      <c r="M5" s="25"/>
      <c r="N5" s="47"/>
      <c r="O5" s="47"/>
    </row>
    <row r="6" spans="1:15" x14ac:dyDescent="0.2">
      <c r="H6" s="48"/>
      <c r="I6" s="48"/>
    </row>
    <row r="7" spans="1:15" x14ac:dyDescent="0.2">
      <c r="B7" s="48"/>
      <c r="C7" s="48"/>
    </row>
    <row r="8" spans="1:15" x14ac:dyDescent="0.2">
      <c r="A8" s="24" t="s">
        <v>222</v>
      </c>
    </row>
    <row r="9" spans="1:15" x14ac:dyDescent="0.2">
      <c r="A9" s="24" t="s">
        <v>223</v>
      </c>
      <c r="B9" s="24" t="s">
        <v>224</v>
      </c>
    </row>
    <row r="10" spans="1:15" x14ac:dyDescent="0.2">
      <c r="A10" s="24" t="s">
        <v>225</v>
      </c>
      <c r="B10" s="24" t="s">
        <v>226</v>
      </c>
    </row>
    <row r="11" spans="1:15" x14ac:dyDescent="0.2">
      <c r="A11" s="24" t="s">
        <v>227</v>
      </c>
      <c r="B11" s="24" t="s">
        <v>228</v>
      </c>
    </row>
    <row r="12" spans="1:15" x14ac:dyDescent="0.2">
      <c r="A12" s="24" t="s">
        <v>229</v>
      </c>
      <c r="B12" s="24" t="s">
        <v>230</v>
      </c>
    </row>
    <row r="13" spans="1:15" x14ac:dyDescent="0.2">
      <c r="A13" s="24" t="s">
        <v>231</v>
      </c>
      <c r="B13" s="24" t="s">
        <v>232</v>
      </c>
    </row>
    <row r="14" spans="1:15" x14ac:dyDescent="0.2">
      <c r="A14" s="24" t="s">
        <v>233</v>
      </c>
      <c r="B14" s="24" t="s">
        <v>234</v>
      </c>
    </row>
    <row r="15" spans="1:15" x14ac:dyDescent="0.2">
      <c r="A15" s="24" t="s">
        <v>235</v>
      </c>
      <c r="B15" s="24" t="s">
        <v>236</v>
      </c>
    </row>
    <row r="16" spans="1:15" x14ac:dyDescent="0.2">
      <c r="A16" s="24" t="s">
        <v>237</v>
      </c>
      <c r="B16" s="24" t="s">
        <v>238</v>
      </c>
    </row>
    <row r="17" spans="1:2" x14ac:dyDescent="0.2">
      <c r="A17" s="24" t="s">
        <v>239</v>
      </c>
      <c r="B17" s="24" t="s">
        <v>240</v>
      </c>
    </row>
    <row r="18" spans="1:2" x14ac:dyDescent="0.2">
      <c r="A18" s="24" t="s">
        <v>241</v>
      </c>
      <c r="B18" s="24" t="s">
        <v>242</v>
      </c>
    </row>
    <row r="19" spans="1:2" x14ac:dyDescent="0.2">
      <c r="A19" s="24" t="s">
        <v>243</v>
      </c>
      <c r="B19" s="24" t="s">
        <v>244</v>
      </c>
    </row>
    <row r="22" spans="1:2" x14ac:dyDescent="0.2">
      <c r="A22" s="24" t="s">
        <v>208</v>
      </c>
    </row>
    <row r="23" spans="1:2" x14ac:dyDescent="0.2">
      <c r="A23" s="24" t="s">
        <v>209</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4d3d48-d55f-4c21-8b58-7967dad2c966">
      <Terms xmlns="http://schemas.microsoft.com/office/infopath/2007/PartnerControls"/>
    </lcf76f155ced4ddcb4097134ff3c332f>
    <TaxCatchAll xmlns="803c5fd3-4f41-4284-b105-ca230f222935" xsi:nil="true"/>
    <SharedWithUsers xmlns="5d2d8f29-78a3-4e97-a4b2-e073c8607483">
      <UserInfo>
        <DisplayName>August, Laura@OEHHA</DisplayName>
        <AccountId>14</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180C8793D2124E9FA1DC67DBF8C8B3" ma:contentTypeVersion="16" ma:contentTypeDescription="Create a new document." ma:contentTypeScope="" ma:versionID="b30fc4d58fe8541f643a2c2e3e0212fe">
  <xsd:schema xmlns:xsd="http://www.w3.org/2001/XMLSchema" xmlns:xs="http://www.w3.org/2001/XMLSchema" xmlns:p="http://schemas.microsoft.com/office/2006/metadata/properties" xmlns:ns1="http://schemas.microsoft.com/sharepoint/v3" xmlns:ns2="da4d3d48-d55f-4c21-8b58-7967dad2c966" xmlns:ns3="5d2d8f29-78a3-4e97-a4b2-e073c8607483" xmlns:ns4="803c5fd3-4f41-4284-b105-ca230f222935" targetNamespace="http://schemas.microsoft.com/office/2006/metadata/properties" ma:root="true" ma:fieldsID="b791081c0c3165d591483398f938fe07" ns1:_="" ns2:_="" ns3:_="" ns4:_="">
    <xsd:import namespace="http://schemas.microsoft.com/sharepoint/v3"/>
    <xsd:import namespace="da4d3d48-d55f-4c21-8b58-7967dad2c966"/>
    <xsd:import namespace="5d2d8f29-78a3-4e97-a4b2-e073c8607483"/>
    <xsd:import namespace="803c5fd3-4f41-4284-b105-ca230f2229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4d3d48-d55f-4c21-8b58-7967dad2c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2d8f29-78a3-4e97-a4b2-e073c86074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c5fd3-4f41-4284-b105-ca230f222935"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3b8f57d-8ca3-41e9-8742-632ed130a806}" ma:internalName="TaxCatchAll" ma:showField="CatchAllData" ma:web="803c5fd3-4f41-4284-b105-ca230f2229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B283E6-4D95-4A13-A007-25D536264204}">
  <ds:schemaRefs>
    <ds:schemaRef ds:uri="da4d3d48-d55f-4c21-8b58-7967dad2c966"/>
    <ds:schemaRef ds:uri="http://schemas.microsoft.com/office/2006/metadata/properties"/>
    <ds:schemaRef ds:uri="http://purl.org/dc/terms/"/>
    <ds:schemaRef ds:uri="http://purl.org/dc/dcmitype/"/>
    <ds:schemaRef ds:uri="5d2d8f29-78a3-4e97-a4b2-e073c8607483"/>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803c5fd3-4f41-4284-b105-ca230f222935"/>
    <ds:schemaRef ds:uri="http://schemas.microsoft.com/sharepoint/v3"/>
  </ds:schemaRefs>
</ds:datastoreItem>
</file>

<file path=customXml/itemProps2.xml><?xml version="1.0" encoding="utf-8"?>
<ds:datastoreItem xmlns:ds="http://schemas.openxmlformats.org/officeDocument/2006/customXml" ds:itemID="{B855EAF3-2439-49B6-BDD6-84E0DDA38280}">
  <ds:schemaRefs>
    <ds:schemaRef ds:uri="http://schemas.microsoft.com/sharepoint/v3/contenttype/forms"/>
  </ds:schemaRefs>
</ds:datastoreItem>
</file>

<file path=customXml/itemProps3.xml><?xml version="1.0" encoding="utf-8"?>
<ds:datastoreItem xmlns:ds="http://schemas.openxmlformats.org/officeDocument/2006/customXml" ds:itemID="{CE1FC749-7DB2-4DD9-8CA6-AA9B80D7AD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a4d3d48-d55f-4c21-8b58-7967dad2c966"/>
    <ds:schemaRef ds:uri="5d2d8f29-78a3-4e97-a4b2-e073c8607483"/>
    <ds:schemaRef ds:uri="803c5fd3-4f41-4284-b105-ca230f2229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County DW Afford. Indicators</vt:lpstr>
      <vt:lpstr>Metadata</vt:lpstr>
      <vt:lpstr>'County DW Afford. Indicators'!Print_Area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Harrison, Grace@OEHHA</dc:creator>
  <cp:keywords/>
  <dc:description/>
  <cp:lastModifiedBy>Lim, Hee Kyung@Waterboards</cp:lastModifiedBy>
  <cp:revision/>
  <dcterms:created xsi:type="dcterms:W3CDTF">2021-10-12T22:48:21Z</dcterms:created>
  <dcterms:modified xsi:type="dcterms:W3CDTF">2023-01-27T17:18:07Z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0x010100FB180C8793D2124E9FA1DC67DBF8C8B3</vt:lpwstr>
  </property>
  <property fmtid="{D5CDD505-2E9C-101B-9397-08002B2CF9AE}" pid="3" name="MediaServiceImageTags">
    <vt:lpwstr/>
  </property>
</Properties>
</file>