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61261" yWindow="210" windowWidth="19320" windowHeight="13620" activeTab="0"/>
  </bookViews>
  <sheets>
    <sheet name="Sheet1" sheetId="1" r:id="rId1"/>
    <sheet name="Sheet2" sheetId="2" r:id="rId2"/>
    <sheet name="Sheet3" sheetId="3" r:id="rId3"/>
  </sheets>
  <definedNames/>
  <calcPr calcId="144525" calcMode="manual"/>
</workbook>
</file>

<file path=xl/sharedStrings.xml><?xml version="1.0" encoding="utf-8"?>
<sst xmlns="http://schemas.openxmlformats.org/spreadsheetml/2006/main" count="384" uniqueCount="249">
  <si>
    <t xml:space="preserve">Slide Inn Snowbowl Water Company is requesting your assistance to complete our Phase III Project - Actual Service Hook-up to each customer. Currently only 30 customers out of 134 customer connections are on a meter. Many customers have requested having a </t>
  </si>
  <si>
    <t>5602108-001</t>
  </si>
  <si>
    <t>GARDEN ACRES MUTUAL WATER CO</t>
  </si>
  <si>
    <t>New Water Meter Installations</t>
  </si>
  <si>
    <t>Garden Acres is now on a flat monthly fee for water service. This results in a huge amount of wasted water. We propose to install water meters in our service area. This will reduce our infrastructure costs and save valuable grount water. We will install n</t>
  </si>
  <si>
    <t xml:space="preserve">We plan to install water meters for the service area controlled by Garden Acres Mutual Water Co. </t>
  </si>
  <si>
    <t>The Cutler PUD provides water to the town of Cutler and its residents.  Water is supplied by two deep (approx 500') wells.  The Community has about 1200 connections and the two wells are hard pressed to keep up with demand.  The reason is that this impove</t>
  </si>
  <si>
    <t>5410004-001</t>
  </si>
  <si>
    <t>Farmersville, City of</t>
  </si>
  <si>
    <t>Farmersville Water Meter Installation</t>
  </si>
  <si>
    <t>The City of Farmersville proposes to install 2717 water meters in order to create a 100% metered water distribution system.  The current system only provides water on a flat rate basis. The project falls under Category H in the Project Priority List, “wat</t>
  </si>
  <si>
    <t>The City of Farmersville serves a disadvantaged population of approximately 10,500 residents.  The median household income in Farmersville in 2007 was $33,068. (www.city-data.com)  The City is not supported by a strong retail tax base, and as a result, at</t>
  </si>
  <si>
    <t>5410038-006</t>
  </si>
  <si>
    <t>Terra Bella Irrigation District - TBT</t>
  </si>
  <si>
    <t>Electronic Water Meter Reading Project</t>
  </si>
  <si>
    <t xml:space="preserve">The project includes installing 700 5/8-inch x 3/4-inch water meters with data transmitting capabilities and a laptop to receive water consumption data for billing and water system management purposes.  Further, it is estimated that 350 meter boxes, lids </t>
  </si>
  <si>
    <t xml:space="preserve">The Terra Bella Irrigation District (District) furnishes potable water to residential users located in the District's service area.  As the District's treatment, production and distribution system ages, there is more demand on the District's personnel to </t>
  </si>
  <si>
    <t>5500077-003</t>
  </si>
  <si>
    <t>SLIDE INN SNOWBOWL WATER CO</t>
  </si>
  <si>
    <t>Slide Inn Snowbowl Water Phase 3 - Water Meters</t>
  </si>
  <si>
    <t>The scope of this project would consist of the purchase of 104 telemetry meters (wand), equipment rental (extended period of time), piping, valves, cement, sand, asphalt and laborers.</t>
  </si>
  <si>
    <t>Trinity Knolls MWC supplies their 61 connections (one includes a very large campground) with groundwater from six wells.  In wet years, the combined maximum capacity of these wells is 100,000 gallons per day (gpd).  In recent dry years, maximum capacity h</t>
  </si>
  <si>
    <t>01</t>
  </si>
  <si>
    <t>5301103-003</t>
  </si>
  <si>
    <t>Covington Mill - A</t>
  </si>
  <si>
    <t>Design and install a water meter on each service connection.</t>
  </si>
  <si>
    <t>The existing flat rate water system does not support water conservation and is not equitable in terms of user fees versus water usage.</t>
  </si>
  <si>
    <t>5310003-005</t>
  </si>
  <si>
    <t>Trinity Center M.W.C.          .</t>
  </si>
  <si>
    <t>Trinity Center Install individual meters to all service connections</t>
  </si>
  <si>
    <t>Install customer meters at each individual service connection.  (approximately 250 connections)  The installation of meters along with a rate structure that rewards conservation efforts will reduce daily demands and permit the sizing of the proposed new t</t>
  </si>
  <si>
    <t>The water system is not currently metered and revenue is collected based on a flat rate.  The system experiences unusually high demand because there is no incentive to conserve. Additionally, the water system is concerned about future source capacity - fl</t>
  </si>
  <si>
    <t>5400957-003</t>
  </si>
  <si>
    <t>WEST GOSHEN MUTUAL WATER CO.</t>
  </si>
  <si>
    <t>West Goshen Water Meter Project</t>
  </si>
  <si>
    <t>Residential water meters would be installed, ensuring a high degree of water supply reliability for the community.</t>
  </si>
  <si>
    <t>West Goshen Mutual Water Company's system is overburdened.  The community is unmetered; installing meters will control water consumption by consumers and maximize the availability of water resources.</t>
  </si>
  <si>
    <t>5410001-004</t>
  </si>
  <si>
    <t>Cutler PUD</t>
  </si>
  <si>
    <t>Cutler PUD Water Meter Installation Project</t>
  </si>
  <si>
    <t xml:space="preserve">The proposed project would reduce water use by making users more accountable for their water use, and enable the District to charge users fairly and appropriately for actual water used.  The community has already obtained funding for approx. 25% (390) of </t>
  </si>
  <si>
    <t>This project will allow the city to expedite implementation of the Demand Management Measures (DMM#4 - Metering with Commodity Rates for All New Connections and Retrofit of Existing Connections) established in our approved 2005 Urban Water Management Prog</t>
  </si>
  <si>
    <t>The city currently possesses sufficient groundwater resources to meet average demands; however, the city's ability to meet peak demands has been stressed by the loss of critical wells due to water quality concerns (exceeding maximum contaminant levels) or</t>
  </si>
  <si>
    <t>5301102-003</t>
  </si>
  <si>
    <t>Trinity Knolls Mutual Water Company</t>
  </si>
  <si>
    <t>Trinity Knolls MWC Water Meter Installations</t>
  </si>
  <si>
    <t xml:space="preserve">The installation of meters would allow the water system to implement a tiered rate structure to encourage conservation and charge for excesses.  Of the 61 connections, one third (20 connections) are metered.  The water system requests assistance to meter </t>
  </si>
  <si>
    <t>4500023-003</t>
  </si>
  <si>
    <t>HAT CREEK HIGHLANDS MUTUAL WATER CO</t>
  </si>
  <si>
    <t>Install water meters at each improved lot.</t>
  </si>
  <si>
    <t>Need to limit water consumption and to allocate charges related to individual consumption.</t>
  </si>
  <si>
    <t>5010028-011</t>
  </si>
  <si>
    <t>Ceres, City of</t>
  </si>
  <si>
    <t>Meter Retrofit Program</t>
  </si>
  <si>
    <t>4000512-003</t>
  </si>
  <si>
    <t>BELLA VISTA MOBILE LODGE</t>
  </si>
  <si>
    <t>Residental water meters</t>
  </si>
  <si>
    <t>Install water meters at each space.</t>
  </si>
  <si>
    <t>Monitor water usage at each individual space.</t>
  </si>
  <si>
    <t>06</t>
  </si>
  <si>
    <t>3610007-001</t>
  </si>
  <si>
    <t>BASELINE GARDENS MWC</t>
  </si>
  <si>
    <t>Purchase and install meters</t>
  </si>
  <si>
    <t>System currently not metered</t>
  </si>
  <si>
    <t xml:space="preserve">The District is currently retrofitting approximately 1,325 residential flat rate customers each year with water meters.  At the present time, meters are being retrofitted and installed on customer service lines that connect to water mains already located </t>
  </si>
  <si>
    <t xml:space="preserve">The District currently has approximately 32,550 single-family residential lots that remain un-metered.  These customers are on a flat rate billing and are billed the same amount each month regardless of water usage.  In June 2003, the District signed the </t>
  </si>
  <si>
    <t>3410001-019</t>
  </si>
  <si>
    <t>Water Meter Retrofit Project</t>
  </si>
  <si>
    <t>The District is currently retrofitting approximately 1,325 residential flat rate customers each year with water meters. This project would double the number of meter retrofits to be accomplished in 2009 to 2,650.At the present time, meters are being retro</t>
  </si>
  <si>
    <t>The District currently has approximately 32,550 single-family residential lots that remain un-metered. These customers are on a flat rate billing and are billed the same amount each month regardless of water usage.In June 2003, the District signed the Sac</t>
  </si>
  <si>
    <t>3301879-002</t>
  </si>
  <si>
    <t>Sharondale Mesa HOA</t>
  </si>
  <si>
    <t>Service Meter Installation Project</t>
  </si>
  <si>
    <t>Install of 235 meters on service connections. The funding will be used to purchase the meters and pay for installation.</t>
  </si>
  <si>
    <t>System does not have meters. Customers pay a flat rate which is included in their monthly home owners association fee.  Water usage is unregulated and excessive and the HOA has difficulty maintaining good water use in drought conditions.  The HOA would li</t>
  </si>
  <si>
    <t>20</t>
  </si>
  <si>
    <t>3410001-011</t>
  </si>
  <si>
    <t>Sacramento Suburban Water District</t>
  </si>
  <si>
    <t>SSWD - Water Meter Retrofits</t>
  </si>
  <si>
    <t>05</t>
  </si>
  <si>
    <t>2702374-001</t>
  </si>
  <si>
    <t>COUNTRYSIDE ESTATES MWC</t>
  </si>
  <si>
    <t>Install water meters.  Build fence around storage tanks.</t>
  </si>
  <si>
    <t>System needs water meters and protection from vandalism and trespassing.</t>
  </si>
  <si>
    <t>Water metering, mandated water quality compliance issues and the need for water conservation is costly and causes increased financial strain to Merced’s residents. The City of Merced ranks # 52 per capita personal income, out of California’s 58 counties (</t>
  </si>
  <si>
    <t>2410011-006</t>
  </si>
  <si>
    <t>LE GRAND COMM SERVICES DIST</t>
  </si>
  <si>
    <t>Le Grand Community Service District Meter Project</t>
  </si>
  <si>
    <t>Le grand Community Services DistrictWater Meter ProjectThe project would involve the installation of new water meters and water meter boxes on the existing service pipelines for District customers.</t>
  </si>
  <si>
    <t>Le grand Community Services DistrictWater Meter Projectthe District does not have any of its water service connections with a meter, this allows for uncontrolled usage of water on a flat rate system.  The installation of water meters would provide for the</t>
  </si>
  <si>
    <t>MADERA CSA NO 3 PARKSDALE</t>
  </si>
  <si>
    <t>The current water system does not include water meters, leading to increased water usage by the customers. The current system serves 560 connections.</t>
  </si>
  <si>
    <t>2410009-007</t>
  </si>
  <si>
    <t>MERCED, CITY OF</t>
  </si>
  <si>
    <t>Meter Idler Conversions To Water Meters</t>
  </si>
  <si>
    <t>The City plans to purchase and install 4000 electronically read meters on “meter-ready” flat rated water services equipped with meter idler assemblies. For timely project completion, both City employees and private contractors are available to perform met</t>
  </si>
  <si>
    <t>2000551-004</t>
  </si>
  <si>
    <t>MD#07 MARINA VIEW HEIGHTS</t>
  </si>
  <si>
    <t>Water Meter Installation</t>
  </si>
  <si>
    <t>The project would entail installation of water meters at each service connection to promote water conservation. The addition of meters will allow the system to establish a tiered water rate to generate revenues to maintain and upgrade the system's facilit</t>
  </si>
  <si>
    <t>The current water system does not include water meters, leading to increased water usage by the customers. The current system serves 92 connections.</t>
  </si>
  <si>
    <t>2000728-001</t>
  </si>
  <si>
    <t>MD#37 LA VINA</t>
  </si>
  <si>
    <t>The current water system does not include water meters, leading to increased water usage by the customers. The current system serves 176 connections.</t>
  </si>
  <si>
    <t>2010001-011</t>
  </si>
  <si>
    <t>CHOWCHILLA CITY WATER DEPT</t>
  </si>
  <si>
    <t>Install water meters</t>
  </si>
  <si>
    <t xml:space="preserve">The City will install approximately 2000 residential, commercial and industrial meters.  When the project is complete all customers will be metered. </t>
  </si>
  <si>
    <t>The City is in an area that for the last several years has experienced an overdraft of our water aquifer.  We have instituted water conservation water ordinances and engaged in public education to encourage responsible use of the water supply.  As staffin</t>
  </si>
  <si>
    <t>2010003-004</t>
  </si>
  <si>
    <t>BASS LAKE WATER COMPANY</t>
  </si>
  <si>
    <t>Bass Lake System Upgrades</t>
  </si>
  <si>
    <t>February 25, 2009Bass Lake Water CompanyFederal Economic Recovery Fund ProjectsPossible Projects1. Replace Falls Water Storage Tank $ 150,000.00 Existing tank is 60+ years old, leaking and sits on a metal platform 30 feet high and not engineered to curren</t>
  </si>
  <si>
    <t>2010004-001</t>
  </si>
  <si>
    <t>MADERA CMD NO 19 PARKWOOD</t>
  </si>
  <si>
    <t>The current water system does not include water meters, leading to increased water usage by the customers. The current system serves 634 connections.</t>
  </si>
  <si>
    <t>2010006-002</t>
  </si>
  <si>
    <t>This project involves the purchase and physical installation of 90 Sensus 3/4" cuft water meters within the CSA #13 service area.</t>
  </si>
  <si>
    <t>The water meter project is designed to finish installing water meters throughout the Kono Tayee (County Service Area #13) water system to allow transition to metered service.This will show compliance with the CDPH directive for metered service.</t>
  </si>
  <si>
    <t>1805007-003</t>
  </si>
  <si>
    <t>Herlong Utilities Incorporated</t>
  </si>
  <si>
    <t>Herlong water meter program</t>
  </si>
  <si>
    <t xml:space="preserve">Install AMR system on individual residences, area is metered by master meter and an wholesale intertie. Would allow for customers to be aware of individual consumption and financially responsible for their own useage. </t>
  </si>
  <si>
    <t>Install 260 meters on existing homes. 155 homes are non metered and the Distrcit bills the CSD from which they recieve potable water service. The CSD is not capable of providing any service beyond water availablity; they have no certified operator or prov</t>
  </si>
  <si>
    <t>Regulations adopted per the passage of State Assembly Bill 2572 require that the City use meters currently installed on existing service connections for service billing purposes by 2010 plus install and read meters on the other connections that are curren</t>
  </si>
  <si>
    <t>12</t>
  </si>
  <si>
    <t>1510041-007</t>
  </si>
  <si>
    <t>North of the River MWD</t>
  </si>
  <si>
    <t>Water Conservation and Metering Project</t>
  </si>
  <si>
    <t>This project would upgrade services such that a meter can be installed; install the meters, along with a radio read system to limit the increase in worker hours needed to read them monthly.</t>
  </si>
  <si>
    <t>75% of the District's customers are upon a flat rate billing system. It is estimated that the District's water consumption could decrease by at least 20% if all customers were metered.</t>
  </si>
  <si>
    <t>1610004-006</t>
  </si>
  <si>
    <t>Corcoran, City of</t>
  </si>
  <si>
    <t>INSTALL METER SYSTEM WIDE.  OTHER - DESIGN AND CONSTRUCTION</t>
  </si>
  <si>
    <t>GENERALLY NON-METERED, HOWEVER, NEW DEVELOPMENTS ARE METERED.  THE METERED HOMES GREATLY REDUCE WATER USE</t>
  </si>
  <si>
    <t>03</t>
  </si>
  <si>
    <t>1700554-002</t>
  </si>
  <si>
    <t>Lake County CSA 13 - Kono Tayee</t>
  </si>
  <si>
    <t>Metered Service Project - Purchase/Install 90 Water Meters</t>
  </si>
  <si>
    <t>The meter project would allow the City of Brawley to purchase and install water meters to commercial accounts, 500 commercial accounts ranging in size from 1 inch to 12 inch diameter.  The meters will be installed in city right of way and be owned and mai</t>
  </si>
  <si>
    <t xml:space="preserve">Commercial and industrial businesses are not currently metered and require meters to properly determine water usage and invoice upon consumption.The meters will encourage water conservation and enable industries to adopt measures to conserve water. There </t>
  </si>
  <si>
    <t>14</t>
  </si>
  <si>
    <t>1400070-005</t>
  </si>
  <si>
    <t>Sierra Grande Estates Mutual Water Co.</t>
  </si>
  <si>
    <t>Install water meter &amp; create billing system</t>
  </si>
  <si>
    <t>Install water meters at each service connection &amp; create billing system based on consumption to encourage conservation</t>
  </si>
  <si>
    <t>Excessive water consumption by customers</t>
  </si>
  <si>
    <t>13</t>
  </si>
  <si>
    <t>1500341-001</t>
  </si>
  <si>
    <t>SIERRA BELLA MUTUAL WATER COMPANY</t>
  </si>
  <si>
    <t>Replacement of Customer Service Boxes</t>
  </si>
  <si>
    <t xml:space="preserve">Sierra Bella will replace all customer hookup boxes with lockable, modern boxes with water meters that include battery operation and remote reporting systems.   The existing boxes will be removed and new boxes will be inserted in the existing locations.  </t>
  </si>
  <si>
    <t>Sierra Bella distribution system does not meter water usage at the customer level.  As a result, it is difficult to determine leaks and usage at the consumer interface.  In an effort to conserve the scarce water and avoid shortages during the high usage t</t>
  </si>
  <si>
    <t>19</t>
  </si>
  <si>
    <t>1510019-011</t>
  </si>
  <si>
    <t>Shafter, City of</t>
  </si>
  <si>
    <t>Shafter Water System Meter Upgrade and Retrofit</t>
  </si>
  <si>
    <t>The project would upgrade existing manual read meters (appr. 1,500) to automatic meter reading (AMR) meters and retrofit existing unmetered connections (appr. 2,500) with AMR meters as well.  The City has already adopted and tested a new water meter stand</t>
  </si>
  <si>
    <t>Kerman has successfully installed meters for the majority of its customers.  In order to complete the project and come into compliance with State mandates, water meters must be installed for the rest of the City’s water customers. The City has the necessa</t>
  </si>
  <si>
    <t>The City of Kerman has embarked on a project to install water meters throughout the City. To date, Kerman has successfully installed meters for approximately 60% of its water customers.All homes that were built since 1992 now have automated water meters i</t>
  </si>
  <si>
    <t>1010023-002</t>
  </si>
  <si>
    <t>ORANGE COVE CITY OF</t>
  </si>
  <si>
    <t>Orange Cove Water Meter Imovements</t>
  </si>
  <si>
    <t>The project involves the installation of 1,450 water meter devices throughout the City. The meters are necessary in order to conserve water use. As well, the City needs to move forward with installation water meters in order to comply with the State of Ca</t>
  </si>
  <si>
    <t>The City of Orange Cove is ranked as one to the five poorest communities in the State of California. Per the 2000 Census, City MHI is $22,357, 44% of the population lives below the poverty level and the community reflects a 25% unemployment rate. Orange C</t>
  </si>
  <si>
    <t>1010035-004</t>
  </si>
  <si>
    <t>DEL REY COMMUNITY SERV DIST</t>
  </si>
  <si>
    <t>Water Meter Installation Project</t>
  </si>
  <si>
    <t>The project consists of new 1-inch water meter installations for 225 existing service connections. The project would include the meters, meter box, handheld meter reader, meter billing software, and software training. It would also required right-of-way e</t>
  </si>
  <si>
    <t>Del Rey Community Services District (District) provides a variety of services including water to the community of Del Rey, CA with a population of approximately 1,200. The District provides potable water to residential, commercial, and industrial users th</t>
  </si>
  <si>
    <t>1310001-007</t>
  </si>
  <si>
    <t>Brawley, City of</t>
  </si>
  <si>
    <t xml:space="preserve">Water meter installation project for commercial and industrial businesses </t>
  </si>
  <si>
    <t>Lanare CommunityServices District provides water to the community of Lanare.  Demands on the water system are not adequately monitored and may be disproportionately high due to improper water usage.  Service connections are not metered and customers are c</t>
  </si>
  <si>
    <t>23</t>
  </si>
  <si>
    <t>1000054-001</t>
  </si>
  <si>
    <t>LAS DELTAS MUTUAL WATER SYSTEM</t>
  </si>
  <si>
    <t>Las Deltas Water Meter Project</t>
  </si>
  <si>
    <t>The project would be to install meters on 10 connections int he communities of Las Deltas so that they would be able to consolidate with the City of Firebaugh.  The project would include, meters, meter boxes, and shut off valves and would bring the commun</t>
  </si>
  <si>
    <t xml:space="preserve">The Las Deltas Mutual Water Company is seeking funding to place meters on all of its customers.  The community and mutual would like to consolidate with the City of Firebaugh.  The City has stated that they would be willing to consolidate with Las Deltas </t>
  </si>
  <si>
    <t>11</t>
  </si>
  <si>
    <t>1010018-002</t>
  </si>
  <si>
    <t>Kerman, City of</t>
  </si>
  <si>
    <t>Kerman Water Meter Replacement</t>
  </si>
  <si>
    <t>The project STPUD is seeking assistance for is Phase 5 of the district-wide water meter installation program.  Phase 5 targets the water zones in South Lake Tahoe of East Stateline, West Ralph, Heavenly and Keller.  These water zones represent approximate</t>
  </si>
  <si>
    <t>0910002-011</t>
  </si>
  <si>
    <t>Water Meter Installation - Phase 4</t>
  </si>
  <si>
    <t>The project STPUD is seeking assistance for is Phase 4 of the district-wide water meter installation program.  Phase 4 targets the water zones in South Lake Tahoe of West Stateline, West Gardner Mountain and Montgomery Estates.  These water zones represen</t>
  </si>
  <si>
    <t>H</t>
  </si>
  <si>
    <t>N</t>
  </si>
  <si>
    <t>02</t>
  </si>
  <si>
    <t>1000053-005</t>
  </si>
  <si>
    <t>LANARE COMMUNITY SERVICES DIST</t>
  </si>
  <si>
    <t>Lanare Meters, Storage Tank Clean-up, Well to Tank Line by-pass Project</t>
  </si>
  <si>
    <t>The District has proposed to install a water meter at each service connection.The water meter installation project would consist of the following:Conduct field reconnaissance and locate existing water mains and service connections.  District is aware of 1</t>
  </si>
  <si>
    <t>Project Number</t>
  </si>
  <si>
    <t>Project Name</t>
  </si>
  <si>
    <t>Project Description</t>
  </si>
  <si>
    <t>Priority Points</t>
  </si>
  <si>
    <t>Problem</t>
  </si>
  <si>
    <t>Connections</t>
  </si>
  <si>
    <t>Population</t>
  </si>
  <si>
    <t>District</t>
  </si>
  <si>
    <t/>
  </si>
  <si>
    <t xml:space="preserve">H </t>
  </si>
  <si>
    <t>C</t>
  </si>
  <si>
    <t>10</t>
  </si>
  <si>
    <t>0707501-003</t>
  </si>
  <si>
    <t>ANGLER S RANCH #3</t>
  </si>
  <si>
    <t>Installation of Residential water meters and study of water treatment</t>
  </si>
  <si>
    <t>Install water meter at system main and at each property. reroute pipes on 8 properties so each is serviced directly from water main through their own meter. Investigate treatment options to meet secondary water quality standards.</t>
  </si>
  <si>
    <t>Need for meters to encourage conservation of water and to change billing from flat rate to use based.  Also, investigate storage and treatment to meet Secondary Water Quality Standards.</t>
  </si>
  <si>
    <t>04</t>
  </si>
  <si>
    <t>0910002-008</t>
  </si>
  <si>
    <t>South Tahoe PUD - Main</t>
  </si>
  <si>
    <t>Water Meter Installation: Phase 2</t>
  </si>
  <si>
    <t>The project STPUD is seeking assistance for is Phase 2 of the district-wide water meter installation program.  Phase 2 targets the water zones in South Lake Tahoe of Flagpole, Christmas Valley, Lookout, Forest Mountain and Angora.  These water zones repre</t>
  </si>
  <si>
    <t xml:space="preserve">South Tahoe Public Utility District (STPUD) has 14,000 water service connections in the disadvantaged community of South Lake Tahoe, CA.  Approximately 2600 of these water service connections are metered. In order to meet AB 2572, a 2004 California State </t>
  </si>
  <si>
    <t>09</t>
  </si>
  <si>
    <t>0910002-009</t>
  </si>
  <si>
    <t>Water Meter Installation -- Phase 3</t>
  </si>
  <si>
    <t>The project STPUD is seeking assistance for is Phase 3 of the district-wide water meter installation program.  Phase 3 targets the water zones in South Lake Tahoe of Arrowhead, Iroquois, and Country Club.  These water zones represent approximately 2435 wa</t>
  </si>
  <si>
    <t>0910002-010</t>
  </si>
  <si>
    <t>Water Meter Installation -- Phase 5</t>
  </si>
  <si>
    <t>2010 MHI</t>
  </si>
  <si>
    <t xml:space="preserve"> </t>
  </si>
  <si>
    <t>25 BP</t>
  </si>
  <si>
    <t>20 BP</t>
  </si>
  <si>
    <t>15 BP</t>
  </si>
  <si>
    <t># of Projects</t>
  </si>
  <si>
    <t xml:space="preserve">Total costs of all GPR projects </t>
  </si>
  <si>
    <t>Subtotal costs of disadvantaged GPR projects with 15 BP</t>
  </si>
  <si>
    <t>Subtotal costs of disadvantaged GPR projects with 20 BP</t>
  </si>
  <si>
    <t>Subtotal costs of disadvantaged GPR projects with 25 BP</t>
  </si>
  <si>
    <t>California Department of Public Health</t>
  </si>
  <si>
    <t>Division of Drinking Water and Environmental Management</t>
  </si>
  <si>
    <t>Safe Drinking Water State Revolving Fund</t>
  </si>
  <si>
    <t>2011 INTENDED USE PLAN</t>
  </si>
  <si>
    <t>APPENDIX C</t>
  </si>
  <si>
    <t>APPENDIX D</t>
  </si>
  <si>
    <t>Bonus Points</t>
  </si>
  <si>
    <t>Estimated Cost</t>
  </si>
  <si>
    <t>Total</t>
  </si>
  <si>
    <t>GPR Record #</t>
  </si>
  <si>
    <t>System Name</t>
  </si>
  <si>
    <t>Project Category</t>
  </si>
  <si>
    <t>System Type</t>
  </si>
  <si>
    <t>FINAL 2011-2012 SDWSRF GREEN PROJECT RESERVE LIST</t>
  </si>
  <si>
    <t>CDPH may invite the projects listed below if some of the above projects do not meet "ready to proceed" criteria and additional projects are needed to meet the Green Project Reserve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</si>
</sst>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8">
    <font>
      <sz val="11"/>
      <color theme="1"/>
      <name val="Calibri"/>
      <family val="2"/>
      <scheme val="minor"/>
    </font>
    <font>
      <sz val="10"/>
      <name val="Arial"/>
      <family val="2"/>
    </font>
    <font>
      <sz val="11"/>
      <color indexed="8"/>
      <name val="Calibri"/>
      <family val="2"/>
    </font>
    <font>
      <sz val="10"/>
      <color indexed="8"/>
      <name val="Arial"/>
      <family val="2"/>
    </font>
    <font>
      <sz val="8"/>
      <name val="Arial"/>
      <family val="2"/>
    </font>
    <font>
      <sz val="6"/>
      <color theme="1"/>
      <name val="Calibri"/>
      <family val="2"/>
      <scheme val="minor"/>
    </font>
    <font>
      <b/>
      <sz val="11"/>
      <color theme="1"/>
      <name val="Calibri"/>
      <family val="2"/>
      <scheme val="minor"/>
    </font>
    <font>
      <i/>
      <sz val="11"/>
      <color theme="1"/>
      <name val="Calibri"/>
      <family val="2"/>
      <scheme val="minor"/>
    </font>
  </fonts>
  <fills count="6">
    <fill>
      <patternFill/>
    </fill>
    <fill>
      <patternFill patternType="gray125"/>
    </fill>
    <fill>
      <patternFill patternType="solid">
        <fgColor indexed="22"/>
        <bgColor indexed="64"/>
      </patternFill>
    </fill>
    <fill>
      <patternFill patternType="solid">
        <fgColor rgb="FFFFFF00"/>
        <bgColor indexed="64"/>
      </patternFill>
    </fill>
    <fill>
      <patternFill patternType="solid">
        <fgColor rgb="FF92D050"/>
        <bgColor indexed="64"/>
      </patternFill>
    </fill>
    <fill>
      <patternFill patternType="solid">
        <fgColor theme="0" tint="-0.4999699890613556"/>
        <bgColor indexed="64"/>
      </patternFill>
    </fill>
  </fills>
  <borders count="19">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bottom/>
    </border>
    <border>
      <left style="thin">
        <color indexed="22"/>
      </left>
      <right style="thin">
        <color indexed="22"/>
      </right>
      <top/>
      <bottom style="thin">
        <color indexed="22"/>
      </bottom>
    </border>
    <border>
      <left style="thin">
        <color indexed="22"/>
      </left>
      <right style="thin">
        <color indexed="22"/>
      </right>
      <top style="thin">
        <color indexed="22"/>
      </top>
      <bottom style="medium"/>
    </border>
    <border>
      <left/>
      <right/>
      <top/>
      <bottom style="medium"/>
    </border>
    <border>
      <left/>
      <right style="thin">
        <color indexed="8"/>
      </right>
      <top style="thin">
        <color indexed="8"/>
      </top>
      <bottom style="thin">
        <color indexed="8"/>
      </bottom>
    </border>
    <border>
      <left/>
      <right style="thin">
        <color indexed="22"/>
      </right>
      <top style="thin">
        <color indexed="22"/>
      </top>
      <bottom style="thin">
        <color indexed="22"/>
      </bottom>
    </border>
    <border>
      <left style="medium"/>
      <right/>
      <top/>
      <bottom/>
    </border>
    <border>
      <left style="thin">
        <color indexed="8"/>
      </left>
      <right style="medium"/>
      <top style="thin">
        <color indexed="8"/>
      </top>
      <bottom style="thin">
        <color indexed="8"/>
      </bottom>
    </border>
    <border>
      <left style="thin">
        <color indexed="22"/>
      </left>
      <right style="medium"/>
      <top style="thin">
        <color indexed="22"/>
      </top>
      <bottom style="thin">
        <color indexed="22"/>
      </bottom>
    </border>
    <border>
      <left style="medium"/>
      <right/>
      <top/>
      <bottom style="medium"/>
    </border>
    <border>
      <left style="thin">
        <color indexed="22"/>
      </left>
      <right style="medium"/>
      <top style="thin">
        <color indexed="22"/>
      </top>
      <bottom style="medium"/>
    </border>
    <border>
      <left style="thin">
        <color indexed="22"/>
      </left>
      <right style="medium"/>
      <top/>
      <bottom style="thin">
        <color indexed="22"/>
      </bottom>
    </border>
    <border>
      <left style="thin">
        <color indexed="22"/>
      </left>
      <right style="medium"/>
      <top/>
      <bottom/>
    </border>
    <border>
      <left style="medium"/>
      <right/>
      <top style="medium"/>
      <bottom/>
    </border>
    <border>
      <left/>
      <right/>
      <top style="medium"/>
      <bottom/>
    </border>
    <border>
      <left/>
      <right style="medium"/>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cellStyleXfs>
  <cellXfs count="59">
    <xf numFmtId="0" fontId="0" fillId="0" borderId="0" xfId="0"/>
    <xf numFmtId="0" fontId="2" fillId="2" borderId="1" xfId="20" applyFont="1" applyFill="1" applyBorder="1" applyAlignment="1">
      <alignment horizontal="center"/>
      <protection/>
    </xf>
    <xf numFmtId="3" fontId="2" fillId="0" borderId="2" xfId="20" applyNumberFormat="1" applyFont="1" applyFill="1" applyBorder="1" applyAlignment="1">
      <alignment horizontal="right" wrapText="1"/>
      <protection/>
    </xf>
    <xf numFmtId="0" fontId="2" fillId="0" borderId="2" xfId="20" applyFont="1" applyFill="1" applyBorder="1" applyAlignment="1">
      <alignment vertical="top" wrapText="1"/>
      <protection/>
    </xf>
    <xf numFmtId="0" fontId="2" fillId="0" borderId="1" xfId="20" applyFont="1" applyFill="1" applyBorder="1" applyAlignment="1">
      <alignment horizontal="center"/>
      <protection/>
    </xf>
    <xf numFmtId="0" fontId="0" fillId="0" borderId="0" xfId="0" applyFill="1"/>
    <xf numFmtId="164" fontId="2" fillId="2" borderId="1" xfId="20" applyNumberFormat="1" applyFont="1" applyFill="1" applyBorder="1" applyAlignment="1">
      <alignment horizontal="center"/>
      <protection/>
    </xf>
    <xf numFmtId="164" fontId="2" fillId="0" borderId="2" xfId="20" applyNumberFormat="1" applyFont="1" applyFill="1" applyBorder="1" applyAlignment="1">
      <alignment horizontal="right" wrapText="1"/>
      <protection/>
    </xf>
    <xf numFmtId="164" fontId="0" fillId="0" borderId="0" xfId="0" applyNumberFormat="1"/>
    <xf numFmtId="0" fontId="2" fillId="3" borderId="3" xfId="20" applyFont="1" applyFill="1" applyBorder="1" applyAlignment="1">
      <alignment wrapText="1"/>
      <protection/>
    </xf>
    <xf numFmtId="164" fontId="0" fillId="3" borderId="0" xfId="0" applyNumberFormat="1" applyFill="1"/>
    <xf numFmtId="0" fontId="0" fillId="3" borderId="0" xfId="0" applyFill="1"/>
    <xf numFmtId="0" fontId="2" fillId="0" borderId="0" xfId="20" applyFont="1" applyFill="1" applyBorder="1" applyAlignment="1">
      <alignment wrapText="1"/>
      <protection/>
    </xf>
    <xf numFmtId="165" fontId="0" fillId="0" borderId="0" xfId="0" applyNumberFormat="1"/>
    <xf numFmtId="0" fontId="0" fillId="0" borderId="0" xfId="0"/>
    <xf numFmtId="0" fontId="2" fillId="0" borderId="2" xfId="20" applyFont="1" applyFill="1" applyBorder="1" applyAlignment="1">
      <alignment wrapText="1"/>
      <protection/>
    </xf>
    <xf numFmtId="0" fontId="5" fillId="0" borderId="0" xfId="0" applyFont="1" applyProtection="1">
      <protection hidden="1"/>
    </xf>
    <xf numFmtId="0" fontId="2" fillId="3" borderId="0" xfId="20" applyFont="1" applyFill="1" applyBorder="1" applyAlignment="1">
      <alignment wrapText="1"/>
      <protection/>
    </xf>
    <xf numFmtId="0" fontId="2" fillId="0" borderId="3" xfId="20" applyFont="1" applyFill="1" applyBorder="1" applyAlignment="1">
      <alignment wrapText="1"/>
      <protection/>
    </xf>
    <xf numFmtId="164" fontId="0" fillId="0" borderId="0" xfId="0" applyNumberFormat="1" applyFill="1"/>
    <xf numFmtId="0" fontId="0" fillId="0" borderId="0" xfId="0" applyAlignment="1">
      <alignment horizontal="center"/>
    </xf>
    <xf numFmtId="0" fontId="2" fillId="2" borderId="1" xfId="20" applyFont="1" applyFill="1" applyBorder="1" applyAlignment="1">
      <alignment horizontal="center" wrapText="1"/>
      <protection/>
    </xf>
    <xf numFmtId="0" fontId="2" fillId="0" borderId="4" xfId="20" applyFont="1" applyFill="1" applyBorder="1" applyAlignment="1">
      <alignment wrapText="1"/>
      <protection/>
    </xf>
    <xf numFmtId="3" fontId="2" fillId="0" borderId="4" xfId="20" applyNumberFormat="1" applyFont="1" applyFill="1" applyBorder="1" applyAlignment="1">
      <alignment horizontal="right" wrapText="1"/>
      <protection/>
    </xf>
    <xf numFmtId="164" fontId="2" fillId="0" borderId="4" xfId="20" applyNumberFormat="1" applyFont="1" applyFill="1" applyBorder="1" applyAlignment="1">
      <alignment horizontal="right" wrapText="1"/>
      <protection/>
    </xf>
    <xf numFmtId="0" fontId="2" fillId="0" borderId="5" xfId="20" applyFont="1" applyFill="1" applyBorder="1" applyAlignment="1">
      <alignment wrapText="1"/>
      <protection/>
    </xf>
    <xf numFmtId="0" fontId="0" fillId="4" borderId="6" xfId="0" applyFill="1" applyBorder="1"/>
    <xf numFmtId="3" fontId="2" fillId="0" borderId="5" xfId="20" applyNumberFormat="1" applyFont="1" applyFill="1" applyBorder="1" applyAlignment="1">
      <alignment horizontal="right" wrapText="1"/>
      <protection/>
    </xf>
    <xf numFmtId="164" fontId="2" fillId="0" borderId="5" xfId="20" applyNumberFormat="1" applyFont="1" applyFill="1" applyBorder="1" applyAlignment="1">
      <alignment horizontal="right" wrapText="1"/>
      <protection/>
    </xf>
    <xf numFmtId="0" fontId="2" fillId="0" borderId="7" xfId="20" applyFont="1" applyFill="1" applyBorder="1" applyAlignment="1">
      <alignment horizontal="center"/>
      <protection/>
    </xf>
    <xf numFmtId="164" fontId="2" fillId="0" borderId="8" xfId="20" applyNumberFormat="1" applyFont="1" applyFill="1" applyBorder="1" applyAlignment="1">
      <alignment wrapText="1"/>
      <protection/>
    </xf>
    <xf numFmtId="0" fontId="0" fillId="0" borderId="9" xfId="0" applyBorder="1" applyAlignment="1">
      <alignment wrapText="1"/>
    </xf>
    <xf numFmtId="0" fontId="2" fillId="2" borderId="10" xfId="20" applyFont="1" applyFill="1" applyBorder="1" applyAlignment="1">
      <alignment horizontal="center"/>
      <protection/>
    </xf>
    <xf numFmtId="0" fontId="0" fillId="0" borderId="9" xfId="0" applyBorder="1"/>
    <xf numFmtId="0" fontId="0" fillId="3" borderId="0" xfId="0" applyFill="1" applyBorder="1"/>
    <xf numFmtId="0" fontId="2" fillId="0" borderId="11" xfId="20" applyFont="1" applyFill="1" applyBorder="1" applyAlignment="1">
      <alignment wrapText="1"/>
      <protection/>
    </xf>
    <xf numFmtId="0" fontId="0" fillId="4" borderId="0" xfId="0" applyFill="1" applyBorder="1"/>
    <xf numFmtId="0" fontId="0" fillId="0" borderId="12" xfId="0" applyBorder="1"/>
    <xf numFmtId="0" fontId="2" fillId="0" borderId="13" xfId="20" applyFont="1" applyFill="1" applyBorder="1" applyAlignment="1">
      <alignment wrapText="1"/>
      <protection/>
    </xf>
    <xf numFmtId="0" fontId="2" fillId="0" borderId="14" xfId="20" applyFont="1" applyFill="1" applyBorder="1" applyAlignment="1">
      <alignment wrapText="1"/>
      <protection/>
    </xf>
    <xf numFmtId="0" fontId="0" fillId="3" borderId="6" xfId="0" applyFill="1" applyBorder="1"/>
    <xf numFmtId="0" fontId="2" fillId="5" borderId="3" xfId="20" applyFont="1" applyFill="1" applyBorder="1" applyAlignment="1">
      <alignment wrapText="1"/>
      <protection/>
    </xf>
    <xf numFmtId="0" fontId="0" fillId="5" borderId="0" xfId="0" applyFill="1" applyBorder="1"/>
    <xf numFmtId="3" fontId="2" fillId="5" borderId="3" xfId="20" applyNumberFormat="1" applyFont="1" applyFill="1" applyBorder="1" applyAlignment="1">
      <alignment horizontal="right" wrapText="1"/>
      <protection/>
    </xf>
    <xf numFmtId="164" fontId="2" fillId="5" borderId="3" xfId="20" applyNumberFormat="1" applyFont="1" applyFill="1" applyBorder="1" applyAlignment="1">
      <alignment horizontal="right" wrapText="1"/>
      <protection/>
    </xf>
    <xf numFmtId="0" fontId="2" fillId="5" borderId="15" xfId="20" applyFont="1" applyFill="1" applyBorder="1" applyAlignment="1">
      <alignment wrapText="1"/>
      <protection/>
    </xf>
    <xf numFmtId="3" fontId="2" fillId="0" borderId="3" xfId="20" applyNumberFormat="1" applyFont="1" applyFill="1" applyBorder="1" applyAlignment="1">
      <alignment horizontal="right" wrapText="1"/>
      <protection/>
    </xf>
    <xf numFmtId="164" fontId="2" fillId="0" borderId="3" xfId="20" applyNumberFormat="1" applyFont="1" applyFill="1" applyBorder="1" applyAlignment="1">
      <alignment horizontal="right" wrapText="1"/>
      <protection/>
    </xf>
    <xf numFmtId="0" fontId="2" fillId="0" borderId="15" xfId="20" applyFont="1" applyFill="1" applyBorder="1" applyAlignment="1">
      <alignment wrapText="1"/>
      <protection/>
    </xf>
    <xf numFmtId="0" fontId="0" fillId="0" borderId="0" xfId="0" applyFill="1" applyBorder="1"/>
    <xf numFmtId="0" fontId="7" fillId="0" borderId="9" xfId="0" applyFont="1" applyFill="1" applyBorder="1"/>
    <xf numFmtId="0" fontId="0" fillId="5" borderId="0" xfId="0" applyFill="1"/>
    <xf numFmtId="0" fontId="6" fillId="0" borderId="16" xfId="0" applyFont="1" applyBorder="1" applyAlignment="1">
      <alignment horizontal="center" wrapText="1"/>
    </xf>
    <xf numFmtId="0" fontId="6" fillId="0" borderId="17" xfId="0" applyFont="1" applyBorder="1" applyAlignment="1">
      <alignment horizontal="center" wrapText="1"/>
    </xf>
    <xf numFmtId="0" fontId="0" fillId="0" borderId="17" xfId="0" applyBorder="1" applyAlignment="1">
      <alignment horizontal="center"/>
    </xf>
    <xf numFmtId="0" fontId="0" fillId="0" borderId="18" xfId="0" applyBorder="1" applyAlignment="1">
      <alignment horizontal="center"/>
    </xf>
    <xf numFmtId="0" fontId="6" fillId="0" borderId="0" xfId="0" applyFont="1" applyBorder="1" applyAlignment="1">
      <alignment horizontal="center" wrapText="1"/>
    </xf>
    <xf numFmtId="0" fontId="6" fillId="0" borderId="0" xfId="0" applyFont="1" applyAlignment="1">
      <alignment horizontal="center" wrapText="1"/>
    </xf>
    <xf numFmtId="0" fontId="0" fillId="0" borderId="0" xfId="0" applyAlignment="1">
      <alignment horizontal="center"/>
    </xf>
  </cellXfs>
  <cellStyles count="7">
    <cellStyle name="Normal" xfId="0"/>
    <cellStyle name="Percent" xfId="15"/>
    <cellStyle name="Currency" xfId="16"/>
    <cellStyle name="Currency [0]" xfId="17"/>
    <cellStyle name="Comma" xfId="18"/>
    <cellStyle name="Comma [0]" xfId="19"/>
    <cellStyle name="Normal_Sheet1" xfId="20"/>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tabSelected="1" zoomScale="75" zoomScaleNormal="75" workbookViewId="0" topLeftCell="A1">
      <pane ySplit="7" topLeftCell="A11" activePane="bottomLeft" state="frozen"/>
      <selection pane="bottomLeft" activeCell="C41" sqref="C41"/>
    </sheetView>
  </sheetViews>
  <sheetFormatPr defaultColWidth="9.140625" defaultRowHeight="45" customHeight="1"/>
  <cols>
    <col min="2" max="2" width="15.421875" style="0" customWidth="1"/>
    <col min="3" max="3" width="17.421875" style="0" customWidth="1"/>
    <col min="4" max="4" width="22.00390625" style="0" customWidth="1"/>
    <col min="5" max="5" width="34.421875" style="0" customWidth="1"/>
    <col min="6" max="6" width="10.57421875" style="5" customWidth="1"/>
    <col min="7" max="7" width="10.28125" style="0" customWidth="1"/>
    <col min="8" max="8" width="11.421875" style="0" customWidth="1"/>
    <col min="10" max="10" width="33.28125" style="0" customWidth="1"/>
    <col min="11" max="11" width="18.421875" style="8" customWidth="1"/>
    <col min="14" max="14" width="9.8515625" style="5" hidden="1" customWidth="1"/>
    <col min="15" max="15" width="6.7109375" style="5" hidden="1" customWidth="1"/>
    <col min="16" max="16" width="11.57421875" style="0" hidden="1" customWidth="1"/>
  </cols>
  <sheetData>
    <row r="1" spans="1:13" s="14" customFormat="1" ht="15">
      <c r="A1" s="56" t="s">
        <v>234</v>
      </c>
      <c r="B1" s="57"/>
      <c r="C1" s="57"/>
      <c r="D1" s="57"/>
      <c r="E1" s="57"/>
      <c r="F1" s="57"/>
      <c r="G1" s="58"/>
      <c r="H1" s="58"/>
      <c r="I1" s="58"/>
      <c r="J1" s="58"/>
      <c r="K1" s="58"/>
      <c r="L1" s="58"/>
      <c r="M1" s="58"/>
    </row>
    <row r="2" spans="1:13" s="14" customFormat="1" ht="15">
      <c r="A2" s="56" t="s">
        <v>235</v>
      </c>
      <c r="B2" s="57"/>
      <c r="C2" s="57"/>
      <c r="D2" s="57"/>
      <c r="E2" s="57"/>
      <c r="F2" s="57"/>
      <c r="G2" s="58"/>
      <c r="H2" s="58"/>
      <c r="I2" s="58"/>
      <c r="J2" s="58"/>
      <c r="K2" s="58"/>
      <c r="L2" s="58"/>
      <c r="M2" s="58"/>
    </row>
    <row r="3" spans="1:13" s="14" customFormat="1" ht="15">
      <c r="A3" s="56" t="s">
        <v>236</v>
      </c>
      <c r="B3" s="57"/>
      <c r="C3" s="57"/>
      <c r="D3" s="57"/>
      <c r="E3" s="57"/>
      <c r="F3" s="57"/>
      <c r="G3" s="58"/>
      <c r="H3" s="58"/>
      <c r="I3" s="58"/>
      <c r="J3" s="58"/>
      <c r="K3" s="58"/>
      <c r="L3" s="58"/>
      <c r="M3" s="58"/>
    </row>
    <row r="4" spans="1:13" s="14" customFormat="1" ht="15">
      <c r="A4" s="56" t="s">
        <v>237</v>
      </c>
      <c r="B4" s="57"/>
      <c r="C4" s="57"/>
      <c r="D4" s="57" t="s">
        <v>237</v>
      </c>
      <c r="E4" s="57"/>
      <c r="F4" s="57"/>
      <c r="G4" s="58"/>
      <c r="H4" s="58"/>
      <c r="I4" s="58"/>
      <c r="J4" s="58"/>
      <c r="K4" s="58"/>
      <c r="L4" s="58"/>
      <c r="M4" s="58"/>
    </row>
    <row r="5" spans="1:13" s="14" customFormat="1" ht="15.75" thickBot="1">
      <c r="A5" s="56" t="s">
        <v>239</v>
      </c>
      <c r="B5" s="57"/>
      <c r="C5" s="57"/>
      <c r="D5" s="57" t="s">
        <v>238</v>
      </c>
      <c r="E5" s="57"/>
      <c r="F5" s="57"/>
      <c r="G5" s="58"/>
      <c r="H5" s="58"/>
      <c r="I5" s="58"/>
      <c r="J5" s="58"/>
      <c r="K5" s="58"/>
      <c r="L5" s="58"/>
      <c r="M5" s="58"/>
    </row>
    <row r="6" spans="1:13" s="20" customFormat="1" ht="15">
      <c r="A6" s="52" t="s">
        <v>247</v>
      </c>
      <c r="B6" s="53"/>
      <c r="C6" s="53"/>
      <c r="D6" s="53"/>
      <c r="E6" s="53"/>
      <c r="F6" s="53"/>
      <c r="G6" s="54"/>
      <c r="H6" s="54"/>
      <c r="I6" s="54"/>
      <c r="J6" s="54"/>
      <c r="K6" s="54"/>
      <c r="L6" s="54"/>
      <c r="M6" s="55"/>
    </row>
    <row r="7" spans="1:16" ht="45" customHeight="1">
      <c r="A7" s="31" t="s">
        <v>243</v>
      </c>
      <c r="B7" s="1" t="s">
        <v>195</v>
      </c>
      <c r="C7" s="1" t="s">
        <v>244</v>
      </c>
      <c r="D7" s="1" t="s">
        <v>196</v>
      </c>
      <c r="E7" s="1" t="s">
        <v>197</v>
      </c>
      <c r="F7" s="21" t="s">
        <v>240</v>
      </c>
      <c r="G7" s="21" t="s">
        <v>245</v>
      </c>
      <c r="H7" s="21" t="s">
        <v>246</v>
      </c>
      <c r="I7" s="1" t="s">
        <v>201</v>
      </c>
      <c r="J7" s="1" t="s">
        <v>199</v>
      </c>
      <c r="K7" s="6" t="s">
        <v>241</v>
      </c>
      <c r="L7" s="1" t="s">
        <v>200</v>
      </c>
      <c r="M7" s="32" t="s">
        <v>202</v>
      </c>
      <c r="N7" s="29" t="s">
        <v>224</v>
      </c>
      <c r="O7" s="4" t="s">
        <v>198</v>
      </c>
      <c r="P7" s="16">
        <v>62401</v>
      </c>
    </row>
    <row r="8" spans="1:15" ht="45" customHeight="1">
      <c r="A8" s="33">
        <v>1</v>
      </c>
      <c r="B8" s="15" t="s">
        <v>43</v>
      </c>
      <c r="C8" s="15" t="s">
        <v>44</v>
      </c>
      <c r="D8" s="15" t="s">
        <v>45</v>
      </c>
      <c r="E8" s="15" t="s">
        <v>46</v>
      </c>
      <c r="F8" s="34">
        <v>25</v>
      </c>
      <c r="G8" s="15" t="s">
        <v>204</v>
      </c>
      <c r="H8" s="15" t="s">
        <v>205</v>
      </c>
      <c r="I8" s="2">
        <v>36</v>
      </c>
      <c r="J8" s="15" t="s">
        <v>21</v>
      </c>
      <c r="K8" s="7">
        <v>14800</v>
      </c>
      <c r="L8" s="2">
        <v>60</v>
      </c>
      <c r="M8" s="35" t="s">
        <v>22</v>
      </c>
      <c r="N8" s="30">
        <v>32432</v>
      </c>
      <c r="O8" s="5">
        <f aca="true" t="shared" si="0" ref="O8:O52">IF(N8&gt;0,IF(N8/P$7&lt;0.6,25,IF(N8/P$7&lt;0.7,20,IF(N8/P$7&lt;0.8,15,IF(N8/P$7&lt;0.9,10,IF(N8/P$7&lt;1,5,0))))),0)</f>
        <v>25</v>
      </c>
    </row>
    <row r="9" spans="1:16" ht="45" customHeight="1">
      <c r="A9" s="33">
        <v>2</v>
      </c>
      <c r="B9" s="15" t="s">
        <v>23</v>
      </c>
      <c r="C9" s="15" t="s">
        <v>24</v>
      </c>
      <c r="D9" s="15" t="s">
        <v>203</v>
      </c>
      <c r="E9" s="15" t="s">
        <v>25</v>
      </c>
      <c r="F9" s="34">
        <v>25</v>
      </c>
      <c r="G9" s="15" t="s">
        <v>204</v>
      </c>
      <c r="H9" s="15" t="s">
        <v>189</v>
      </c>
      <c r="I9" s="2">
        <v>55</v>
      </c>
      <c r="J9" s="15" t="s">
        <v>26</v>
      </c>
      <c r="K9" s="7">
        <v>20000</v>
      </c>
      <c r="L9" s="2">
        <v>42</v>
      </c>
      <c r="M9" s="35" t="s">
        <v>22</v>
      </c>
      <c r="N9" s="30">
        <v>32433</v>
      </c>
      <c r="O9" s="5">
        <f t="shared" si="0"/>
        <v>25</v>
      </c>
      <c r="P9" s="14"/>
    </row>
    <row r="10" spans="1:16" ht="45" customHeight="1">
      <c r="A10" s="33">
        <v>3</v>
      </c>
      <c r="B10" s="15" t="s">
        <v>148</v>
      </c>
      <c r="C10" s="15" t="s">
        <v>149</v>
      </c>
      <c r="D10" s="15" t="s">
        <v>150</v>
      </c>
      <c r="E10" s="15" t="s">
        <v>151</v>
      </c>
      <c r="F10" s="34">
        <v>25</v>
      </c>
      <c r="G10" s="15" t="s">
        <v>204</v>
      </c>
      <c r="H10" s="15" t="s">
        <v>205</v>
      </c>
      <c r="I10" s="2">
        <v>165</v>
      </c>
      <c r="J10" s="15" t="s">
        <v>152</v>
      </c>
      <c r="K10" s="7">
        <v>80000</v>
      </c>
      <c r="L10" s="2">
        <v>125</v>
      </c>
      <c r="M10" s="35" t="s">
        <v>153</v>
      </c>
      <c r="N10" s="30">
        <v>14999</v>
      </c>
      <c r="O10" s="5">
        <f t="shared" si="0"/>
        <v>25</v>
      </c>
      <c r="P10" s="14"/>
    </row>
    <row r="11" spans="1:16" ht="45" customHeight="1">
      <c r="A11" s="33">
        <v>4</v>
      </c>
      <c r="B11" s="15" t="s">
        <v>96</v>
      </c>
      <c r="C11" s="15" t="s">
        <v>97</v>
      </c>
      <c r="D11" s="15" t="s">
        <v>98</v>
      </c>
      <c r="E11" s="15" t="s">
        <v>99</v>
      </c>
      <c r="F11" s="34">
        <v>25</v>
      </c>
      <c r="G11" s="15" t="s">
        <v>204</v>
      </c>
      <c r="H11" s="15" t="s">
        <v>205</v>
      </c>
      <c r="I11" s="2">
        <v>200</v>
      </c>
      <c r="J11" s="15" t="s">
        <v>100</v>
      </c>
      <c r="K11" s="7">
        <v>184000</v>
      </c>
      <c r="L11" s="2">
        <v>74</v>
      </c>
      <c r="M11" s="35" t="s">
        <v>180</v>
      </c>
      <c r="N11" s="30">
        <v>35993</v>
      </c>
      <c r="O11" s="5">
        <f t="shared" si="0"/>
        <v>25</v>
      </c>
      <c r="P11" s="13"/>
    </row>
    <row r="12" spans="1:16" ht="45" customHeight="1">
      <c r="A12" s="33">
        <v>5</v>
      </c>
      <c r="B12" s="15" t="s">
        <v>32</v>
      </c>
      <c r="C12" s="15" t="s">
        <v>33</v>
      </c>
      <c r="D12" s="15" t="s">
        <v>34</v>
      </c>
      <c r="E12" s="15" t="s">
        <v>35</v>
      </c>
      <c r="F12" s="34">
        <v>25</v>
      </c>
      <c r="G12" s="15" t="s">
        <v>188</v>
      </c>
      <c r="H12" s="15" t="s">
        <v>205</v>
      </c>
      <c r="I12" s="2">
        <v>200</v>
      </c>
      <c r="J12" s="15" t="s">
        <v>36</v>
      </c>
      <c r="K12" s="7">
        <v>100000</v>
      </c>
      <c r="L12" s="2">
        <v>69</v>
      </c>
      <c r="M12" s="35" t="s">
        <v>125</v>
      </c>
      <c r="N12" s="30">
        <v>37040</v>
      </c>
      <c r="O12" s="5">
        <f t="shared" si="0"/>
        <v>25</v>
      </c>
      <c r="P12" s="14"/>
    </row>
    <row r="13" spans="1:16" ht="45" customHeight="1">
      <c r="A13" s="33">
        <v>6</v>
      </c>
      <c r="B13" s="15" t="s">
        <v>17</v>
      </c>
      <c r="C13" s="15" t="s">
        <v>18</v>
      </c>
      <c r="D13" s="15" t="s">
        <v>19</v>
      </c>
      <c r="E13" s="15" t="s">
        <v>20</v>
      </c>
      <c r="F13" s="34">
        <v>25</v>
      </c>
      <c r="G13" s="15" t="s">
        <v>188</v>
      </c>
      <c r="H13" s="15" t="s">
        <v>205</v>
      </c>
      <c r="I13" s="2">
        <v>315</v>
      </c>
      <c r="J13" s="15" t="s">
        <v>0</v>
      </c>
      <c r="K13" s="7">
        <v>65000</v>
      </c>
      <c r="L13" s="2">
        <v>100</v>
      </c>
      <c r="M13" s="35" t="s">
        <v>180</v>
      </c>
      <c r="N13" s="30">
        <v>34128</v>
      </c>
      <c r="O13" s="5">
        <f t="shared" si="0"/>
        <v>25</v>
      </c>
      <c r="P13" s="14"/>
    </row>
    <row r="14" spans="1:16" ht="45" customHeight="1">
      <c r="A14" s="33">
        <v>7</v>
      </c>
      <c r="B14" s="15" t="s">
        <v>101</v>
      </c>
      <c r="C14" s="15" t="s">
        <v>102</v>
      </c>
      <c r="D14" s="15" t="s">
        <v>98</v>
      </c>
      <c r="E14" s="15" t="s">
        <v>99</v>
      </c>
      <c r="F14" s="34">
        <v>25</v>
      </c>
      <c r="G14" s="15" t="s">
        <v>204</v>
      </c>
      <c r="H14" s="15" t="s">
        <v>205</v>
      </c>
      <c r="I14" s="2">
        <v>350</v>
      </c>
      <c r="J14" s="15" t="s">
        <v>103</v>
      </c>
      <c r="K14" s="7">
        <v>352000</v>
      </c>
      <c r="L14" s="2">
        <v>69</v>
      </c>
      <c r="M14" s="35" t="s">
        <v>180</v>
      </c>
      <c r="N14" s="30">
        <v>32616</v>
      </c>
      <c r="O14" s="5">
        <f t="shared" si="0"/>
        <v>25</v>
      </c>
      <c r="P14" s="14"/>
    </row>
    <row r="15" spans="1:16" ht="45" customHeight="1">
      <c r="A15" s="33">
        <v>8</v>
      </c>
      <c r="B15" s="15" t="s">
        <v>191</v>
      </c>
      <c r="C15" s="15" t="s">
        <v>192</v>
      </c>
      <c r="D15" s="15" t="s">
        <v>193</v>
      </c>
      <c r="E15" s="15" t="s">
        <v>194</v>
      </c>
      <c r="F15" s="34">
        <v>25</v>
      </c>
      <c r="G15" s="15" t="s">
        <v>204</v>
      </c>
      <c r="H15" s="15" t="s">
        <v>205</v>
      </c>
      <c r="I15" s="2">
        <v>400</v>
      </c>
      <c r="J15" s="15" t="s">
        <v>173</v>
      </c>
      <c r="K15" s="7">
        <v>309000</v>
      </c>
      <c r="L15" s="2">
        <v>120</v>
      </c>
      <c r="M15" s="35" t="s">
        <v>174</v>
      </c>
      <c r="N15" s="30">
        <v>32955</v>
      </c>
      <c r="O15" s="5">
        <f t="shared" si="0"/>
        <v>25</v>
      </c>
      <c r="P15" s="13"/>
    </row>
    <row r="16" spans="1:16" ht="45" customHeight="1">
      <c r="A16" s="33">
        <v>9</v>
      </c>
      <c r="B16" s="15" t="s">
        <v>165</v>
      </c>
      <c r="C16" s="15" t="s">
        <v>166</v>
      </c>
      <c r="D16" s="15" t="s">
        <v>167</v>
      </c>
      <c r="E16" s="15" t="s">
        <v>168</v>
      </c>
      <c r="F16" s="34">
        <v>25</v>
      </c>
      <c r="G16" s="15" t="s">
        <v>204</v>
      </c>
      <c r="H16" s="15" t="s">
        <v>205</v>
      </c>
      <c r="I16" s="2">
        <v>1100</v>
      </c>
      <c r="J16" s="15" t="s">
        <v>169</v>
      </c>
      <c r="K16" s="7">
        <v>285000</v>
      </c>
      <c r="L16" s="2">
        <v>402</v>
      </c>
      <c r="M16" s="35" t="s">
        <v>180</v>
      </c>
      <c r="N16" s="30">
        <v>30357</v>
      </c>
      <c r="O16" s="5">
        <f t="shared" si="0"/>
        <v>25</v>
      </c>
      <c r="P16" s="13"/>
    </row>
    <row r="17" spans="1:16" ht="45" customHeight="1">
      <c r="A17" s="33">
        <v>10</v>
      </c>
      <c r="B17" s="15" t="s">
        <v>60</v>
      </c>
      <c r="C17" s="15" t="s">
        <v>61</v>
      </c>
      <c r="D17" s="15" t="s">
        <v>203</v>
      </c>
      <c r="E17" s="15" t="s">
        <v>62</v>
      </c>
      <c r="F17" s="34">
        <v>25</v>
      </c>
      <c r="G17" s="15" t="s">
        <v>204</v>
      </c>
      <c r="H17" s="15" t="s">
        <v>205</v>
      </c>
      <c r="I17" s="2">
        <v>1300</v>
      </c>
      <c r="J17" s="15" t="s">
        <v>63</v>
      </c>
      <c r="K17" s="7">
        <v>300000</v>
      </c>
      <c r="L17" s="2">
        <v>424</v>
      </c>
      <c r="M17" s="35" t="s">
        <v>147</v>
      </c>
      <c r="N17" s="30">
        <v>26358</v>
      </c>
      <c r="O17" s="5">
        <f t="shared" si="0"/>
        <v>25</v>
      </c>
      <c r="P17" s="14"/>
    </row>
    <row r="18" spans="1:15" ht="45" customHeight="1">
      <c r="A18" s="33">
        <v>11</v>
      </c>
      <c r="B18" s="15" t="s">
        <v>85</v>
      </c>
      <c r="C18" s="15" t="s">
        <v>86</v>
      </c>
      <c r="D18" s="15" t="s">
        <v>87</v>
      </c>
      <c r="E18" s="3" t="s">
        <v>88</v>
      </c>
      <c r="F18" s="34">
        <v>25</v>
      </c>
      <c r="G18" s="15" t="s">
        <v>204</v>
      </c>
      <c r="H18" s="15" t="s">
        <v>205</v>
      </c>
      <c r="I18" s="2">
        <v>1700</v>
      </c>
      <c r="J18" s="15" t="s">
        <v>89</v>
      </c>
      <c r="K18" s="7">
        <v>280500</v>
      </c>
      <c r="L18" s="2">
        <v>501</v>
      </c>
      <c r="M18" s="35" t="s">
        <v>180</v>
      </c>
      <c r="N18" s="30">
        <v>34355</v>
      </c>
      <c r="O18" s="5">
        <f t="shared" si="0"/>
        <v>25</v>
      </c>
    </row>
    <row r="19" spans="1:15" ht="45" customHeight="1">
      <c r="A19" s="33">
        <v>12</v>
      </c>
      <c r="B19" s="15" t="s">
        <v>12</v>
      </c>
      <c r="C19" s="15" t="s">
        <v>13</v>
      </c>
      <c r="D19" s="15" t="s">
        <v>14</v>
      </c>
      <c r="E19" s="15" t="s">
        <v>15</v>
      </c>
      <c r="F19" s="34">
        <v>25</v>
      </c>
      <c r="G19" s="15" t="s">
        <v>204</v>
      </c>
      <c r="H19" s="15" t="s">
        <v>205</v>
      </c>
      <c r="I19" s="2">
        <v>2340</v>
      </c>
      <c r="J19" s="15" t="s">
        <v>16</v>
      </c>
      <c r="K19" s="7">
        <v>550000</v>
      </c>
      <c r="L19" s="2">
        <v>714</v>
      </c>
      <c r="M19" s="35" t="s">
        <v>125</v>
      </c>
      <c r="N19" s="30">
        <v>34539</v>
      </c>
      <c r="O19" s="5">
        <f t="shared" si="0"/>
        <v>25</v>
      </c>
    </row>
    <row r="20" spans="1:15" ht="45" customHeight="1">
      <c r="A20" s="33">
        <v>13</v>
      </c>
      <c r="B20" s="15" t="s">
        <v>109</v>
      </c>
      <c r="C20" s="15" t="s">
        <v>110</v>
      </c>
      <c r="D20" s="15" t="s">
        <v>111</v>
      </c>
      <c r="E20" s="15" t="s">
        <v>112</v>
      </c>
      <c r="F20" s="34">
        <v>25</v>
      </c>
      <c r="G20" s="15" t="s">
        <v>204</v>
      </c>
      <c r="H20" s="15" t="s">
        <v>205</v>
      </c>
      <c r="I20" s="2">
        <v>2800</v>
      </c>
      <c r="J20" s="15" t="s">
        <v>112</v>
      </c>
      <c r="K20" s="7">
        <v>1118500</v>
      </c>
      <c r="L20" s="2">
        <v>989</v>
      </c>
      <c r="M20" s="35" t="s">
        <v>180</v>
      </c>
      <c r="N20" s="30">
        <v>35993</v>
      </c>
      <c r="O20" s="5">
        <f t="shared" si="0"/>
        <v>25</v>
      </c>
    </row>
    <row r="21" spans="1:15" ht="45" customHeight="1">
      <c r="A21" s="33">
        <v>14</v>
      </c>
      <c r="B21" s="15" t="s">
        <v>37</v>
      </c>
      <c r="C21" s="15" t="s">
        <v>38</v>
      </c>
      <c r="D21" s="15" t="s">
        <v>39</v>
      </c>
      <c r="E21" s="15" t="s">
        <v>40</v>
      </c>
      <c r="F21" s="34">
        <v>25</v>
      </c>
      <c r="G21" s="15" t="s">
        <v>204</v>
      </c>
      <c r="H21" s="15" t="s">
        <v>205</v>
      </c>
      <c r="I21" s="2">
        <v>6200</v>
      </c>
      <c r="J21" s="15" t="s">
        <v>6</v>
      </c>
      <c r="K21" s="7">
        <v>500000</v>
      </c>
      <c r="L21" s="2">
        <v>1197</v>
      </c>
      <c r="M21" s="35" t="s">
        <v>125</v>
      </c>
      <c r="N21" s="30">
        <v>30892</v>
      </c>
      <c r="O21" s="5">
        <f t="shared" si="0"/>
        <v>25</v>
      </c>
    </row>
    <row r="22" spans="1:16" ht="45" customHeight="1">
      <c r="A22" s="33">
        <v>15</v>
      </c>
      <c r="B22" s="15" t="s">
        <v>160</v>
      </c>
      <c r="C22" s="15" t="s">
        <v>161</v>
      </c>
      <c r="D22" s="15" t="s">
        <v>162</v>
      </c>
      <c r="E22" s="15" t="s">
        <v>163</v>
      </c>
      <c r="F22" s="34">
        <v>25</v>
      </c>
      <c r="G22" s="15" t="s">
        <v>204</v>
      </c>
      <c r="H22" s="15" t="s">
        <v>205</v>
      </c>
      <c r="I22" s="2">
        <v>8500</v>
      </c>
      <c r="J22" s="15" t="s">
        <v>164</v>
      </c>
      <c r="K22" s="7">
        <v>1580000</v>
      </c>
      <c r="L22" s="2">
        <v>1503</v>
      </c>
      <c r="M22" s="35" t="s">
        <v>180</v>
      </c>
      <c r="N22" s="30">
        <v>30399</v>
      </c>
      <c r="O22" s="5">
        <f t="shared" si="0"/>
        <v>25</v>
      </c>
      <c r="P22" s="13"/>
    </row>
    <row r="23" spans="1:15" ht="45" customHeight="1">
      <c r="A23" s="33">
        <v>16</v>
      </c>
      <c r="B23" s="15" t="s">
        <v>7</v>
      </c>
      <c r="C23" s="15" t="s">
        <v>8</v>
      </c>
      <c r="D23" s="15" t="s">
        <v>9</v>
      </c>
      <c r="E23" s="15" t="s">
        <v>10</v>
      </c>
      <c r="F23" s="34">
        <v>25</v>
      </c>
      <c r="G23" s="15" t="s">
        <v>204</v>
      </c>
      <c r="H23" s="15" t="s">
        <v>205</v>
      </c>
      <c r="I23" s="2">
        <v>10672</v>
      </c>
      <c r="J23" s="15" t="s">
        <v>11</v>
      </c>
      <c r="K23" s="7">
        <v>662000</v>
      </c>
      <c r="L23" s="2">
        <v>2374</v>
      </c>
      <c r="M23" s="35" t="s">
        <v>125</v>
      </c>
      <c r="N23" s="30">
        <v>34603</v>
      </c>
      <c r="O23" s="5">
        <f t="shared" si="0"/>
        <v>25</v>
      </c>
    </row>
    <row r="24" spans="1:15" ht="45" customHeight="1">
      <c r="A24" s="33">
        <v>17</v>
      </c>
      <c r="B24" s="15" t="s">
        <v>154</v>
      </c>
      <c r="C24" s="15" t="s">
        <v>155</v>
      </c>
      <c r="D24" s="15" t="s">
        <v>156</v>
      </c>
      <c r="E24" s="15" t="s">
        <v>157</v>
      </c>
      <c r="F24" s="34">
        <v>25</v>
      </c>
      <c r="G24" s="15" t="s">
        <v>204</v>
      </c>
      <c r="H24" s="15" t="s">
        <v>205</v>
      </c>
      <c r="I24" s="2">
        <v>15609</v>
      </c>
      <c r="J24" s="15" t="s">
        <v>124</v>
      </c>
      <c r="K24" s="7">
        <v>2500000</v>
      </c>
      <c r="L24" s="2">
        <v>3863</v>
      </c>
      <c r="M24" s="35" t="s">
        <v>125</v>
      </c>
      <c r="N24" s="30">
        <v>36011</v>
      </c>
      <c r="O24" s="5">
        <f t="shared" si="0"/>
        <v>25</v>
      </c>
    </row>
    <row r="25" spans="1:16" ht="45" customHeight="1">
      <c r="A25" s="33">
        <v>18</v>
      </c>
      <c r="B25" s="15" t="s">
        <v>170</v>
      </c>
      <c r="C25" s="15" t="s">
        <v>171</v>
      </c>
      <c r="D25" s="15" t="s">
        <v>172</v>
      </c>
      <c r="E25" s="15" t="s">
        <v>139</v>
      </c>
      <c r="F25" s="34">
        <v>25</v>
      </c>
      <c r="G25" s="15" t="s">
        <v>204</v>
      </c>
      <c r="H25" s="15" t="s">
        <v>205</v>
      </c>
      <c r="I25" s="2">
        <v>26513</v>
      </c>
      <c r="J25" s="15" t="s">
        <v>140</v>
      </c>
      <c r="K25" s="7">
        <v>4000000</v>
      </c>
      <c r="L25" s="2">
        <v>5530</v>
      </c>
      <c r="M25" s="35" t="s">
        <v>141</v>
      </c>
      <c r="N25" s="30">
        <v>34408</v>
      </c>
      <c r="O25" s="5">
        <f t="shared" si="0"/>
        <v>25</v>
      </c>
      <c r="P25" s="13"/>
    </row>
    <row r="26" spans="1:15" ht="45" customHeight="1">
      <c r="A26" s="33">
        <v>19</v>
      </c>
      <c r="B26" s="15" t="s">
        <v>80</v>
      </c>
      <c r="C26" s="15" t="s">
        <v>81</v>
      </c>
      <c r="D26" s="15" t="s">
        <v>203</v>
      </c>
      <c r="E26" s="15" t="s">
        <v>82</v>
      </c>
      <c r="F26" s="36">
        <v>20</v>
      </c>
      <c r="G26" s="15" t="s">
        <v>204</v>
      </c>
      <c r="H26" s="15" t="s">
        <v>205</v>
      </c>
      <c r="I26" s="2">
        <v>73</v>
      </c>
      <c r="J26" s="15" t="s">
        <v>83</v>
      </c>
      <c r="K26" s="7">
        <v>4500</v>
      </c>
      <c r="L26" s="2">
        <v>23</v>
      </c>
      <c r="M26" s="35" t="s">
        <v>79</v>
      </c>
      <c r="N26" s="30">
        <v>43365</v>
      </c>
      <c r="O26" s="5">
        <f t="shared" si="0"/>
        <v>20</v>
      </c>
    </row>
    <row r="27" spans="1:15" ht="45" customHeight="1">
      <c r="A27" s="33">
        <v>20</v>
      </c>
      <c r="B27" s="15" t="s">
        <v>47</v>
      </c>
      <c r="C27" s="15" t="s">
        <v>48</v>
      </c>
      <c r="D27" s="15" t="s">
        <v>203</v>
      </c>
      <c r="E27" s="15" t="s">
        <v>49</v>
      </c>
      <c r="F27" s="36">
        <v>20</v>
      </c>
      <c r="G27" s="15" t="s">
        <v>204</v>
      </c>
      <c r="H27" s="15" t="s">
        <v>205</v>
      </c>
      <c r="I27" s="2">
        <v>75</v>
      </c>
      <c r="J27" s="15" t="s">
        <v>50</v>
      </c>
      <c r="K27" s="7">
        <v>17000</v>
      </c>
      <c r="L27" s="2">
        <v>39</v>
      </c>
      <c r="M27" s="35" t="s">
        <v>190</v>
      </c>
      <c r="N27" s="30">
        <v>41606</v>
      </c>
      <c r="O27" s="5">
        <f t="shared" si="0"/>
        <v>20</v>
      </c>
    </row>
    <row r="28" spans="1:16" ht="45" customHeight="1">
      <c r="A28" s="33">
        <v>21</v>
      </c>
      <c r="B28" s="15" t="s">
        <v>54</v>
      </c>
      <c r="C28" s="15" t="s">
        <v>55</v>
      </c>
      <c r="D28" s="15" t="s">
        <v>56</v>
      </c>
      <c r="E28" s="15" t="s">
        <v>57</v>
      </c>
      <c r="F28" s="36">
        <v>20</v>
      </c>
      <c r="G28" s="15" t="s">
        <v>204</v>
      </c>
      <c r="H28" s="15" t="s">
        <v>205</v>
      </c>
      <c r="I28" s="2">
        <v>200</v>
      </c>
      <c r="J28" s="15" t="s">
        <v>58</v>
      </c>
      <c r="K28" s="7">
        <v>10000</v>
      </c>
      <c r="L28" s="2">
        <v>84</v>
      </c>
      <c r="M28" s="35" t="s">
        <v>59</v>
      </c>
      <c r="N28" s="30">
        <v>37720</v>
      </c>
      <c r="O28" s="5">
        <f t="shared" si="0"/>
        <v>20</v>
      </c>
      <c r="P28" s="13"/>
    </row>
    <row r="29" spans="1:15" ht="45" customHeight="1">
      <c r="A29" s="33">
        <v>22</v>
      </c>
      <c r="B29" s="15" t="s">
        <v>175</v>
      </c>
      <c r="C29" s="15" t="s">
        <v>176</v>
      </c>
      <c r="D29" s="15" t="s">
        <v>177</v>
      </c>
      <c r="E29" s="15" t="s">
        <v>178</v>
      </c>
      <c r="F29" s="36">
        <v>20</v>
      </c>
      <c r="G29" s="15" t="s">
        <v>188</v>
      </c>
      <c r="H29" s="15" t="s">
        <v>205</v>
      </c>
      <c r="I29" s="2">
        <v>375</v>
      </c>
      <c r="J29" s="15" t="s">
        <v>179</v>
      </c>
      <c r="K29" s="7">
        <v>120000</v>
      </c>
      <c r="L29" s="2">
        <v>107</v>
      </c>
      <c r="M29" s="35" t="s">
        <v>174</v>
      </c>
      <c r="N29" s="30">
        <v>38056</v>
      </c>
      <c r="O29" s="5">
        <f t="shared" si="0"/>
        <v>20</v>
      </c>
    </row>
    <row r="30" spans="1:15" ht="45" customHeight="1">
      <c r="A30" s="33">
        <v>23</v>
      </c>
      <c r="B30" s="15" t="s">
        <v>1</v>
      </c>
      <c r="C30" s="15" t="s">
        <v>2</v>
      </c>
      <c r="D30" s="15" t="s">
        <v>3</v>
      </c>
      <c r="E30" s="15" t="s">
        <v>4</v>
      </c>
      <c r="F30" s="36">
        <v>20</v>
      </c>
      <c r="G30" s="15" t="s">
        <v>188</v>
      </c>
      <c r="H30" s="15" t="s">
        <v>205</v>
      </c>
      <c r="I30" s="2">
        <v>795</v>
      </c>
      <c r="J30" s="15" t="s">
        <v>5</v>
      </c>
      <c r="K30" s="7">
        <v>150000</v>
      </c>
      <c r="L30" s="2">
        <v>110</v>
      </c>
      <c r="M30" s="35" t="s">
        <v>59</v>
      </c>
      <c r="N30" s="30">
        <v>40124</v>
      </c>
      <c r="O30" s="5">
        <f t="shared" si="0"/>
        <v>20</v>
      </c>
    </row>
    <row r="31" spans="1:15" ht="45" customHeight="1">
      <c r="A31" s="33">
        <v>24</v>
      </c>
      <c r="B31" s="15" t="s">
        <v>116</v>
      </c>
      <c r="C31" s="15" t="s">
        <v>90</v>
      </c>
      <c r="D31" s="15" t="s">
        <v>98</v>
      </c>
      <c r="E31" s="15" t="s">
        <v>99</v>
      </c>
      <c r="F31" s="36">
        <v>20</v>
      </c>
      <c r="G31" s="15" t="s">
        <v>204</v>
      </c>
      <c r="H31" s="15" t="s">
        <v>205</v>
      </c>
      <c r="I31" s="2">
        <v>1188</v>
      </c>
      <c r="J31" s="15" t="s">
        <v>91</v>
      </c>
      <c r="K31" s="7">
        <v>1120000</v>
      </c>
      <c r="L31" s="2">
        <v>530</v>
      </c>
      <c r="M31" s="35" t="s">
        <v>180</v>
      </c>
      <c r="N31" s="30">
        <v>37460</v>
      </c>
      <c r="O31" s="5">
        <f t="shared" si="0"/>
        <v>20</v>
      </c>
    </row>
    <row r="32" spans="1:15" ht="45" customHeight="1">
      <c r="A32" s="33">
        <v>25</v>
      </c>
      <c r="B32" s="15" t="s">
        <v>113</v>
      </c>
      <c r="C32" s="15" t="s">
        <v>114</v>
      </c>
      <c r="D32" s="15" t="s">
        <v>98</v>
      </c>
      <c r="E32" s="15" t="s">
        <v>99</v>
      </c>
      <c r="F32" s="36">
        <v>20</v>
      </c>
      <c r="G32" s="15" t="s">
        <v>204</v>
      </c>
      <c r="H32" s="15" t="s">
        <v>205</v>
      </c>
      <c r="I32" s="2">
        <v>1240</v>
      </c>
      <c r="J32" s="15" t="s">
        <v>115</v>
      </c>
      <c r="K32" s="7">
        <v>1200000</v>
      </c>
      <c r="L32" s="2">
        <v>634</v>
      </c>
      <c r="M32" s="35" t="s">
        <v>180</v>
      </c>
      <c r="N32" s="30">
        <v>41619</v>
      </c>
      <c r="O32" s="5">
        <f t="shared" si="0"/>
        <v>20</v>
      </c>
    </row>
    <row r="33" spans="1:15" ht="45" customHeight="1">
      <c r="A33" s="33">
        <v>26</v>
      </c>
      <c r="B33" s="15" t="s">
        <v>104</v>
      </c>
      <c r="C33" s="15" t="s">
        <v>105</v>
      </c>
      <c r="D33" s="15" t="s">
        <v>106</v>
      </c>
      <c r="E33" s="15" t="s">
        <v>107</v>
      </c>
      <c r="F33" s="36">
        <v>20</v>
      </c>
      <c r="G33" s="15" t="s">
        <v>204</v>
      </c>
      <c r="H33" s="15" t="s">
        <v>205</v>
      </c>
      <c r="I33" s="2">
        <v>10682</v>
      </c>
      <c r="J33" s="15" t="s">
        <v>108</v>
      </c>
      <c r="K33" s="7">
        <v>400000</v>
      </c>
      <c r="L33" s="2">
        <v>3073</v>
      </c>
      <c r="M33" s="35" t="s">
        <v>180</v>
      </c>
      <c r="N33" s="30">
        <v>39656</v>
      </c>
      <c r="O33" s="5">
        <f t="shared" si="0"/>
        <v>20</v>
      </c>
    </row>
    <row r="34" spans="1:15" ht="45" customHeight="1">
      <c r="A34" s="33">
        <v>27</v>
      </c>
      <c r="B34" s="15" t="s">
        <v>181</v>
      </c>
      <c r="C34" s="15" t="s">
        <v>182</v>
      </c>
      <c r="D34" s="15" t="s">
        <v>183</v>
      </c>
      <c r="E34" s="15" t="s">
        <v>158</v>
      </c>
      <c r="F34" s="36">
        <v>20</v>
      </c>
      <c r="G34" s="15" t="s">
        <v>188</v>
      </c>
      <c r="H34" s="15" t="s">
        <v>205</v>
      </c>
      <c r="I34" s="2">
        <v>13878</v>
      </c>
      <c r="J34" s="15" t="s">
        <v>159</v>
      </c>
      <c r="K34" s="7">
        <v>1500000</v>
      </c>
      <c r="L34" s="2">
        <v>2882</v>
      </c>
      <c r="M34" s="35" t="s">
        <v>174</v>
      </c>
      <c r="N34" s="30">
        <v>41077</v>
      </c>
      <c r="O34" s="5">
        <f t="shared" si="0"/>
        <v>20</v>
      </c>
    </row>
    <row r="35" spans="1:15" ht="45" customHeight="1">
      <c r="A35" s="33">
        <v>28</v>
      </c>
      <c r="B35" s="15" t="s">
        <v>131</v>
      </c>
      <c r="C35" s="15" t="s">
        <v>132</v>
      </c>
      <c r="D35" s="15" t="s">
        <v>203</v>
      </c>
      <c r="E35" s="15" t="s">
        <v>133</v>
      </c>
      <c r="F35" s="36">
        <v>20</v>
      </c>
      <c r="G35" s="15" t="s">
        <v>204</v>
      </c>
      <c r="H35" s="15" t="s">
        <v>205</v>
      </c>
      <c r="I35" s="2">
        <v>26047</v>
      </c>
      <c r="J35" s="15" t="s">
        <v>134</v>
      </c>
      <c r="K35" s="7">
        <v>1800000</v>
      </c>
      <c r="L35" s="2">
        <v>2878</v>
      </c>
      <c r="M35" s="35" t="s">
        <v>125</v>
      </c>
      <c r="N35" s="30">
        <v>42209</v>
      </c>
      <c r="O35" s="5">
        <f t="shared" si="0"/>
        <v>20</v>
      </c>
    </row>
    <row r="36" spans="1:15" ht="45" customHeight="1">
      <c r="A36" s="33">
        <v>29</v>
      </c>
      <c r="B36" s="15" t="s">
        <v>92</v>
      </c>
      <c r="C36" s="15" t="s">
        <v>93</v>
      </c>
      <c r="D36" s="15" t="s">
        <v>94</v>
      </c>
      <c r="E36" s="15" t="s">
        <v>95</v>
      </c>
      <c r="F36" s="36">
        <v>20</v>
      </c>
      <c r="G36" s="15" t="s">
        <v>204</v>
      </c>
      <c r="H36" s="15" t="s">
        <v>205</v>
      </c>
      <c r="I36" s="2">
        <v>80608</v>
      </c>
      <c r="J36" s="15" t="s">
        <v>84</v>
      </c>
      <c r="K36" s="7">
        <v>3000000</v>
      </c>
      <c r="L36" s="2">
        <v>20262</v>
      </c>
      <c r="M36" s="35" t="s">
        <v>180</v>
      </c>
      <c r="N36" s="30">
        <v>38327</v>
      </c>
      <c r="O36" s="5">
        <f t="shared" si="0"/>
        <v>20</v>
      </c>
    </row>
    <row r="37" spans="1:15" ht="45" customHeight="1">
      <c r="A37" s="33">
        <v>30</v>
      </c>
      <c r="B37" s="15" t="s">
        <v>76</v>
      </c>
      <c r="C37" s="15" t="s">
        <v>77</v>
      </c>
      <c r="D37" s="15" t="s">
        <v>78</v>
      </c>
      <c r="E37" s="15" t="s">
        <v>64</v>
      </c>
      <c r="F37" s="36">
        <v>20</v>
      </c>
      <c r="G37" s="15" t="s">
        <v>204</v>
      </c>
      <c r="H37" s="15" t="s">
        <v>205</v>
      </c>
      <c r="I37" s="2">
        <v>177000</v>
      </c>
      <c r="J37" s="15" t="s">
        <v>65</v>
      </c>
      <c r="K37" s="7">
        <v>5000000</v>
      </c>
      <c r="L37" s="2">
        <v>44744</v>
      </c>
      <c r="M37" s="35" t="s">
        <v>218</v>
      </c>
      <c r="N37" s="30">
        <v>38666</v>
      </c>
      <c r="O37" s="5">
        <f t="shared" si="0"/>
        <v>20</v>
      </c>
    </row>
    <row r="38" spans="1:15" ht="45" customHeight="1" thickBot="1">
      <c r="A38" s="37">
        <v>31</v>
      </c>
      <c r="B38" s="25" t="s">
        <v>66</v>
      </c>
      <c r="C38" s="25" t="s">
        <v>77</v>
      </c>
      <c r="D38" s="25" t="s">
        <v>67</v>
      </c>
      <c r="E38" s="25" t="s">
        <v>68</v>
      </c>
      <c r="F38" s="26">
        <v>20</v>
      </c>
      <c r="G38" s="25" t="s">
        <v>204</v>
      </c>
      <c r="H38" s="25" t="s">
        <v>205</v>
      </c>
      <c r="I38" s="27">
        <v>177000</v>
      </c>
      <c r="J38" s="25" t="s">
        <v>69</v>
      </c>
      <c r="K38" s="28">
        <v>1600000</v>
      </c>
      <c r="L38" s="27">
        <v>44744</v>
      </c>
      <c r="M38" s="38" t="s">
        <v>218</v>
      </c>
      <c r="N38" s="30">
        <v>38666</v>
      </c>
      <c r="O38" s="5">
        <f t="shared" si="0"/>
        <v>20</v>
      </c>
    </row>
    <row r="39" spans="1:15" s="14" customFormat="1" ht="17.25" customHeight="1">
      <c r="A39" s="51"/>
      <c r="B39" s="41" t="s">
        <v>225</v>
      </c>
      <c r="C39" s="41" t="s">
        <v>225</v>
      </c>
      <c r="D39" s="41"/>
      <c r="E39" s="41"/>
      <c r="F39" s="42"/>
      <c r="G39" s="41"/>
      <c r="H39" s="41"/>
      <c r="I39" s="43"/>
      <c r="J39" s="41"/>
      <c r="K39" s="44"/>
      <c r="L39" s="43"/>
      <c r="M39" s="45"/>
      <c r="N39" s="30"/>
      <c r="O39" s="5"/>
    </row>
    <row r="40" spans="1:14" s="5" customFormat="1" ht="35.25" customHeight="1">
      <c r="A40" s="50" t="s">
        <v>248</v>
      </c>
      <c r="B40" s="18"/>
      <c r="C40" s="18"/>
      <c r="D40" s="18"/>
      <c r="E40" s="18"/>
      <c r="F40" s="49"/>
      <c r="G40" s="18"/>
      <c r="H40" s="18"/>
      <c r="I40" s="46"/>
      <c r="J40" s="18"/>
      <c r="K40" s="47"/>
      <c r="L40" s="46"/>
      <c r="M40" s="48"/>
      <c r="N40" s="30"/>
    </row>
    <row r="41" spans="1:15" ht="77.25" customHeight="1">
      <c r="A41" s="33">
        <v>32</v>
      </c>
      <c r="B41" s="22" t="s">
        <v>207</v>
      </c>
      <c r="C41" s="22" t="s">
        <v>208</v>
      </c>
      <c r="D41" s="22" t="s">
        <v>209</v>
      </c>
      <c r="E41" s="22" t="s">
        <v>210</v>
      </c>
      <c r="F41" s="34">
        <v>15</v>
      </c>
      <c r="G41" s="22" t="s">
        <v>204</v>
      </c>
      <c r="H41" s="22" t="s">
        <v>205</v>
      </c>
      <c r="I41" s="23">
        <v>60</v>
      </c>
      <c r="J41" s="22" t="s">
        <v>211</v>
      </c>
      <c r="K41" s="24">
        <v>100000</v>
      </c>
      <c r="L41" s="23">
        <v>30</v>
      </c>
      <c r="M41" s="39" t="s">
        <v>212</v>
      </c>
      <c r="N41" s="30">
        <v>47500</v>
      </c>
      <c r="O41" s="5">
        <f t="shared" si="0"/>
        <v>15</v>
      </c>
    </row>
    <row r="42" spans="1:15" ht="62.25" customHeight="1">
      <c r="A42" s="33">
        <v>33</v>
      </c>
      <c r="B42" s="15" t="s">
        <v>142</v>
      </c>
      <c r="C42" s="15" t="s">
        <v>143</v>
      </c>
      <c r="D42" s="15" t="s">
        <v>144</v>
      </c>
      <c r="E42" s="15" t="s">
        <v>145</v>
      </c>
      <c r="F42" s="34">
        <v>15</v>
      </c>
      <c r="G42" s="15" t="s">
        <v>204</v>
      </c>
      <c r="H42" s="15" t="s">
        <v>205</v>
      </c>
      <c r="I42" s="2">
        <v>200</v>
      </c>
      <c r="J42" s="15" t="s">
        <v>146</v>
      </c>
      <c r="K42" s="7">
        <v>60000</v>
      </c>
      <c r="L42" s="2">
        <v>49</v>
      </c>
      <c r="M42" s="35" t="s">
        <v>147</v>
      </c>
      <c r="N42" s="30">
        <v>44512</v>
      </c>
      <c r="O42" s="5">
        <f t="shared" si="0"/>
        <v>15</v>
      </c>
    </row>
    <row r="43" spans="1:15" ht="45" customHeight="1">
      <c r="A43" s="33">
        <v>34</v>
      </c>
      <c r="B43" s="15" t="s">
        <v>70</v>
      </c>
      <c r="C43" s="15" t="s">
        <v>71</v>
      </c>
      <c r="D43" s="15" t="s">
        <v>72</v>
      </c>
      <c r="E43" s="15" t="s">
        <v>73</v>
      </c>
      <c r="F43" s="34">
        <v>15</v>
      </c>
      <c r="G43" s="15" t="s">
        <v>204</v>
      </c>
      <c r="H43" s="15" t="s">
        <v>205</v>
      </c>
      <c r="I43" s="2">
        <v>330</v>
      </c>
      <c r="J43" s="15" t="s">
        <v>74</v>
      </c>
      <c r="K43" s="7">
        <v>50000</v>
      </c>
      <c r="L43" s="2">
        <v>220</v>
      </c>
      <c r="M43" s="35" t="s">
        <v>75</v>
      </c>
      <c r="N43" s="30">
        <v>47836</v>
      </c>
      <c r="O43" s="5">
        <f t="shared" si="0"/>
        <v>15</v>
      </c>
    </row>
    <row r="44" spans="1:15" ht="45" customHeight="1">
      <c r="A44" s="33">
        <v>35</v>
      </c>
      <c r="B44" s="15" t="s">
        <v>136</v>
      </c>
      <c r="C44" s="15" t="s">
        <v>137</v>
      </c>
      <c r="D44" s="15" t="s">
        <v>138</v>
      </c>
      <c r="E44" s="15" t="s">
        <v>117</v>
      </c>
      <c r="F44" s="34">
        <v>15</v>
      </c>
      <c r="G44" s="15" t="s">
        <v>204</v>
      </c>
      <c r="H44" s="15" t="s">
        <v>205</v>
      </c>
      <c r="I44" s="2">
        <v>333</v>
      </c>
      <c r="J44" s="15" t="s">
        <v>118</v>
      </c>
      <c r="K44" s="7">
        <v>20000</v>
      </c>
      <c r="L44" s="2">
        <v>136</v>
      </c>
      <c r="M44" s="35" t="s">
        <v>135</v>
      </c>
      <c r="N44" s="30">
        <v>49605</v>
      </c>
      <c r="O44" s="5">
        <f t="shared" si="0"/>
        <v>15</v>
      </c>
    </row>
    <row r="45" spans="1:16" ht="45" customHeight="1">
      <c r="A45" s="33">
        <v>36</v>
      </c>
      <c r="B45" s="15" t="s">
        <v>27</v>
      </c>
      <c r="C45" s="15" t="s">
        <v>28</v>
      </c>
      <c r="D45" s="15" t="s">
        <v>29</v>
      </c>
      <c r="E45" s="15" t="s">
        <v>30</v>
      </c>
      <c r="F45" s="34">
        <v>15</v>
      </c>
      <c r="G45" s="15" t="s">
        <v>204</v>
      </c>
      <c r="H45" s="15" t="s">
        <v>205</v>
      </c>
      <c r="I45" s="2">
        <v>729</v>
      </c>
      <c r="J45" s="15" t="s">
        <v>31</v>
      </c>
      <c r="K45" s="7">
        <v>400000</v>
      </c>
      <c r="L45" s="2">
        <v>220</v>
      </c>
      <c r="M45" s="35" t="s">
        <v>22</v>
      </c>
      <c r="N45" s="30">
        <v>46333</v>
      </c>
      <c r="O45" s="5">
        <f t="shared" si="0"/>
        <v>15</v>
      </c>
      <c r="P45" s="13"/>
    </row>
    <row r="46" spans="1:15" ht="45" customHeight="1">
      <c r="A46" s="33">
        <v>37</v>
      </c>
      <c r="B46" s="15" t="s">
        <v>119</v>
      </c>
      <c r="C46" s="15" t="s">
        <v>120</v>
      </c>
      <c r="D46" s="15" t="s">
        <v>121</v>
      </c>
      <c r="E46" s="15" t="s">
        <v>122</v>
      </c>
      <c r="F46" s="34">
        <v>15</v>
      </c>
      <c r="G46" s="15" t="s">
        <v>204</v>
      </c>
      <c r="H46" s="15" t="s">
        <v>205</v>
      </c>
      <c r="I46" s="2">
        <v>1200</v>
      </c>
      <c r="J46" s="15" t="s">
        <v>123</v>
      </c>
      <c r="K46" s="7">
        <v>76500</v>
      </c>
      <c r="L46" s="2">
        <v>1</v>
      </c>
      <c r="M46" s="35" t="s">
        <v>190</v>
      </c>
      <c r="N46" s="30">
        <v>48929</v>
      </c>
      <c r="O46" s="5">
        <f t="shared" si="0"/>
        <v>15</v>
      </c>
    </row>
    <row r="47" spans="1:15" ht="45" customHeight="1">
      <c r="A47" s="33">
        <v>38</v>
      </c>
      <c r="B47" s="15" t="s">
        <v>126</v>
      </c>
      <c r="C47" s="15" t="s">
        <v>127</v>
      </c>
      <c r="D47" s="15" t="s">
        <v>128</v>
      </c>
      <c r="E47" s="15" t="s">
        <v>129</v>
      </c>
      <c r="F47" s="34">
        <v>15</v>
      </c>
      <c r="G47" s="15" t="s">
        <v>204</v>
      </c>
      <c r="H47" s="15" t="s">
        <v>205</v>
      </c>
      <c r="I47" s="2">
        <v>7500</v>
      </c>
      <c r="J47" s="15" t="s">
        <v>130</v>
      </c>
      <c r="K47" s="7">
        <v>500000</v>
      </c>
      <c r="L47" s="2">
        <v>2025</v>
      </c>
      <c r="M47" s="35" t="s">
        <v>125</v>
      </c>
      <c r="N47" s="30">
        <v>44266</v>
      </c>
      <c r="O47" s="5">
        <f t="shared" si="0"/>
        <v>15</v>
      </c>
    </row>
    <row r="48" spans="1:15" ht="45" customHeight="1">
      <c r="A48" s="33">
        <v>39</v>
      </c>
      <c r="B48" s="15" t="s">
        <v>51</v>
      </c>
      <c r="C48" s="15" t="s">
        <v>52</v>
      </c>
      <c r="D48" s="15" t="s">
        <v>53</v>
      </c>
      <c r="E48" s="15" t="s">
        <v>41</v>
      </c>
      <c r="F48" s="34">
        <v>15</v>
      </c>
      <c r="G48" s="15" t="s">
        <v>204</v>
      </c>
      <c r="H48" s="15" t="s">
        <v>205</v>
      </c>
      <c r="I48" s="2">
        <v>40943</v>
      </c>
      <c r="J48" s="15" t="s">
        <v>42</v>
      </c>
      <c r="K48" s="7">
        <v>3200000</v>
      </c>
      <c r="L48" s="2">
        <v>10617</v>
      </c>
      <c r="M48" s="35" t="s">
        <v>206</v>
      </c>
      <c r="N48" s="30">
        <v>48897</v>
      </c>
      <c r="O48" s="5">
        <f t="shared" si="0"/>
        <v>15</v>
      </c>
    </row>
    <row r="49" spans="1:15" ht="45" customHeight="1">
      <c r="A49" s="33">
        <v>40</v>
      </c>
      <c r="B49" s="15" t="s">
        <v>213</v>
      </c>
      <c r="C49" s="15" t="s">
        <v>214</v>
      </c>
      <c r="D49" s="15" t="s">
        <v>215</v>
      </c>
      <c r="E49" s="15" t="s">
        <v>216</v>
      </c>
      <c r="F49" s="34">
        <v>15</v>
      </c>
      <c r="G49" s="15" t="s">
        <v>204</v>
      </c>
      <c r="H49" s="15" t="s">
        <v>205</v>
      </c>
      <c r="I49" s="2">
        <v>60000</v>
      </c>
      <c r="J49" s="15" t="s">
        <v>217</v>
      </c>
      <c r="K49" s="7">
        <v>6087500</v>
      </c>
      <c r="L49" s="2">
        <v>13635</v>
      </c>
      <c r="M49" s="35" t="s">
        <v>218</v>
      </c>
      <c r="N49" s="30">
        <v>44511</v>
      </c>
      <c r="O49" s="5">
        <f t="shared" si="0"/>
        <v>15</v>
      </c>
    </row>
    <row r="50" spans="1:15" ht="45" customHeight="1">
      <c r="A50" s="33">
        <v>41</v>
      </c>
      <c r="B50" s="15" t="s">
        <v>219</v>
      </c>
      <c r="C50" s="15" t="s">
        <v>214</v>
      </c>
      <c r="D50" s="15" t="s">
        <v>220</v>
      </c>
      <c r="E50" s="15" t="s">
        <v>221</v>
      </c>
      <c r="F50" s="34">
        <v>15</v>
      </c>
      <c r="G50" s="15" t="s">
        <v>204</v>
      </c>
      <c r="H50" s="15" t="s">
        <v>205</v>
      </c>
      <c r="I50" s="2">
        <v>60000</v>
      </c>
      <c r="J50" s="15" t="s">
        <v>217</v>
      </c>
      <c r="K50" s="7">
        <v>6087500</v>
      </c>
      <c r="L50" s="2">
        <v>13635</v>
      </c>
      <c r="M50" s="35" t="s">
        <v>218</v>
      </c>
      <c r="N50" s="30">
        <v>44511</v>
      </c>
      <c r="O50" s="5">
        <f t="shared" si="0"/>
        <v>15</v>
      </c>
    </row>
    <row r="51" spans="1:15" ht="45" customHeight="1">
      <c r="A51" s="33">
        <v>42</v>
      </c>
      <c r="B51" s="15" t="s">
        <v>222</v>
      </c>
      <c r="C51" s="15" t="s">
        <v>214</v>
      </c>
      <c r="D51" s="15" t="s">
        <v>223</v>
      </c>
      <c r="E51" s="15" t="s">
        <v>184</v>
      </c>
      <c r="F51" s="34">
        <v>15</v>
      </c>
      <c r="G51" s="15" t="s">
        <v>204</v>
      </c>
      <c r="H51" s="15" t="s">
        <v>205</v>
      </c>
      <c r="I51" s="2">
        <v>60000</v>
      </c>
      <c r="J51" s="15" t="s">
        <v>217</v>
      </c>
      <c r="K51" s="7">
        <v>6087500</v>
      </c>
      <c r="L51" s="2">
        <v>13635</v>
      </c>
      <c r="M51" s="35" t="s">
        <v>218</v>
      </c>
      <c r="N51" s="30">
        <v>44511</v>
      </c>
      <c r="O51" s="5">
        <f t="shared" si="0"/>
        <v>15</v>
      </c>
    </row>
    <row r="52" spans="1:15" ht="45" customHeight="1" thickBot="1">
      <c r="A52" s="37">
        <v>43</v>
      </c>
      <c r="B52" s="25" t="s">
        <v>185</v>
      </c>
      <c r="C52" s="25" t="s">
        <v>214</v>
      </c>
      <c r="D52" s="25" t="s">
        <v>186</v>
      </c>
      <c r="E52" s="25" t="s">
        <v>187</v>
      </c>
      <c r="F52" s="40">
        <v>15</v>
      </c>
      <c r="G52" s="25" t="s">
        <v>204</v>
      </c>
      <c r="H52" s="25" t="s">
        <v>205</v>
      </c>
      <c r="I52" s="27">
        <v>60000</v>
      </c>
      <c r="J52" s="25" t="s">
        <v>217</v>
      </c>
      <c r="K52" s="28">
        <v>6087500</v>
      </c>
      <c r="L52" s="27">
        <v>13635</v>
      </c>
      <c r="M52" s="38" t="s">
        <v>218</v>
      </c>
      <c r="N52" s="30">
        <v>44511</v>
      </c>
      <c r="O52" s="5">
        <f t="shared" si="0"/>
        <v>15</v>
      </c>
    </row>
    <row r="53" ht="45" customHeight="1" hidden="1">
      <c r="I53" s="12" t="s">
        <v>229</v>
      </c>
    </row>
    <row r="54" spans="8:15" ht="45" customHeight="1" hidden="1">
      <c r="H54" s="11" t="s">
        <v>226</v>
      </c>
      <c r="I54" s="11">
        <f>COUNTIF(F8:F52,25)</f>
        <v>18</v>
      </c>
      <c r="J54" s="9" t="s">
        <v>233</v>
      </c>
      <c r="K54" s="10">
        <f>SUMIF(F$8:F$52,25,K$8:K$52)</f>
        <v>12900800</v>
      </c>
      <c r="O54" s="5" t="s">
        <v>225</v>
      </c>
    </row>
    <row r="55" spans="6:15" ht="45" customHeight="1" hidden="1">
      <c r="F55" s="5" t="s">
        <v>225</v>
      </c>
      <c r="H55" s="11" t="s">
        <v>227</v>
      </c>
      <c r="I55" s="11">
        <f>COUNTIF(F$8:F$52,20)</f>
        <v>13</v>
      </c>
      <c r="J55" s="9" t="s">
        <v>232</v>
      </c>
      <c r="K55" s="10">
        <f>SUMIF(F$8:F$52,20,K$8:K$52)</f>
        <v>15921500</v>
      </c>
      <c r="O55" s="5" t="s">
        <v>225</v>
      </c>
    </row>
    <row r="56" spans="6:15" ht="45" customHeight="1" hidden="1">
      <c r="F56" s="5" t="s">
        <v>225</v>
      </c>
      <c r="H56" s="11" t="s">
        <v>228</v>
      </c>
      <c r="I56" s="11">
        <f>COUNTIF(F$8:F$52,15)</f>
        <v>12</v>
      </c>
      <c r="J56" s="9" t="s">
        <v>231</v>
      </c>
      <c r="K56" s="10">
        <f>SUMIF(F$8:F$52,15,K$8:K$52)</f>
        <v>28756500</v>
      </c>
      <c r="O56" s="5" t="s">
        <v>225</v>
      </c>
    </row>
    <row r="57" spans="8:11" ht="45" customHeight="1" hidden="1">
      <c r="H57" s="17" t="s">
        <v>242</v>
      </c>
      <c r="I57" s="11" t="e">
        <f>COUNTIF(#REF!,"yes")</f>
        <v>#REF!</v>
      </c>
      <c r="J57" s="9" t="s">
        <v>230</v>
      </c>
      <c r="K57" s="10" t="e">
        <f>SUMIF(#REF!,"yes",K8:K52)</f>
        <v>#REF!</v>
      </c>
    </row>
    <row r="58" spans="8:11" ht="45" customHeight="1">
      <c r="H58" s="12"/>
      <c r="I58" s="5"/>
      <c r="J58" s="18"/>
      <c r="K58" s="19"/>
    </row>
  </sheetData>
  <mergeCells count="6">
    <mergeCell ref="A6:M6"/>
    <mergeCell ref="A1:M1"/>
    <mergeCell ref="A2:M2"/>
    <mergeCell ref="A3:M3"/>
    <mergeCell ref="A4:M4"/>
    <mergeCell ref="A5:M5"/>
  </mergeCells>
  <printOptions/>
  <pageMargins left="0.7" right="0.7" top="0.75" bottom="0.75" header="0.3" footer="0.3"/>
  <pageSetup fitToHeight="0" fitToWidth="1" horizontalDpi="600" verticalDpi="600" orientation="landscape" scale="5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8.8515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8.8515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Health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Trinh-Le, Uyen (CDPH-DDWEM)</dc:creator>
  <cp:keywords/>
  <dc:description/>
  <cp:lastModifiedBy>Tokuno, Kelly (CDPH-DDWEM)</cp:lastModifiedBy>
  <cp:lastPrinted>2011-08-12T16:30:38Z</cp:lastPrinted>
  <dcterms:created xsi:type="dcterms:W3CDTF">2011-06-17T17:21:29Z</dcterms:created>
  <dcterms:modified xsi:type="dcterms:W3CDTF">2011-08-23T21:08:13Z</dcterms:modified>
  <cp:category/>
  <cp:version/>
  <cp:contentType/>
  <cp:contentStatus/>
</cp:coreProperties>
</file>