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3740" windowHeight="5445" activeTab="0"/>
  </bookViews>
  <sheets>
    <sheet name="Notes" sheetId="1" r:id="rId1"/>
    <sheet name="Comparisons" sheetId="2" r:id="rId2"/>
    <sheet name="Comparisons (2)" sheetId="3" r:id="rId3"/>
    <sheet name="MemoTables" sheetId="4" r:id="rId4"/>
  </sheets>
  <definedNames/>
  <calcPr fullCalcOnLoad="1"/>
</workbook>
</file>

<file path=xl/sharedStrings.xml><?xml version="1.0" encoding="utf-8"?>
<sst xmlns="http://schemas.openxmlformats.org/spreadsheetml/2006/main" count="396" uniqueCount="102">
  <si>
    <t>Year</t>
  </si>
  <si>
    <t>Total</t>
  </si>
  <si>
    <t>Average</t>
  </si>
  <si>
    <t>Water Year</t>
  </si>
  <si>
    <t>Unimpaired</t>
  </si>
  <si>
    <t>Vernalis</t>
  </si>
  <si>
    <t>Count</t>
  </si>
  <si>
    <t xml:space="preserve">   Critical</t>
  </si>
  <si>
    <t xml:space="preserve">   Wet</t>
  </si>
  <si>
    <t xml:space="preserve">   Dry</t>
  </si>
  <si>
    <t xml:space="preserve">   Below</t>
  </si>
  <si>
    <t xml:space="preserve">   Above</t>
  </si>
  <si>
    <t>WY</t>
  </si>
  <si>
    <t>Notes:</t>
  </si>
  <si>
    <t>Acre-feet</t>
  </si>
  <si>
    <t>SJV Index</t>
  </si>
  <si>
    <t>Average '71</t>
  </si>
  <si>
    <t>Vern WY Unimp</t>
  </si>
  <si>
    <t>Differ from post-71</t>
  </si>
  <si>
    <t>Sac Measrd</t>
  </si>
  <si>
    <t>Total Exports</t>
  </si>
  <si>
    <t>Sac+Yolo Measrd</t>
  </si>
  <si>
    <t>Ratio of SJR</t>
  </si>
  <si>
    <t>to Total Inflow</t>
  </si>
  <si>
    <t>SJR</t>
  </si>
  <si>
    <t>TNS</t>
  </si>
  <si>
    <t>Juvenile</t>
  </si>
  <si>
    <t>FMWT</t>
  </si>
  <si>
    <t>Adult</t>
  </si>
  <si>
    <t>Summer</t>
  </si>
  <si>
    <t>Fall</t>
  </si>
  <si>
    <t>Jan-June</t>
  </si>
  <si>
    <t>TNS x 10</t>
  </si>
  <si>
    <t>(Sac + SJR)</t>
  </si>
  <si>
    <t>(Plotting)</t>
  </si>
  <si>
    <t>Average 1971-2007</t>
  </si>
  <si>
    <t>Vernalis as a portion of Total Inflow (SJR + Sac River)</t>
  </si>
  <si>
    <t>Sac</t>
  </si>
  <si>
    <t>% of Total</t>
  </si>
  <si>
    <t>Vernalis as a portion of Total Inflow (SJR + Sac River + Yolo)</t>
  </si>
  <si>
    <t>Sac + Yolo</t>
  </si>
  <si>
    <t>WY Ave 1971-2007</t>
  </si>
  <si>
    <t>J-J Ave 1971-2007</t>
  </si>
  <si>
    <t>SJV Index Indicator</t>
  </si>
  <si>
    <t>Ave 1995-2000</t>
  </si>
  <si>
    <t>Ave 2001-2004</t>
  </si>
  <si>
    <t>3-River Unimpaired (Stan + Tuol + Mer)</t>
  </si>
  <si>
    <t>Classification</t>
  </si>
  <si>
    <t>Exceedence</t>
  </si>
  <si>
    <t>95</t>
  </si>
  <si>
    <t>98</t>
  </si>
  <si>
    <t>97</t>
  </si>
  <si>
    <t>05</t>
  </si>
  <si>
    <t>96</t>
  </si>
  <si>
    <t>00</t>
  </si>
  <si>
    <t>99</t>
  </si>
  <si>
    <t>03</t>
  </si>
  <si>
    <t>02</t>
  </si>
  <si>
    <t>04</t>
  </si>
  <si>
    <t>01</t>
  </si>
  <si>
    <t>Vernalis Flow</t>
  </si>
  <si>
    <t>Measured</t>
  </si>
  <si>
    <t>Differ from</t>
  </si>
  <si>
    <t>Post-70 Ave</t>
  </si>
  <si>
    <t>Sac River</t>
  </si>
  <si>
    <t xml:space="preserve">(CCC + CFB + </t>
  </si>
  <si>
    <t>JPP)</t>
  </si>
  <si>
    <t>Sac River +Yolo</t>
  </si>
  <si>
    <t>(Sac + Yolo</t>
  </si>
  <si>
    <t>+ SJR)</t>
  </si>
  <si>
    <t>Smelt</t>
  </si>
  <si>
    <t>Sac R + Yolo</t>
  </si>
  <si>
    <t>Data Source</t>
  </si>
  <si>
    <t>Calculated from DWR-CDEC Full Natural Runoff data for SNS (Stanislaus River at Goodwin), TLG (Tuolumne River at La Grange), MRC (Merced River at Merced Falls) and SJF (San Joaquin River at Friant)</t>
  </si>
  <si>
    <t>Classified according to San Joaquin Valley Water Year Hydrologic Classification - SWRCB 95-1WR, May 1995.</t>
  </si>
  <si>
    <t>California Central Valley Unimpaired Flow Data, Third Edition, August 1994 (updated July 3, 1995), Department of Water Resources. Extended through 2007 by Daniel B. Steiner, Consulting Engineer.</t>
  </si>
  <si>
    <t>Dayflow (Interagency Ecological Program) and USGS records.</t>
  </si>
  <si>
    <t>Dayflow Variable "Sac" 1971-2006 (Interagency Ecological Program), USBR CVO DOI Computation Sheet 2007.</t>
  </si>
  <si>
    <t>Dayflow Variable "Sac" + "Yolo" 1971-2006 (Interagency Ecological Program), USBR CVO DOI Computation Sheet 2007.</t>
  </si>
  <si>
    <t>Dayflow Variable "CCC" + "SWP" + "CVP" 1971-2006 (Interagency Ecological Program), USBR CVO DOI Computation Sheet 2007.</t>
  </si>
  <si>
    <t>"Petition to the State of California Fish and Game Commission and Supporting Information for Listing the Delta Smelt (Hypomesus transpacificaus) as an Endangered Species under the California Endangered Species Act", The Bay Institute, etal., February 7, 2007. Table 1.</t>
  </si>
  <si>
    <t>37-year Sample Population (1971-2007)</t>
  </si>
  <si>
    <t>87-year Sample Population (1921-2007)</t>
  </si>
  <si>
    <t>21-2005 Ave</t>
  </si>
  <si>
    <t>Position</t>
  </si>
  <si>
    <t>Exceedence %</t>
  </si>
  <si>
    <t>Rank-Ordered</t>
  </si>
  <si>
    <t>Chronological</t>
  </si>
  <si>
    <t>No Data</t>
  </si>
  <si>
    <t>WY Ave 1995-2000</t>
  </si>
  <si>
    <t>WY Ave 2001-2005</t>
  </si>
  <si>
    <t>J-J Ave 1995-2000</t>
  </si>
  <si>
    <t>J-J Ave 2001-2005</t>
  </si>
  <si>
    <t>Vernalis Measured Flow</t>
  </si>
  <si>
    <t>WY Ave 1985-2004</t>
  </si>
  <si>
    <t>WY Ave 2001-2004</t>
  </si>
  <si>
    <t>Vernalis Unimpaired Flow</t>
  </si>
  <si>
    <t>Percent of 85-04 Ave</t>
  </si>
  <si>
    <t>Percent of 95-00 Ave</t>
  </si>
  <si>
    <t>From: Daniel B. Steiner</t>
  </si>
  <si>
    <r>
      <t xml:space="preserve">Supports data included in memorandum dated January 9, 2008, </t>
    </r>
    <r>
      <rPr>
        <u val="single"/>
        <sz val="12"/>
        <rFont val="Arial"/>
        <family val="2"/>
      </rPr>
      <t>San Joaquin River Hydrology</t>
    </r>
  </si>
  <si>
    <t>Spreadsheet developed by Daniel B. Steiner, Consulting Engineer (916) 791-2511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</si>
</sst>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 numFmtId="172" formatCode="0.00000"/>
    <numFmt numFmtId="173" formatCode="0.0000"/>
    <numFmt numFmtId="174" formatCode="#,##0.000"/>
    <numFmt numFmtId="175" formatCode="#,##0.0000"/>
    <numFmt numFmtId="176" formatCode="0.0000000"/>
    <numFmt numFmtId="177" formatCode="0.000000"/>
    <numFmt numFmtId="178" formatCode="0.00000000"/>
  </numFmts>
  <fonts count="16">
    <font>
      <sz val="12"/>
      <name val="Arial"/>
      <family val="0"/>
    </font>
    <font>
      <b/>
      <sz val="10"/>
      <name val="Arial"/>
      <family val="0"/>
    </font>
    <font>
      <i/>
      <sz val="10"/>
      <name val="Arial"/>
      <family val="0"/>
    </font>
    <font>
      <b/>
      <i/>
      <sz val="10"/>
      <name val="Arial"/>
      <family val="0"/>
    </font>
    <font>
      <sz val="10"/>
      <name val="Arial"/>
      <family val="0"/>
    </font>
    <font>
      <sz val="8"/>
      <name val="Arial"/>
      <family val="0"/>
    </font>
    <font>
      <u val="single"/>
      <sz val="12"/>
      <color indexed="12"/>
      <name val="Arial"/>
      <family val="0"/>
    </font>
    <font>
      <u val="single"/>
      <sz val="12"/>
      <name val="Arial"/>
      <family val="2"/>
    </font>
    <font>
      <sz val="10"/>
      <color indexed="10"/>
      <name val="Arial"/>
      <family val="0"/>
    </font>
    <font>
      <u val="single"/>
      <sz val="12"/>
      <color indexed="36"/>
      <name val="Arial"/>
      <family val="0"/>
    </font>
    <font>
      <sz val="10"/>
      <color indexed="8"/>
      <name val="Arial"/>
      <family val="0"/>
    </font>
    <font>
      <i/>
      <sz val="9"/>
      <name val="Arial"/>
      <family val="2"/>
    </font>
    <font>
      <sz val="9"/>
      <name val="Arial"/>
      <family val="2"/>
    </font>
    <font>
      <sz val="7"/>
      <name val="Arial"/>
      <family val="2"/>
    </font>
    <font>
      <b/>
      <sz val="12"/>
      <name val="Arial"/>
      <family val="2"/>
    </font>
    <font>
      <sz val="10"/>
      <color indexed="48"/>
      <name val="Arial"/>
      <family val="0"/>
    </font>
  </fonts>
  <fills count="7">
    <fill>
      <patternFill/>
    </fill>
    <fill>
      <patternFill patternType="gray125"/>
    </fill>
    <fill>
      <patternFill patternType="solid">
        <fgColor indexed="45"/>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41">
    <border>
      <left/>
      <right/>
      <top/>
      <bottom/>
      <diagonal/>
    </border>
    <border>
      <left>
        <color indexed="24"/>
      </left>
      <right>
        <color indexed="24"/>
      </right>
      <top>
        <color indexed="24"/>
      </top>
      <bottom style="thin"/>
    </border>
    <border>
      <left>
        <color indexed="63"/>
      </left>
      <right>
        <color indexed="63"/>
      </right>
      <top>
        <color indexed="63"/>
      </top>
      <bottom style="thin"/>
    </border>
    <border>
      <left>
        <color indexed="24"/>
      </left>
      <right>
        <color indexed="63"/>
      </right>
      <top>
        <color indexed="63"/>
      </top>
      <bottom style="thin"/>
    </border>
    <border>
      <left style="thin"/>
      <right style="thin"/>
      <top>
        <color indexed="24"/>
      </top>
      <bottom style="thin"/>
    </border>
    <border>
      <left style="thin"/>
      <right style="thin"/>
      <top>
        <color indexed="63"/>
      </top>
      <bottom>
        <color indexed="24"/>
      </bottom>
    </border>
    <border>
      <left style="thin"/>
      <right style="thin"/>
      <top>
        <color indexed="24"/>
      </top>
      <bottom>
        <color indexed="24"/>
      </bottom>
    </border>
    <border>
      <left>
        <color indexed="63"/>
      </left>
      <right style="thin"/>
      <top>
        <color indexed="24"/>
      </top>
      <bottom style="thin"/>
    </border>
    <border>
      <left>
        <color indexed="63"/>
      </left>
      <right style="thin"/>
      <top>
        <color indexed="63"/>
      </top>
      <bottom>
        <color indexed="24"/>
      </bottom>
    </border>
    <border>
      <left>
        <color indexed="63"/>
      </left>
      <right style="thin"/>
      <top>
        <color indexed="24"/>
      </top>
      <bottom>
        <color indexed="24"/>
      </bottom>
    </border>
    <border>
      <left style="medium"/>
      <right style="thin"/>
      <top style="medium"/>
      <bottom>
        <color indexed="24"/>
      </bottom>
    </border>
    <border>
      <left style="thin"/>
      <right style="thin"/>
      <top style="medium"/>
      <bottom>
        <color indexed="24"/>
      </bottom>
    </border>
    <border>
      <left>
        <color indexed="63"/>
      </left>
      <right style="thin"/>
      <top style="medium"/>
      <bottom>
        <color indexed="24"/>
      </bottom>
    </border>
    <border>
      <left>
        <color indexed="63"/>
      </left>
      <right style="medium"/>
      <top style="medium"/>
      <bottom>
        <color indexed="24"/>
      </bottom>
    </border>
    <border>
      <left style="medium"/>
      <right style="thin"/>
      <top>
        <color indexed="63"/>
      </top>
      <bottom style="thin"/>
    </border>
    <border>
      <left>
        <color indexed="63"/>
      </left>
      <right style="medium"/>
      <top>
        <color indexed="24"/>
      </top>
      <bottom style="thin"/>
    </border>
    <border>
      <left style="medium"/>
      <right style="thin"/>
      <top>
        <color indexed="63"/>
      </top>
      <bottom>
        <color indexed="63"/>
      </bottom>
    </border>
    <border>
      <left>
        <color indexed="63"/>
      </left>
      <right style="medium"/>
      <top>
        <color indexed="63"/>
      </top>
      <bottom>
        <color indexed="24"/>
      </bottom>
    </border>
    <border>
      <left>
        <color indexed="63"/>
      </left>
      <right style="medium"/>
      <top>
        <color indexed="24"/>
      </top>
      <bottom>
        <color indexed="24"/>
      </botto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thin"/>
    </border>
    <border>
      <left style="medium"/>
      <right style="thin"/>
      <top>
        <color indexed="24"/>
      </top>
      <bottom style="thin"/>
    </border>
    <border>
      <left style="medium"/>
      <right style="thin"/>
      <top>
        <color indexed="63"/>
      </top>
      <bottom>
        <color indexed="24"/>
      </bottom>
    </border>
    <border>
      <left style="medium"/>
      <right style="thin"/>
      <top>
        <color indexed="24"/>
      </top>
      <bottom>
        <color indexed="24"/>
      </bottom>
    </border>
    <border>
      <left style="medium"/>
      <right style="thin"/>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24"/>
      </right>
      <top style="medium"/>
      <bottom style="medium"/>
    </border>
    <border>
      <left>
        <color indexed="24"/>
      </left>
      <right>
        <color indexed="24"/>
      </right>
      <top style="medium"/>
      <bottom style="medium"/>
    </border>
    <border>
      <left>
        <color indexed="24"/>
      </left>
      <right style="medium"/>
      <top style="medium"/>
      <bottom style="medium"/>
    </border>
    <border>
      <left style="medium"/>
      <right>
        <color indexed="24"/>
      </right>
      <top style="medium"/>
      <bottom style="medium"/>
    </border>
    <border>
      <left>
        <color indexed="63"/>
      </left>
      <right style="medium"/>
      <top>
        <color indexed="24"/>
      </top>
      <bottom style="medium"/>
    </border>
    <border>
      <left>
        <color indexed="24"/>
      </left>
      <right style="thin"/>
      <top>
        <color indexed="63"/>
      </top>
      <bottom>
        <color indexed="24"/>
      </bottom>
    </border>
    <border>
      <left>
        <color indexed="24"/>
      </left>
      <right style="thin"/>
      <top>
        <color indexed="24"/>
      </top>
      <bottom>
        <color indexed="24"/>
      </bottom>
    </border>
    <border>
      <left>
        <color indexed="24"/>
      </left>
      <right style="thin"/>
      <top>
        <color indexed="24"/>
      </top>
      <bottom style="medium"/>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cellStyleXfs>
  <cellXfs count="143">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2" fontId="4" fillId="0" borderId="0" xfId="0" applyNumberFormat="1" applyFont="1" applyAlignment="1">
      <alignment/>
    </xf>
    <xf numFmtId="0" fontId="4" fillId="0" borderId="0" xfId="0" applyNumberFormat="1" applyFont="1" applyAlignment="1">
      <alignment horizontal="right"/>
    </xf>
    <xf numFmtId="0" fontId="4" fillId="0" borderId="0" xfId="0" applyNumberFormat="1" applyFont="1" applyAlignment="1">
      <alignment/>
    </xf>
    <xf numFmtId="3" fontId="4" fillId="0" borderId="0" xfId="0" applyNumberFormat="1" applyFont="1" applyAlignment="1">
      <alignment/>
    </xf>
    <xf numFmtId="0" fontId="4" fillId="2" borderId="0" xfId="0" applyFont="1" applyFill="1" applyAlignment="1">
      <alignment/>
    </xf>
    <xf numFmtId="0" fontId="4" fillId="2" borderId="0" xfId="0" applyFont="1" applyFill="1" applyAlignment="1">
      <alignment horizontal="center"/>
    </xf>
    <xf numFmtId="3" fontId="4" fillId="2" borderId="0" xfId="0" applyNumberFormat="1" applyFont="1" applyFill="1" applyAlignment="1">
      <alignment/>
    </xf>
    <xf numFmtId="0" fontId="4" fillId="3" borderId="0" xfId="0" applyFont="1" applyFill="1" applyAlignment="1">
      <alignment/>
    </xf>
    <xf numFmtId="0" fontId="4" fillId="3" borderId="0" xfId="0" applyFont="1" applyFill="1" applyAlignment="1">
      <alignment horizontal="center"/>
    </xf>
    <xf numFmtId="3" fontId="4" fillId="3" borderId="0" xfId="0" applyNumberFormat="1" applyFont="1" applyFill="1" applyAlignment="1">
      <alignment/>
    </xf>
    <xf numFmtId="0" fontId="4" fillId="4" borderId="0" xfId="0" applyFont="1" applyFill="1" applyAlignment="1">
      <alignment/>
    </xf>
    <xf numFmtId="0" fontId="4" fillId="4" borderId="0" xfId="0" applyFont="1" applyFill="1" applyAlignment="1">
      <alignment horizontal="center"/>
    </xf>
    <xf numFmtId="3" fontId="4" fillId="4" borderId="0" xfId="0" applyNumberFormat="1" applyFont="1" applyFill="1" applyAlignment="1">
      <alignment/>
    </xf>
    <xf numFmtId="166" fontId="4" fillId="0" borderId="0" xfId="0" applyNumberFormat="1" applyFont="1" applyAlignment="1">
      <alignment/>
    </xf>
    <xf numFmtId="9" fontId="4" fillId="0" borderId="0" xfId="0" applyNumberFormat="1" applyFont="1" applyAlignment="1">
      <alignment/>
    </xf>
    <xf numFmtId="0" fontId="4" fillId="0" borderId="1" xfId="0" applyFont="1" applyBorder="1" applyAlignment="1">
      <alignment/>
    </xf>
    <xf numFmtId="0" fontId="10" fillId="0" borderId="0" xfId="0" applyFont="1" applyAlignment="1">
      <alignment/>
    </xf>
    <xf numFmtId="0" fontId="10" fillId="5" borderId="0" xfId="0" applyFont="1" applyFill="1" applyAlignment="1">
      <alignment/>
    </xf>
    <xf numFmtId="0" fontId="10" fillId="2" borderId="0" xfId="0" applyFont="1" applyFill="1" applyAlignment="1">
      <alignment/>
    </xf>
    <xf numFmtId="0" fontId="10" fillId="2" borderId="0" xfId="0" applyFont="1" applyFill="1" applyAlignment="1">
      <alignment horizontal="center"/>
    </xf>
    <xf numFmtId="0" fontId="10" fillId="3" borderId="0" xfId="0" applyFont="1" applyFill="1" applyAlignment="1">
      <alignment/>
    </xf>
    <xf numFmtId="0" fontId="10" fillId="4" borderId="0" xfId="0" applyFont="1" applyFill="1" applyAlignment="1">
      <alignment/>
    </xf>
    <xf numFmtId="0" fontId="10" fillId="0" borderId="0" xfId="0" applyFont="1" applyAlignment="1">
      <alignment horizontal="center"/>
    </xf>
    <xf numFmtId="0" fontId="10" fillId="6" borderId="0" xfId="0" applyFont="1" applyFill="1" applyAlignment="1">
      <alignment horizontal="center"/>
    </xf>
    <xf numFmtId="0" fontId="10" fillId="5" borderId="0" xfId="0" applyFont="1" applyFill="1" applyAlignment="1">
      <alignment horizontal="center"/>
    </xf>
    <xf numFmtId="0" fontId="10" fillId="3" borderId="0" xfId="0" applyFont="1" applyFill="1" applyAlignment="1">
      <alignment horizontal="center"/>
    </xf>
    <xf numFmtId="0" fontId="10" fillId="4" borderId="0" xfId="0" applyFont="1" applyFill="1" applyAlignment="1">
      <alignment horizontal="center"/>
    </xf>
    <xf numFmtId="0" fontId="10" fillId="0" borderId="0" xfId="0" applyNumberFormat="1" applyFont="1" applyAlignment="1">
      <alignment horizontal="right"/>
    </xf>
    <xf numFmtId="0" fontId="10" fillId="0" borderId="0" xfId="0" applyNumberFormat="1" applyFont="1" applyAlignment="1">
      <alignment/>
    </xf>
    <xf numFmtId="3" fontId="10" fillId="0" borderId="0" xfId="0" applyNumberFormat="1" applyFont="1" applyAlignment="1">
      <alignment/>
    </xf>
    <xf numFmtId="3" fontId="10" fillId="5" borderId="0" xfId="0" applyNumberFormat="1" applyFont="1" applyFill="1" applyAlignment="1">
      <alignment/>
    </xf>
    <xf numFmtId="166" fontId="10" fillId="0" borderId="0" xfId="0" applyNumberFormat="1" applyFont="1" applyAlignment="1">
      <alignment/>
    </xf>
    <xf numFmtId="3" fontId="10" fillId="2" borderId="0" xfId="0" applyNumberFormat="1" applyFont="1" applyFill="1" applyAlignment="1">
      <alignment/>
    </xf>
    <xf numFmtId="3" fontId="10" fillId="3" borderId="0" xfId="0" applyNumberFormat="1" applyFont="1" applyFill="1" applyAlignment="1">
      <alignment/>
    </xf>
    <xf numFmtId="3" fontId="10" fillId="4" borderId="0" xfId="0" applyNumberFormat="1" applyFont="1" applyFill="1" applyAlignment="1">
      <alignment/>
    </xf>
    <xf numFmtId="9" fontId="10" fillId="2" borderId="0" xfId="0" applyNumberFormat="1" applyFont="1" applyFill="1" applyAlignment="1">
      <alignment/>
    </xf>
    <xf numFmtId="9" fontId="10" fillId="4" borderId="0" xfId="0" applyNumberFormat="1" applyFont="1" applyFill="1" applyAlignment="1">
      <alignment/>
    </xf>
    <xf numFmtId="3" fontId="10" fillId="6" borderId="0" xfId="0" applyNumberFormat="1" applyFont="1" applyFill="1" applyAlignment="1">
      <alignment/>
    </xf>
    <xf numFmtId="9" fontId="10" fillId="6" borderId="0" xfId="0" applyNumberFormat="1" applyFont="1" applyFill="1" applyAlignment="1">
      <alignment/>
    </xf>
    <xf numFmtId="0" fontId="10" fillId="0" borderId="1" xfId="0" applyFont="1" applyBorder="1" applyAlignment="1">
      <alignment/>
    </xf>
    <xf numFmtId="0" fontId="10" fillId="0" borderId="2" xfId="0" applyNumberFormat="1" applyFont="1" applyBorder="1" applyAlignment="1">
      <alignment/>
    </xf>
    <xf numFmtId="3" fontId="10" fillId="0" borderId="1" xfId="0" applyNumberFormat="1" applyFont="1" applyBorder="1" applyAlignment="1">
      <alignment/>
    </xf>
    <xf numFmtId="3" fontId="10" fillId="5" borderId="1" xfId="0" applyNumberFormat="1" applyFont="1" applyFill="1" applyBorder="1" applyAlignment="1">
      <alignment/>
    </xf>
    <xf numFmtId="3" fontId="10" fillId="2" borderId="1" xfId="0" applyNumberFormat="1" applyFont="1" applyFill="1" applyBorder="1" applyAlignment="1">
      <alignment/>
    </xf>
    <xf numFmtId="3" fontId="10" fillId="3" borderId="1" xfId="0" applyNumberFormat="1" applyFont="1" applyFill="1" applyBorder="1" applyAlignment="1">
      <alignment/>
    </xf>
    <xf numFmtId="3" fontId="10" fillId="4" borderId="1" xfId="0" applyNumberFormat="1" applyFont="1" applyFill="1" applyBorder="1" applyAlignment="1">
      <alignment/>
    </xf>
    <xf numFmtId="166" fontId="10" fillId="0" borderId="1" xfId="0" applyNumberFormat="1" applyFont="1" applyBorder="1" applyAlignment="1">
      <alignment/>
    </xf>
    <xf numFmtId="3" fontId="10" fillId="6" borderId="1" xfId="0" applyNumberFormat="1" applyFont="1" applyFill="1" applyBorder="1" applyAlignment="1">
      <alignment/>
    </xf>
    <xf numFmtId="9" fontId="10" fillId="6" borderId="1" xfId="0" applyNumberFormat="1" applyFont="1" applyFill="1" applyBorder="1" applyAlignment="1">
      <alignment/>
    </xf>
    <xf numFmtId="0" fontId="10" fillId="0" borderId="0" xfId="0" applyFont="1" applyBorder="1" applyAlignment="1">
      <alignment/>
    </xf>
    <xf numFmtId="0" fontId="10" fillId="0" borderId="0" xfId="0" applyFont="1" applyBorder="1" applyAlignment="1">
      <alignment horizontal="right"/>
    </xf>
    <xf numFmtId="3" fontId="10" fillId="0" borderId="0" xfId="0" applyNumberFormat="1" applyFont="1" applyBorder="1" applyAlignment="1">
      <alignment/>
    </xf>
    <xf numFmtId="4" fontId="10" fillId="0" borderId="0" xfId="0" applyNumberFormat="1" applyFont="1" applyBorder="1" applyAlignment="1">
      <alignment/>
    </xf>
    <xf numFmtId="166" fontId="10"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1" fillId="0" borderId="0" xfId="0" applyFont="1" applyAlignment="1">
      <alignment horizontal="right"/>
    </xf>
    <xf numFmtId="3" fontId="11" fillId="0" borderId="0" xfId="0" applyNumberFormat="1" applyFont="1" applyAlignment="1">
      <alignment/>
    </xf>
    <xf numFmtId="1" fontId="11" fillId="0" borderId="0" xfId="0" applyNumberFormat="1" applyFont="1" applyAlignment="1">
      <alignment/>
    </xf>
    <xf numFmtId="3" fontId="10" fillId="0" borderId="0" xfId="0" applyNumberFormat="1" applyFont="1" applyAlignment="1">
      <alignment horizontal="center"/>
    </xf>
    <xf numFmtId="3" fontId="10" fillId="0" borderId="1" xfId="0" applyNumberFormat="1" applyFont="1" applyBorder="1" applyAlignment="1">
      <alignment horizontal="center"/>
    </xf>
    <xf numFmtId="0" fontId="4" fillId="0" borderId="0" xfId="0" applyFont="1" applyAlignment="1">
      <alignment horizontal="right"/>
    </xf>
    <xf numFmtId="0" fontId="8" fillId="0" borderId="0" xfId="0" applyNumberFormat="1" applyFont="1" applyAlignment="1">
      <alignment/>
    </xf>
    <xf numFmtId="0" fontId="15" fillId="0" borderId="0" xfId="0" applyNumberFormat="1" applyFont="1" applyAlignment="1">
      <alignment/>
    </xf>
    <xf numFmtId="0" fontId="4" fillId="0" borderId="0" xfId="0" applyFont="1" applyAlignment="1" quotePrefix="1">
      <alignment/>
    </xf>
    <xf numFmtId="0" fontId="15" fillId="0" borderId="0" xfId="0" applyFont="1" applyAlignment="1" quotePrefix="1">
      <alignment/>
    </xf>
    <xf numFmtId="0" fontId="15" fillId="0" borderId="0" xfId="0" applyFont="1" applyAlignment="1">
      <alignment/>
    </xf>
    <xf numFmtId="0" fontId="8" fillId="0" borderId="0" xfId="0" applyFont="1" applyAlignment="1" quotePrefix="1">
      <alignment/>
    </xf>
    <xf numFmtId="0" fontId="8" fillId="0" borderId="0" xfId="0" applyNumberFormat="1" applyFont="1" applyAlignment="1" quotePrefix="1">
      <alignment/>
    </xf>
    <xf numFmtId="0" fontId="15" fillId="0" borderId="0" xfId="0" applyNumberFormat="1" applyFont="1" applyAlignment="1" quotePrefix="1">
      <alignment/>
    </xf>
    <xf numFmtId="0" fontId="10" fillId="4" borderId="0" xfId="0" applyFont="1" applyFill="1" applyAlignment="1" quotePrefix="1">
      <alignment horizontal="center"/>
    </xf>
    <xf numFmtId="0" fontId="10" fillId="6" borderId="0" xfId="0" applyFont="1" applyFill="1" applyAlignment="1" quotePrefix="1">
      <alignment horizontal="center"/>
    </xf>
    <xf numFmtId="0" fontId="10" fillId="0" borderId="0" xfId="0" applyFont="1" applyFill="1" applyAlignment="1">
      <alignment horizontal="center"/>
    </xf>
    <xf numFmtId="0" fontId="5" fillId="0" borderId="0" xfId="0" applyFont="1" applyAlignment="1">
      <alignment wrapText="1"/>
    </xf>
    <xf numFmtId="0" fontId="5" fillId="0" borderId="0" xfId="0" applyFont="1" applyAlignment="1">
      <alignment/>
    </xf>
    <xf numFmtId="0" fontId="10" fillId="0" borderId="3" xfId="0" applyNumberFormat="1" applyFont="1" applyBorder="1" applyAlignment="1">
      <alignment/>
    </xf>
    <xf numFmtId="9" fontId="10" fillId="2" borderId="1" xfId="0" applyNumberFormat="1" applyFont="1" applyFill="1" applyBorder="1" applyAlignment="1">
      <alignment/>
    </xf>
    <xf numFmtId="9" fontId="10" fillId="4" borderId="1" xfId="0" applyNumberFormat="1" applyFont="1" applyFill="1" applyBorder="1" applyAlignment="1">
      <alignment/>
    </xf>
    <xf numFmtId="0" fontId="10" fillId="0" borderId="4" xfId="0" applyFont="1" applyBorder="1" applyAlignment="1">
      <alignment horizontal="center"/>
    </xf>
    <xf numFmtId="3" fontId="10" fillId="0" borderId="5" xfId="0" applyNumberFormat="1" applyFont="1" applyBorder="1" applyAlignment="1">
      <alignment/>
    </xf>
    <xf numFmtId="3" fontId="10" fillId="0" borderId="6" xfId="0" applyNumberFormat="1" applyFont="1" applyBorder="1" applyAlignment="1">
      <alignment/>
    </xf>
    <xf numFmtId="3" fontId="10" fillId="0" borderId="4" xfId="0" applyNumberFormat="1" applyFont="1" applyBorder="1" applyAlignment="1">
      <alignment/>
    </xf>
    <xf numFmtId="0" fontId="10" fillId="0" borderId="7" xfId="0" applyFont="1" applyBorder="1" applyAlignment="1">
      <alignment horizontal="center"/>
    </xf>
    <xf numFmtId="0" fontId="4" fillId="0" borderId="7" xfId="0" applyFont="1" applyBorder="1" applyAlignment="1">
      <alignment horizontal="center"/>
    </xf>
    <xf numFmtId="3" fontId="10" fillId="0" borderId="8" xfId="0" applyNumberFormat="1" applyFont="1" applyBorder="1" applyAlignment="1">
      <alignment horizontal="center"/>
    </xf>
    <xf numFmtId="3" fontId="10" fillId="0" borderId="9" xfId="0" applyNumberFormat="1" applyFont="1" applyBorder="1" applyAlignment="1">
      <alignment horizontal="center"/>
    </xf>
    <xf numFmtId="3" fontId="10" fillId="0" borderId="7" xfId="0" applyNumberFormat="1" applyFont="1" applyBorder="1" applyAlignment="1">
      <alignment horizontal="center"/>
    </xf>
    <xf numFmtId="0" fontId="10" fillId="0" borderId="10" xfId="0" applyFont="1" applyBorder="1" applyAlignment="1">
      <alignment/>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NumberFormat="1" applyFont="1" applyBorder="1" applyAlignment="1">
      <alignment horizontal="center"/>
    </xf>
    <xf numFmtId="0" fontId="10" fillId="0" borderId="15" xfId="0" applyFont="1" applyBorder="1" applyAlignment="1">
      <alignment horizontal="center"/>
    </xf>
    <xf numFmtId="0" fontId="10" fillId="0" borderId="16" xfId="0" applyNumberFormat="1" applyFont="1" applyBorder="1" applyAlignment="1">
      <alignment/>
    </xf>
    <xf numFmtId="3" fontId="10" fillId="0" borderId="17" xfId="0" applyNumberFormat="1" applyFont="1" applyBorder="1" applyAlignment="1">
      <alignment/>
    </xf>
    <xf numFmtId="3" fontId="10" fillId="0" borderId="18" xfId="0" applyNumberFormat="1" applyFont="1" applyBorder="1" applyAlignment="1">
      <alignment/>
    </xf>
    <xf numFmtId="0" fontId="10" fillId="0" borderId="14" xfId="0" applyNumberFormat="1" applyFont="1" applyBorder="1" applyAlignment="1">
      <alignment/>
    </xf>
    <xf numFmtId="3" fontId="10" fillId="0" borderId="15" xfId="0" applyNumberFormat="1" applyFont="1" applyBorder="1" applyAlignment="1">
      <alignment/>
    </xf>
    <xf numFmtId="0" fontId="4" fillId="0" borderId="19"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3" fontId="4" fillId="0" borderId="22" xfId="0" applyNumberFormat="1" applyFont="1" applyBorder="1" applyAlignment="1">
      <alignment/>
    </xf>
    <xf numFmtId="0" fontId="10" fillId="0" borderId="23" xfId="0" applyFont="1" applyBorder="1" applyAlignment="1">
      <alignment horizontal="center"/>
    </xf>
    <xf numFmtId="0" fontId="10" fillId="0" borderId="24" xfId="0" applyFont="1" applyBorder="1" applyAlignment="1">
      <alignment horizontal="center"/>
    </xf>
    <xf numFmtId="0" fontId="4" fillId="0" borderId="10" xfId="0" applyFont="1" applyBorder="1" applyAlignment="1">
      <alignment/>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5" xfId="0" applyFont="1" applyBorder="1" applyAlignment="1">
      <alignment/>
    </xf>
    <xf numFmtId="0" fontId="4" fillId="0" borderId="28" xfId="0" applyFont="1" applyBorder="1" applyAlignment="1">
      <alignment/>
    </xf>
    <xf numFmtId="1" fontId="4" fillId="0" borderId="17" xfId="0" applyNumberFormat="1" applyFont="1" applyBorder="1" applyAlignment="1">
      <alignment/>
    </xf>
    <xf numFmtId="1" fontId="4" fillId="0" borderId="18" xfId="0" applyNumberFormat="1" applyFont="1" applyBorder="1" applyAlignment="1">
      <alignment/>
    </xf>
    <xf numFmtId="1" fontId="4" fillId="0" borderId="15" xfId="0" applyNumberFormat="1" applyFont="1" applyBorder="1" applyAlignment="1">
      <alignment/>
    </xf>
    <xf numFmtId="0" fontId="4" fillId="0" borderId="29" xfId="0" applyFont="1" applyBorder="1" applyAlignment="1">
      <alignment/>
    </xf>
    <xf numFmtId="0" fontId="10" fillId="0" borderId="30" xfId="0" applyFont="1" applyBorder="1" applyAlignment="1">
      <alignment horizontal="center"/>
    </xf>
    <xf numFmtId="0" fontId="10" fillId="0" borderId="31" xfId="0" applyFont="1" applyBorder="1" applyAlignment="1">
      <alignment horizontal="center"/>
    </xf>
    <xf numFmtId="3" fontId="4" fillId="0" borderId="8" xfId="0" applyNumberFormat="1" applyFont="1" applyBorder="1" applyAlignment="1">
      <alignment/>
    </xf>
    <xf numFmtId="3" fontId="4" fillId="0" borderId="9" xfId="0" applyNumberFormat="1" applyFont="1" applyBorder="1" applyAlignment="1">
      <alignment/>
    </xf>
    <xf numFmtId="3" fontId="4" fillId="0" borderId="7" xfId="0" applyNumberFormat="1" applyFont="1" applyBorder="1" applyAlignment="1">
      <alignment/>
    </xf>
    <xf numFmtId="0" fontId="4" fillId="0" borderId="32" xfId="0" applyFont="1" applyBorder="1" applyAlignment="1">
      <alignment/>
    </xf>
    <xf numFmtId="0" fontId="4" fillId="0" borderId="33" xfId="0" applyFont="1" applyBorder="1" applyAlignment="1">
      <alignment horizontal="centerContinuous"/>
    </xf>
    <xf numFmtId="0" fontId="4" fillId="0" borderId="34" xfId="0" applyFont="1" applyBorder="1" applyAlignment="1">
      <alignment horizontal="centerContinuous"/>
    </xf>
    <xf numFmtId="0" fontId="4" fillId="0" borderId="35" xfId="0" applyFont="1" applyBorder="1" applyAlignment="1">
      <alignment horizontal="centerContinuous"/>
    </xf>
    <xf numFmtId="0" fontId="10" fillId="0" borderId="36" xfId="0" applyFont="1" applyBorder="1" applyAlignment="1">
      <alignment horizontal="centerContinuous"/>
    </xf>
    <xf numFmtId="0" fontId="10" fillId="0" borderId="34" xfId="0" applyFont="1" applyBorder="1" applyAlignment="1">
      <alignment horizontal="centerContinuous"/>
    </xf>
    <xf numFmtId="0" fontId="10" fillId="0" borderId="35" xfId="0" applyFont="1" applyBorder="1" applyAlignment="1">
      <alignment horizontal="centerContinuous"/>
    </xf>
    <xf numFmtId="0" fontId="10" fillId="0" borderId="28" xfId="0" applyNumberFormat="1" applyFont="1" applyBorder="1" applyAlignment="1">
      <alignment/>
    </xf>
    <xf numFmtId="0" fontId="10" fillId="0" borderId="18" xfId="0" applyFont="1" applyBorder="1" applyAlignment="1">
      <alignment horizontal="center"/>
    </xf>
    <xf numFmtId="0" fontId="10" fillId="0" borderId="9" xfId="0" applyFont="1" applyBorder="1" applyAlignment="1">
      <alignment horizontal="center"/>
    </xf>
    <xf numFmtId="3" fontId="10" fillId="0" borderId="37" xfId="0" applyNumberFormat="1" applyFont="1" applyBorder="1" applyAlignment="1">
      <alignment/>
    </xf>
    <xf numFmtId="166" fontId="10" fillId="0" borderId="38" xfId="0" applyNumberFormat="1" applyFont="1" applyBorder="1" applyAlignment="1">
      <alignment/>
    </xf>
    <xf numFmtId="166" fontId="10" fillId="0" borderId="39" xfId="0" applyNumberFormat="1" applyFont="1" applyBorder="1" applyAlignment="1">
      <alignment/>
    </xf>
    <xf numFmtId="166" fontId="10" fillId="0" borderId="40" xfId="0" applyNumberFormat="1" applyFont="1" applyBorder="1" applyAlignment="1">
      <alignment/>
    </xf>
    <xf numFmtId="3" fontId="10" fillId="0" borderId="18" xfId="0" applyNumberFormat="1" applyFont="1" applyBorder="1" applyAlignment="1">
      <alignment horizontal="right"/>
    </xf>
    <xf numFmtId="0" fontId="11" fillId="0" borderId="0" xfId="0" applyFont="1" applyAlignment="1">
      <alignment/>
    </xf>
    <xf numFmtId="0" fontId="0" fillId="0" borderId="0" xfId="0" applyFont="1" applyAlignment="1">
      <alignment/>
    </xf>
  </cellXfs>
  <cellStyles count="4">
    <cellStyle name="Normal" xfId="0"/>
    <cellStyle name="Comma" xfId="15"/>
    <cellStyle name="Followed Hyperlink" xfId="16"/>
    <cellStyle name="Hyperlink"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Unimpaired Flow at Vernalis</a:t>
            </a:r>
          </a:p>
        </c:rich>
      </c:tx>
      <c:layout/>
      <c:spPr>
        <a:noFill/>
        <a:ln>
          <a:noFill/>
        </a:ln>
      </c:spPr>
    </c:title>
    <c:plotArea>
      <c:layout>
        <c:manualLayout>
          <c:xMode val="edge"/>
          <c:yMode val="edge"/>
          <c:x val="0.04875"/>
          <c:y val="0.11"/>
          <c:w val="0.931"/>
          <c:h val="0.81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dPt>
            <c:idx val="14"/>
            <c:spPr>
              <a:ln w="3175">
                <a:noFill/>
              </a:ln>
            </c:spPr>
            <c:marker>
              <c:size val="5"/>
              <c:spPr>
                <a:solidFill>
                  <a:srgbClr val="FF0000"/>
                </a:solidFill>
                <a:ln>
                  <a:solidFill>
                    <a:srgbClr val="FF0000"/>
                  </a:solidFill>
                </a:ln>
              </c:spPr>
            </c:marker>
          </c:dPt>
          <c:dPt>
            <c:idx val="24"/>
            <c:spPr>
              <a:ln w="3175">
                <a:noFill/>
              </a:ln>
            </c:spPr>
            <c:marker>
              <c:size val="5"/>
              <c:spPr>
                <a:solidFill>
                  <a:srgbClr val="000080"/>
                </a:solidFill>
                <a:ln>
                  <a:solidFill>
                    <a:srgbClr val="000080"/>
                  </a:solidFill>
                </a:ln>
              </c:spPr>
            </c:marker>
          </c:dPt>
          <c:dPt>
            <c:idx val="46"/>
            <c:spPr>
              <a:ln w="3175">
                <a:noFill/>
              </a:ln>
            </c:spPr>
            <c:marker>
              <c:size val="5"/>
              <c:spPr>
                <a:solidFill>
                  <a:srgbClr val="FF0000"/>
                </a:solidFill>
                <a:ln>
                  <a:solidFill>
                    <a:srgbClr val="FF0000"/>
                  </a:solidFill>
                </a:ln>
              </c:spPr>
            </c:marker>
          </c:dPt>
          <c:dPt>
            <c:idx val="55"/>
            <c:spPr>
              <a:ln w="3175">
                <a:noFill/>
              </a:ln>
            </c:spPr>
            <c:marker>
              <c:size val="5"/>
              <c:spPr>
                <a:solidFill>
                  <a:srgbClr val="FF0000"/>
                </a:solidFill>
                <a:ln>
                  <a:solidFill>
                    <a:srgbClr val="FF0000"/>
                  </a:solidFill>
                </a:ln>
              </c:spPr>
            </c:marker>
          </c:dPt>
          <c:dPt>
            <c:idx val="57"/>
            <c:spPr>
              <a:ln w="3175">
                <a:noFill/>
              </a:ln>
            </c:spPr>
            <c:marker>
              <c:size val="5"/>
              <c:spPr>
                <a:solidFill>
                  <a:srgbClr val="FF0000"/>
                </a:solidFill>
                <a:ln>
                  <a:solidFill>
                    <a:srgbClr val="FF0000"/>
                  </a:solidFill>
                </a:ln>
              </c:spPr>
            </c:marker>
          </c:dPt>
          <c:dPt>
            <c:idx val="68"/>
            <c:spPr>
              <a:ln w="3175">
                <a:noFill/>
              </a:ln>
            </c:spPr>
            <c:marker>
              <c:size val="5"/>
              <c:spPr>
                <a:solidFill>
                  <a:srgbClr val="FF0000"/>
                </a:solidFill>
                <a:ln>
                  <a:solidFill>
                    <a:srgbClr val="FF0000"/>
                  </a:solidFill>
                </a:ln>
              </c:spPr>
            </c:marker>
          </c:dPt>
          <c:dLbls>
            <c:dLbl>
              <c:idx val="0"/>
              <c:tx>
                <c:strRef>
                  <c:f>Comparisons!$K$117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Comparisons!$K$118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Comparisons!$K$119</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Comparisons!$K$120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Comparisons!$K$121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Comparisons!$K$122</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Comparisons!$K$123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Comparisons!$K$124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Comparisons!$K$125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Comparisons!$K$126</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Comparisons!$K$127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Comparisons!$K$128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Comparisons!$K$129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Comparisons!$K$130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Comparisons!$K$131</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Comparisons!$K$132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Comparisons!$K$133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Comparisons!$K$134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Comparisons!$K$135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Comparisons!$K$136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Comparisons!$K$137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Comparisons!$K$138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Comparisons!$K$139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Comparisons!$K$140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Comparisons!$K$141</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Comparisons!$K$142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Comparisons!$K$143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Comparisons!$K$144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Comparisons!$K$145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Comparisons!$K$146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Comparisons!$K$147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Comparisons!$K$148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Comparisons!$K$149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Comparisons!$K$150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Comparisons!$K$151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Comparisons!$K$152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Comparisons!$K$153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7"/>
              <c:tx>
                <c:strRef>
                  <c:f>Comparisons!$K$154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8"/>
              <c:tx>
                <c:strRef>
                  <c:f>Comparisons!$K$155</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39"/>
              <c:tx>
                <c:strRef>
                  <c:f>Comparisons!$K$156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0"/>
              <c:tx>
                <c:strRef>
                  <c:f>Comparisons!$K$157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1"/>
              <c:tx>
                <c:strRef>
                  <c:f>Comparisons!$K$158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2"/>
              <c:tx>
                <c:strRef>
                  <c:f>Comparisons!$K$159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3"/>
              <c:tx>
                <c:strRef>
                  <c:f>Comparisons!$K$160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4"/>
              <c:tx>
                <c:strRef>
                  <c:f>Comparisons!$K$161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5"/>
              <c:tx>
                <c:strRef>
                  <c:f>Comparisons!$K$162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6"/>
              <c:tx>
                <c:strRef>
                  <c:f>Comparisons!$K$163</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47"/>
              <c:tx>
                <c:strRef>
                  <c:f>Comparisons!$K$164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8"/>
              <c:tx>
                <c:strRef>
                  <c:f>Comparisons!$K$165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9"/>
              <c:tx>
                <c:strRef>
                  <c:f>Comparisons!$K$166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0"/>
              <c:tx>
                <c:strRef>
                  <c:f>Comparisons!$K$167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1"/>
              <c:tx>
                <c:strRef>
                  <c:f>Comparisons!$K$168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2"/>
              <c:tx>
                <c:strRef>
                  <c:f>Comparisons!$K$169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3"/>
              <c:tx>
                <c:strRef>
                  <c:f>Comparisons!$K$170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4"/>
              <c:tx>
                <c:strRef>
                  <c:f>Comparisons!$K$171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5"/>
              <c:tx>
                <c:strRef>
                  <c:f>Comparisons!$K$172</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56"/>
              <c:tx>
                <c:strRef>
                  <c:f>Comparisons!$K$173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7"/>
              <c:tx>
                <c:strRef>
                  <c:f>Comparisons!$K$174</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58"/>
              <c:tx>
                <c:strRef>
                  <c:f>Comparisons!$K$175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9"/>
              <c:tx>
                <c:strRef>
                  <c:f>Comparisons!$K$176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0"/>
              <c:tx>
                <c:strRef>
                  <c:f>Comparisons!$K$177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1"/>
              <c:tx>
                <c:strRef>
                  <c:f>Comparisons!$K$178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2"/>
              <c:tx>
                <c:strRef>
                  <c:f>Comparisons!$K$179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3"/>
              <c:tx>
                <c:strRef>
                  <c:f>Comparisons!$K$180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4"/>
              <c:tx>
                <c:strRef>
                  <c:f>Comparisons!$K$181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5"/>
              <c:tx>
                <c:strRef>
                  <c:f>Comparisons!$K$182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6"/>
              <c:tx>
                <c:strRef>
                  <c:f>Comparisons!$K$183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7"/>
              <c:tx>
                <c:strRef>
                  <c:f>Comparisons!$K$184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8"/>
              <c:tx>
                <c:strRef>
                  <c:f>Comparisons!$K$185</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69"/>
              <c:tx>
                <c:strRef>
                  <c:f>Comparisons!$K$186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0"/>
              <c:tx>
                <c:strRef>
                  <c:f>Comparisons!$K$187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1"/>
              <c:tx>
                <c:strRef>
                  <c:f>Comparisons!$K$188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2"/>
              <c:tx>
                <c:strRef>
                  <c:f>Comparisons!$K$189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3"/>
              <c:tx>
                <c:strRef>
                  <c:f>Comparisons!$K$190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4"/>
              <c:tx>
                <c:strRef>
                  <c:f>Comparisons!$K$191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5"/>
              <c:tx>
                <c:strRef>
                  <c:f>Comparisons!$K$192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6"/>
              <c:tx>
                <c:strRef>
                  <c:f>Comparisons!$K$193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7"/>
              <c:tx>
                <c:strRef>
                  <c:f>Comparisons!$K$194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8"/>
              <c:tx>
                <c:strRef>
                  <c:f>Comparisons!$K$195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9"/>
              <c:tx>
                <c:strRef>
                  <c:f>Comparisons!$K$196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0"/>
              <c:tx>
                <c:strRef>
                  <c:f>Comparisons!$K$197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1"/>
              <c:tx>
                <c:strRef>
                  <c:f>Comparisons!$K$198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2"/>
              <c:tx>
                <c:strRef>
                  <c:f>Comparisons!$K$199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3"/>
              <c:tx>
                <c:strRef>
                  <c:f>Comparisons!$K$200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4"/>
              <c:tx>
                <c:strRef>
                  <c:f>Comparisons!$K$201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5"/>
              <c:tx>
                <c:strRef>
                  <c:f>Comparisons!$K$202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6"/>
              <c:tx>
                <c:strRef>
                  <c:f>Comparisons!$K$203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Comparisons!$J$117:$J$203</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xVal>
          <c:yVal>
            <c:numRef>
              <c:f>Comparisons!$H$117:$H$203</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yVal>
          <c:smooth val="0"/>
        </c:ser>
        <c:axId val="7677499"/>
        <c:axId val="1988628"/>
      </c:scatterChart>
      <c:valAx>
        <c:axId val="7677499"/>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1988628"/>
        <c:crosses val="autoZero"/>
        <c:crossBetween val="midCat"/>
        <c:dispUnits/>
      </c:valAx>
      <c:valAx>
        <c:axId val="1988628"/>
        <c:scaling>
          <c:orientation val="minMax"/>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7677499"/>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25"/>
          <c:y val="0.11275"/>
          <c:w val="0.9305"/>
          <c:h val="0.82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'Comparisons (2)'!$D$53:$D$89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'Comparisons (2)'!$E$53:$E$89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gapWidth val="100"/>
        <c:axId val="38051885"/>
        <c:axId val="6922646"/>
      </c:barChart>
      <c:catAx>
        <c:axId val="38051885"/>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0" sourceLinked="0"/>
        <c:majorTickMark val="out"/>
        <c:minorTickMark val="none"/>
        <c:tickLblPos val="nextTo"/>
        <c:txPr>
          <a:bodyPr vert="horz" rot="-5400000"/>
          <a:lstStyle/>
          <a:p>
            <a:pPr>
              <a:defRPr lang="en-US" cap="none" sz="1000" b="0" i="0" u="none" baseline="0">
                <a:latin typeface="Arial"/>
                <a:ea typeface="Arial"/>
                <a:cs typeface="Arial"/>
              </a:defRPr>
            </a:pPr>
          </a:p>
        </c:txPr>
        <c:crossAx val="6922646"/>
        <c:crosses val="autoZero"/>
        <c:auto val="1"/>
        <c:lblOffset val="100"/>
        <c:noMultiLvlLbl val="0"/>
      </c:catAx>
      <c:valAx>
        <c:axId val="6922646"/>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38051885"/>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
          <c:y val="0.12025"/>
          <c:w val="0.9305"/>
          <c:h val="0.8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'Comparisons (2)'!$D$53:$D$89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'Comparisons (2)'!$L$53:$L$89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gapWidth val="100"/>
        <c:axId val="62303815"/>
        <c:axId val="23863424"/>
      </c:barChart>
      <c:catAx>
        <c:axId val="62303815"/>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0" sourceLinked="0"/>
        <c:majorTickMark val="out"/>
        <c:minorTickMark val="none"/>
        <c:tickLblPos val="nextTo"/>
        <c:txPr>
          <a:bodyPr vert="horz" rot="-5400000"/>
          <a:lstStyle/>
          <a:p>
            <a:pPr>
              <a:defRPr lang="en-US" cap="none" sz="1000" b="0" i="0" u="none" baseline="0">
                <a:latin typeface="Arial"/>
                <a:ea typeface="Arial"/>
                <a:cs typeface="Arial"/>
              </a:defRPr>
            </a:pPr>
          </a:p>
        </c:txPr>
        <c:crossAx val="23863424"/>
        <c:crosses val="autoZero"/>
        <c:auto val="1"/>
        <c:lblOffset val="100"/>
        <c:noMultiLvlLbl val="0"/>
      </c:catAx>
      <c:valAx>
        <c:axId val="23863424"/>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Jan-Jun Volume (Acre-feet</a:t>
                </a:r>
              </a:p>
            </c:rich>
          </c:tx>
          <c:layout/>
          <c:overlay val="0"/>
          <c:spPr>
            <a:noFill/>
            <a:ln>
              <a:noFill/>
            </a:ln>
          </c:spPr>
        </c:title>
        <c:majorGridlines/>
        <c:delete val="0"/>
        <c:numFmt formatCode="General" sourceLinked="1"/>
        <c:majorTickMark val="out"/>
        <c:minorTickMark val="none"/>
        <c:tickLblPos val="nextTo"/>
        <c:crossAx val="62303815"/>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a:t>
            </a:r>
          </a:p>
        </c:rich>
      </c:tx>
      <c:layout/>
      <c:spPr>
        <a:noFill/>
        <a:ln>
          <a:noFill/>
        </a:ln>
      </c:spPr>
    </c:title>
    <c:plotArea>
      <c:layout>
        <c:manualLayout>
          <c:xMode val="edge"/>
          <c:yMode val="edge"/>
          <c:x val="0.01125"/>
          <c:y val="0.0985"/>
          <c:w val="0.97775"/>
          <c:h val="0.828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(2)'!$Q$6:$Q$42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13444225"/>
        <c:axId val="53889162"/>
      </c:barChart>
      <c:catAx>
        <c:axId val="13444225"/>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3889162"/>
        <c:crosses val="autoZero"/>
        <c:auto val="1"/>
        <c:lblOffset val="100"/>
        <c:tickLblSkip val="1"/>
        <c:noMultiLvlLbl val="0"/>
      </c:catAx>
      <c:valAx>
        <c:axId val="53889162"/>
        <c:scaling>
          <c:orientation val="minMax"/>
          <c:max val="0.35"/>
          <c:min val="0"/>
        </c:scaling>
        <c:axPos val="l"/>
        <c:majorGridlines/>
        <c:delete val="0"/>
        <c:numFmt formatCode="General" sourceLinked="1"/>
        <c:majorTickMark val="out"/>
        <c:minorTickMark val="none"/>
        <c:tickLblPos val="nextTo"/>
        <c:crossAx val="13444225"/>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a:t>
            </a:r>
          </a:p>
        </c:rich>
      </c:tx>
      <c:layout/>
      <c:spPr>
        <a:noFill/>
        <a:ln>
          <a:noFill/>
        </a:ln>
      </c:spPr>
    </c:title>
    <c:plotArea>
      <c:layout>
        <c:manualLayout>
          <c:xMode val="edge"/>
          <c:yMode val="edge"/>
          <c:x val="0.01125"/>
          <c:y val="0.0915"/>
          <c:w val="0.97775"/>
          <c:h val="0.817"/>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(2)'!$Y$6:$Y$42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15240411"/>
        <c:axId val="2945972"/>
      </c:barChart>
      <c:catAx>
        <c:axId val="15240411"/>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945972"/>
        <c:crosses val="autoZero"/>
        <c:auto val="1"/>
        <c:lblOffset val="100"/>
        <c:tickLblSkip val="1"/>
        <c:noMultiLvlLbl val="0"/>
      </c:catAx>
      <c:valAx>
        <c:axId val="2945972"/>
        <c:scaling>
          <c:orientation val="minMax"/>
          <c:max val="0.35"/>
          <c:min val="0"/>
        </c:scaling>
        <c:axPos val="l"/>
        <c:majorGridlines/>
        <c:delete val="0"/>
        <c:numFmt formatCode="General" sourceLinked="1"/>
        <c:majorTickMark val="out"/>
        <c:minorTickMark val="none"/>
        <c:tickLblPos val="nextTo"/>
        <c:crossAx val="15240411"/>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Measured San Joaquin River Flow and Delta Smelt Abundance</a:t>
            </a:r>
          </a:p>
        </c:rich>
      </c:tx>
      <c:layout/>
      <c:spPr>
        <a:noFill/>
        <a:ln>
          <a:noFill/>
        </a:ln>
      </c:spPr>
    </c:title>
    <c:plotArea>
      <c:layout>
        <c:manualLayout>
          <c:xMode val="edge"/>
          <c:yMode val="edge"/>
          <c:x val="0.037"/>
          <c:y val="0.09"/>
          <c:w val="0.926"/>
          <c:h val="0.81525"/>
        </c:manualLayout>
      </c:layout>
      <c:barChart>
        <c:barDir val="col"/>
        <c:grouping val="clustered"/>
        <c:varyColors val="0"/>
        <c:ser>
          <c:idx val="0"/>
          <c:order val="0"/>
          <c:tx>
            <c:v>San Joaquin River 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(2)'!$U$6:$U$42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26513749"/>
        <c:axId val="37297150"/>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130031"/>
        <c:axId val="1170280"/>
      </c:lineChart>
      <c:catAx>
        <c:axId val="26513749"/>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7297150"/>
        <c:crosses val="autoZero"/>
        <c:auto val="1"/>
        <c:lblOffset val="100"/>
        <c:tickLblSkip val="1"/>
        <c:noMultiLvlLbl val="0"/>
      </c:catAx>
      <c:valAx>
        <c:axId val="37297150"/>
        <c:scaling>
          <c:orientation val="minMax"/>
          <c:max val="12000000"/>
          <c:min val="0"/>
        </c:scaling>
        <c:axPos val="l"/>
        <c:title>
          <c:tx>
            <c:rich>
              <a:bodyPr vert="horz" rot="-5400000" anchor="ctr"/>
              <a:lstStyle/>
              <a:p>
                <a:pPr algn="ctr">
                  <a:defRPr/>
                </a:pPr>
                <a:r>
                  <a:rPr lang="en-US" cap="none" sz="1000" b="0" i="0" u="none" baseline="0">
                    <a:latin typeface="Arial"/>
                    <a:ea typeface="Arial"/>
                    <a:cs typeface="Arial"/>
                  </a:rPr>
                  <a:t>Jan-Jun Flow (Acre-feet)</a:t>
                </a:r>
              </a:p>
            </c:rich>
          </c:tx>
          <c:layout/>
          <c:overlay val="0"/>
          <c:spPr>
            <a:noFill/>
            <a:ln>
              <a:noFill/>
            </a:ln>
          </c:spPr>
        </c:title>
        <c:majorGridlines/>
        <c:delete val="0"/>
        <c:numFmt formatCode="General" sourceLinked="1"/>
        <c:majorTickMark val="out"/>
        <c:minorTickMark val="none"/>
        <c:tickLblPos val="nextTo"/>
        <c:crossAx val="26513749"/>
        <c:crossesAt val="1"/>
        <c:crossBetween val="between"/>
        <c:dispUnits/>
      </c:valAx>
      <c:catAx>
        <c:axId val="130031"/>
        <c:scaling>
          <c:orientation val="minMax"/>
        </c:scaling>
        <c:axPos val="b"/>
        <c:delete val="1"/>
        <c:majorTickMark val="out"/>
        <c:minorTickMark val="none"/>
        <c:tickLblPos val="nextTo"/>
        <c:crossAx val="1170280"/>
        <c:crosses val="autoZero"/>
        <c:auto val="1"/>
        <c:lblOffset val="100"/>
        <c:noMultiLvlLbl val="0"/>
      </c:catAx>
      <c:valAx>
        <c:axId val="1170280"/>
        <c:scaling>
          <c:orientation val="minMax"/>
        </c:scaling>
        <c:axPos val="l"/>
        <c:title>
          <c:tx>
            <c:rich>
              <a:bodyPr vert="horz" rot="-5400000" anchor="ctr"/>
              <a:lstStyle/>
              <a:p>
                <a:pPr algn="ctr">
                  <a:defRPr/>
                </a:pPr>
                <a:r>
                  <a:rPr lang="en-US" cap="none" sz="1000" b="0" i="0" u="none" baseline="0">
                    <a:latin typeface="Arial"/>
                    <a:ea typeface="Arial"/>
                    <a:cs typeface="Arial"/>
                  </a:rPr>
                  <a:t>Smelt Indices</a:t>
                </a:r>
              </a:p>
            </c:rich>
          </c:tx>
          <c:layout/>
          <c:overlay val="0"/>
          <c:spPr>
            <a:noFill/>
            <a:ln>
              <a:noFill/>
            </a:ln>
          </c:spPr>
        </c:title>
        <c:delete val="0"/>
        <c:numFmt formatCode="General" sourceLinked="1"/>
        <c:majorTickMark val="out"/>
        <c:minorTickMark val="none"/>
        <c:tickLblPos val="nextTo"/>
        <c:crossAx val="130031"/>
        <c:crosses val="max"/>
        <c:crossBetween val="between"/>
        <c:dispUnits/>
      </c:valAx>
      <c:spPr>
        <a:solidFill>
          <a:srgbClr val="C0C0C0"/>
        </a:solidFill>
        <a:ln w="12700">
          <a:solidFill>
            <a:srgbClr val="808080"/>
          </a:solidFill>
        </a:ln>
      </c:spPr>
    </c:plotArea>
    <c:legend>
      <c:legendPos val="b"/>
      <c:layout>
        <c:manualLayout>
          <c:xMode val="edge"/>
          <c:yMode val="edge"/>
          <c:x val="0.27"/>
          <c:y val="0.92525"/>
          <c:w val="0.5275"/>
          <c:h val="0.066"/>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 and Delta Smelt Abundance</a:t>
            </a:r>
          </a:p>
        </c:rich>
      </c:tx>
      <c:layout/>
      <c:spPr>
        <a:noFill/>
        <a:ln>
          <a:noFill/>
        </a:ln>
      </c:spPr>
    </c:title>
    <c:plotArea>
      <c:layout>
        <c:manualLayout>
          <c:xMode val="edge"/>
          <c:yMode val="edge"/>
          <c:x val="0.037"/>
          <c:y val="0.0925"/>
          <c:w val="0.92625"/>
          <c:h val="0.7977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(2)'!$Y$6:$Y$42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10532521"/>
        <c:axId val="27683826"/>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47827843"/>
        <c:axId val="27797404"/>
      </c:lineChart>
      <c:catAx>
        <c:axId val="10532521"/>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7683826"/>
        <c:crosses val="autoZero"/>
        <c:auto val="1"/>
        <c:lblOffset val="100"/>
        <c:tickLblSkip val="1"/>
        <c:noMultiLvlLbl val="0"/>
      </c:catAx>
      <c:valAx>
        <c:axId val="27683826"/>
        <c:scaling>
          <c:orientation val="minMax"/>
          <c:max val="0.35"/>
          <c:min val="0"/>
        </c:scaling>
        <c:axPos val="l"/>
        <c:title>
          <c:tx>
            <c:rich>
              <a:bodyPr vert="horz" rot="-5400000" anchor="ctr"/>
              <a:lstStyle/>
              <a:p>
                <a:pPr algn="ctr">
                  <a:defRPr/>
                </a:pPr>
                <a:r>
                  <a:rPr lang="en-US" cap="none" sz="1000" b="0" i="0" u="none" baseline="0">
                    <a:latin typeface="Arial"/>
                    <a:ea typeface="Arial"/>
                    <a:cs typeface="Arial"/>
                  </a:rPr>
                  <a:t>Ratio (Percent)</a:t>
                </a:r>
              </a:p>
            </c:rich>
          </c:tx>
          <c:layout/>
          <c:overlay val="0"/>
          <c:spPr>
            <a:noFill/>
            <a:ln>
              <a:noFill/>
            </a:ln>
          </c:spPr>
        </c:title>
        <c:majorGridlines/>
        <c:delete val="0"/>
        <c:numFmt formatCode="General" sourceLinked="1"/>
        <c:majorTickMark val="out"/>
        <c:minorTickMark val="none"/>
        <c:tickLblPos val="nextTo"/>
        <c:crossAx val="10532521"/>
        <c:crossesAt val="1"/>
        <c:crossBetween val="between"/>
        <c:dispUnits/>
      </c:valAx>
      <c:catAx>
        <c:axId val="47827843"/>
        <c:scaling>
          <c:orientation val="minMax"/>
        </c:scaling>
        <c:axPos val="b"/>
        <c:delete val="1"/>
        <c:majorTickMark val="out"/>
        <c:minorTickMark val="none"/>
        <c:tickLblPos val="nextTo"/>
        <c:crossAx val="27797404"/>
        <c:crosses val="autoZero"/>
        <c:auto val="1"/>
        <c:lblOffset val="100"/>
        <c:noMultiLvlLbl val="0"/>
      </c:catAx>
      <c:valAx>
        <c:axId val="27797404"/>
        <c:scaling>
          <c:orientation val="minMax"/>
        </c:scaling>
        <c:axPos val="l"/>
        <c:title>
          <c:tx>
            <c:rich>
              <a:bodyPr vert="horz" rot="-5400000" anchor="ctr"/>
              <a:lstStyle/>
              <a:p>
                <a:pPr algn="ctr">
                  <a:defRPr/>
                </a:pPr>
                <a:r>
                  <a:rPr lang="en-US" cap="none" sz="1000" b="0" i="0" u="none" baseline="0">
                    <a:latin typeface="Arial"/>
                    <a:ea typeface="Arial"/>
                    <a:cs typeface="Arial"/>
                  </a:rPr>
                  <a:t>Smelt Indices</a:t>
                </a:r>
              </a:p>
            </c:rich>
          </c:tx>
          <c:layout/>
          <c:overlay val="0"/>
          <c:spPr>
            <a:noFill/>
            <a:ln>
              <a:noFill/>
            </a:ln>
          </c:spPr>
        </c:title>
        <c:delete val="0"/>
        <c:numFmt formatCode="General" sourceLinked="1"/>
        <c:majorTickMark val="out"/>
        <c:minorTickMark val="none"/>
        <c:tickLblPos val="nextTo"/>
        <c:crossAx val="47827843"/>
        <c:crosses val="max"/>
        <c:crossBetween val="between"/>
        <c:dispUnits/>
      </c:valAx>
      <c:spPr>
        <a:solidFill>
          <a:srgbClr val="C0C0C0"/>
        </a:solidFill>
        <a:ln w="12700">
          <a:solidFill>
            <a:srgbClr val="808080"/>
          </a:solidFill>
        </a:ln>
      </c:spPr>
    </c:plotArea>
    <c:legend>
      <c:legendPos val="b"/>
      <c:layout>
        <c:manualLayout>
          <c:xMode val="edge"/>
          <c:yMode val="edge"/>
          <c:x val="0.2555"/>
          <c:y val="0.92475"/>
          <c:w val="0.51225"/>
          <c:h val="0.066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Unimpaired Flow at Vernalis</a:t>
            </a:r>
          </a:p>
        </c:rich>
      </c:tx>
      <c:layout/>
      <c:spPr>
        <a:noFill/>
        <a:ln>
          <a:noFill/>
        </a:ln>
      </c:spPr>
    </c:title>
    <c:plotArea>
      <c:layout>
        <c:manualLayout>
          <c:xMode val="edge"/>
          <c:yMode val="edge"/>
          <c:x val="0.0485"/>
          <c:y val="0.1125"/>
          <c:w val="0.93125"/>
          <c:h val="0.80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dPt>
            <c:idx val="9"/>
            <c:spPr>
              <a:ln w="3175">
                <a:noFill/>
              </a:ln>
            </c:spPr>
            <c:marker>
              <c:symbol val="diamond"/>
              <c:size val="5"/>
              <c:spPr>
                <a:solidFill>
                  <a:srgbClr val="FF0000"/>
                </a:solidFill>
                <a:ln>
                  <a:solidFill>
                    <a:srgbClr val="FF0000"/>
                  </a:solidFill>
                </a:ln>
              </c:spPr>
            </c:marker>
          </c:dPt>
          <c:dPt>
            <c:idx val="20"/>
            <c:spPr>
              <a:ln w="3175">
                <a:noFill/>
              </a:ln>
            </c:spPr>
            <c:marker>
              <c:symbol val="diamond"/>
              <c:size val="5"/>
              <c:spPr>
                <a:solidFill>
                  <a:srgbClr val="FF0000"/>
                </a:solidFill>
                <a:ln>
                  <a:solidFill>
                    <a:srgbClr val="FF0000"/>
                  </a:solidFill>
                </a:ln>
              </c:spPr>
            </c:marker>
          </c:dPt>
          <c:dPt>
            <c:idx val="21"/>
            <c:spPr>
              <a:ln w="3175">
                <a:noFill/>
              </a:ln>
            </c:spPr>
            <c:marker>
              <c:symbol val="diamond"/>
              <c:size val="5"/>
              <c:spPr>
                <a:solidFill>
                  <a:srgbClr val="FF0000"/>
                </a:solidFill>
                <a:ln>
                  <a:solidFill>
                    <a:srgbClr val="FF0000"/>
                  </a:solidFill>
                </a:ln>
              </c:spPr>
            </c:marker>
          </c:dPt>
          <c:dPt>
            <c:idx val="22"/>
            <c:spPr>
              <a:ln w="3175">
                <a:noFill/>
              </a:ln>
            </c:spPr>
            <c:marker>
              <c:symbol val="diamond"/>
              <c:size val="5"/>
              <c:spPr>
                <a:solidFill>
                  <a:srgbClr val="FF0000"/>
                </a:solidFill>
                <a:ln>
                  <a:solidFill>
                    <a:srgbClr val="FF0000"/>
                  </a:solidFill>
                </a:ln>
              </c:spPr>
            </c:marker>
          </c:dPt>
          <c:dPt>
            <c:idx val="28"/>
            <c:spPr>
              <a:ln w="3175">
                <a:noFill/>
              </a:ln>
            </c:spPr>
            <c:marker>
              <c:symbol val="diamond"/>
              <c:size val="5"/>
              <c:spPr>
                <a:solidFill>
                  <a:srgbClr val="FF0000"/>
                </a:solidFill>
                <a:ln>
                  <a:solidFill>
                    <a:srgbClr val="FF0000"/>
                  </a:solidFill>
                </a:ln>
              </c:spPr>
            </c:marker>
          </c:dPt>
          <c:dLbls>
            <c:dLbl>
              <c:idx val="0"/>
              <c:tx>
                <c:strRef>
                  <c:f>Comparisons!$V$117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Comparisons!$V$118</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Comparisons!$V$119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Comparisons!$V$120</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Comparisons!$V$121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Comparisons!$V$122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Comparisons!$V$123</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Comparisons!$V$124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Comparisons!$V$125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Comparisons!$V$126</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Comparisons!$V$127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Comparisons!$V$128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Comparisons!$V$129</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Comparisons!$V$130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Comparisons!$V$131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Comparisons!$V$132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Comparisons!$V$133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Comparisons!$V$134</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Comparisons!$V$135</c:f>
                  <c:strCache>
                    <c:ptCount val="1"/>
                    <c:pt idx="0">
                      <c:v>99</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Comparisons!$V$136</c:f>
                  <c:strCache>
                    <c:ptCount val="1"/>
                    <c:pt idx="0">
                      <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Comparisons!$V$137</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Comparisons!$V$138</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Comparisons!$V$139</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Comparisons!$V$140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Comparisons!$V$141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Comparisons!$V$142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Comparisons!$V$143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Comparisons!$V$144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Comparisons!$V$145</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Comparisons!$V$146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Comparisons!$V$147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Comparisons!$V$148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Comparisons!$V$149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Comparisons!$V$150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Comparisons!$V$151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Comparisons!$V$152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Comparisons!$V$153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Comparisons!$T$117:$T$153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Comparisons!$R$117:$R$153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17897653"/>
        <c:axId val="26861150"/>
      </c:scatterChart>
      <c:valAx>
        <c:axId val="17897653"/>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26861150"/>
        <c:crosses val="autoZero"/>
        <c:crossBetween val="midCat"/>
        <c:dispUnits/>
      </c:valAx>
      <c:valAx>
        <c:axId val="26861150"/>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17897653"/>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(SJR + Sac River)</a:t>
            </a:r>
          </a:p>
        </c:rich>
      </c:tx>
      <c:layout/>
      <c:spPr>
        <a:noFill/>
        <a:ln>
          <a:noFill/>
        </a:ln>
      </c:spPr>
    </c:title>
    <c:plotArea>
      <c:layout>
        <c:manualLayout>
          <c:xMode val="edge"/>
          <c:yMode val="edge"/>
          <c:x val="0.01125"/>
          <c:y val="0.15275"/>
          <c:w val="0.9775"/>
          <c:h val="0.719"/>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(2)'!$L$6:$L$42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40423759"/>
        <c:axId val="28269512"/>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53099017"/>
        <c:axId val="8129106"/>
      </c:lineChart>
      <c:catAx>
        <c:axId val="40423759"/>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8269512"/>
        <c:crosses val="autoZero"/>
        <c:auto val="1"/>
        <c:lblOffset val="100"/>
        <c:tickLblSkip val="1"/>
        <c:noMultiLvlLbl val="0"/>
      </c:catAx>
      <c:valAx>
        <c:axId val="28269512"/>
        <c:scaling>
          <c:orientation val="minMax"/>
          <c:max val="0.35"/>
          <c:min val="0"/>
        </c:scaling>
        <c:axPos val="l"/>
        <c:majorGridlines/>
        <c:delete val="0"/>
        <c:numFmt formatCode="General" sourceLinked="1"/>
        <c:majorTickMark val="out"/>
        <c:minorTickMark val="none"/>
        <c:tickLblPos val="nextTo"/>
        <c:crossAx val="40423759"/>
        <c:crossesAt val="1"/>
        <c:crossBetween val="between"/>
        <c:dispUnits/>
      </c:valAx>
      <c:catAx>
        <c:axId val="53099017"/>
        <c:scaling>
          <c:orientation val="minMax"/>
        </c:scaling>
        <c:axPos val="b"/>
        <c:delete val="1"/>
        <c:majorTickMark val="out"/>
        <c:minorTickMark val="none"/>
        <c:tickLblPos val="nextTo"/>
        <c:crossAx val="8129106"/>
        <c:crosses val="autoZero"/>
        <c:auto val="1"/>
        <c:lblOffset val="100"/>
        <c:noMultiLvlLbl val="0"/>
      </c:catAx>
      <c:valAx>
        <c:axId val="8129106"/>
        <c:scaling>
          <c:orientation val="minMax"/>
        </c:scaling>
        <c:axPos val="l"/>
        <c:delete val="0"/>
        <c:numFmt formatCode="General" sourceLinked="1"/>
        <c:majorTickMark val="out"/>
        <c:minorTickMark val="none"/>
        <c:tickLblPos val="nextTo"/>
        <c:crossAx val="53099017"/>
        <c:crosses val="max"/>
        <c:crossBetween val="between"/>
        <c:dispUnits/>
      </c:valAx>
      <c:spPr>
        <a:solidFill>
          <a:srgbClr val="C0C0C0"/>
        </a:solidFill>
        <a:ln w="12700">
          <a:solidFill>
            <a:srgbClr val="808080"/>
          </a:solidFill>
        </a:ln>
      </c:spPr>
    </c:plotArea>
    <c:legend>
      <c:legendPos val="b"/>
      <c:layout>
        <c:manualLayout>
          <c:xMode val="edge"/>
          <c:yMode val="edge"/>
          <c:x val="0.31725"/>
          <c:y val="0.908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(SJR + Sac River + Yolo)</a:t>
            </a:r>
          </a:p>
        </c:rich>
      </c:tx>
      <c:layout/>
      <c:spPr>
        <a:noFill/>
        <a:ln>
          <a:noFill/>
        </a:ln>
      </c:spPr>
    </c:title>
    <c:plotArea>
      <c:layout>
        <c:manualLayout>
          <c:xMode val="edge"/>
          <c:yMode val="edge"/>
          <c:x val="0.01125"/>
          <c:y val="0.1465"/>
          <c:w val="0.9775"/>
          <c:h val="0.7327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(2)'!$Q$6:$Q$42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6053091"/>
        <c:axId val="54477820"/>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20538333"/>
        <c:axId val="50627270"/>
      </c:lineChart>
      <c:catAx>
        <c:axId val="6053091"/>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4477820"/>
        <c:crosses val="autoZero"/>
        <c:auto val="1"/>
        <c:lblOffset val="100"/>
        <c:tickLblSkip val="1"/>
        <c:noMultiLvlLbl val="0"/>
      </c:catAx>
      <c:valAx>
        <c:axId val="54477820"/>
        <c:scaling>
          <c:orientation val="minMax"/>
          <c:max val="0.35"/>
          <c:min val="0"/>
        </c:scaling>
        <c:axPos val="l"/>
        <c:majorGridlines/>
        <c:delete val="0"/>
        <c:numFmt formatCode="General" sourceLinked="1"/>
        <c:majorTickMark val="out"/>
        <c:minorTickMark val="none"/>
        <c:tickLblPos val="nextTo"/>
        <c:crossAx val="6053091"/>
        <c:crossesAt val="1"/>
        <c:crossBetween val="between"/>
        <c:dispUnits/>
      </c:valAx>
      <c:catAx>
        <c:axId val="20538333"/>
        <c:scaling>
          <c:orientation val="minMax"/>
        </c:scaling>
        <c:axPos val="b"/>
        <c:delete val="1"/>
        <c:majorTickMark val="out"/>
        <c:minorTickMark val="none"/>
        <c:tickLblPos val="nextTo"/>
        <c:crossAx val="50627270"/>
        <c:crosses val="autoZero"/>
        <c:auto val="1"/>
        <c:lblOffset val="100"/>
        <c:noMultiLvlLbl val="0"/>
      </c:catAx>
      <c:valAx>
        <c:axId val="50627270"/>
        <c:scaling>
          <c:orientation val="minMax"/>
        </c:scaling>
        <c:axPos val="l"/>
        <c:delete val="0"/>
        <c:numFmt formatCode="General" sourceLinked="1"/>
        <c:majorTickMark val="out"/>
        <c:minorTickMark val="none"/>
        <c:tickLblPos val="nextTo"/>
        <c:crossAx val="20538333"/>
        <c:crosses val="max"/>
        <c:crossBetween val="between"/>
        <c:dispUnits/>
      </c:valAx>
      <c:spPr>
        <a:solidFill>
          <a:srgbClr val="C0C0C0"/>
        </a:solidFill>
        <a:ln w="12700">
          <a:solidFill>
            <a:srgbClr val="808080"/>
          </a:solidFill>
        </a:ln>
      </c:spPr>
    </c:plotArea>
    <c:legend>
      <c:legendPos val="b"/>
      <c:layout>
        <c:manualLayout>
          <c:xMode val="edge"/>
          <c:yMode val="edge"/>
          <c:x val="0.317"/>
          <c:y val="0.914"/>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25"/>
          <c:y val="0.11175"/>
          <c:w val="0.93025"/>
          <c:h val="0.81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dPt>
            <c:idx val="11"/>
            <c:spPr>
              <a:ln w="3175">
                <a:noFill/>
              </a:ln>
            </c:spPr>
            <c:marker>
              <c:symbol val="diamond"/>
              <c:size val="5"/>
              <c:spPr>
                <a:solidFill>
                  <a:srgbClr val="FF0000"/>
                </a:solidFill>
                <a:ln>
                  <a:solidFill>
                    <a:srgbClr val="FF0000"/>
                  </a:solidFill>
                </a:ln>
              </c:spPr>
            </c:marker>
          </c:dPt>
          <c:dPt>
            <c:idx val="13"/>
            <c:spPr>
              <a:ln w="3175">
                <a:noFill/>
              </a:ln>
            </c:spPr>
            <c:marker>
              <c:symbol val="diamond"/>
              <c:size val="5"/>
              <c:spPr>
                <a:solidFill>
                  <a:srgbClr val="000080"/>
                </a:solidFill>
                <a:ln>
                  <a:solidFill>
                    <a:srgbClr val="000080"/>
                  </a:solidFill>
                </a:ln>
              </c:spPr>
            </c:marker>
          </c:dPt>
          <c:dPt>
            <c:idx val="22"/>
            <c:spPr>
              <a:ln w="3175">
                <a:noFill/>
              </a:ln>
            </c:spPr>
            <c:marker>
              <c:symbol val="diamond"/>
              <c:size val="5"/>
              <c:spPr>
                <a:solidFill>
                  <a:srgbClr val="FF0000"/>
                </a:solidFill>
                <a:ln>
                  <a:solidFill>
                    <a:srgbClr val="FF0000"/>
                  </a:solidFill>
                </a:ln>
              </c:spPr>
            </c:marker>
          </c:dPt>
          <c:dPt>
            <c:idx val="26"/>
            <c:spPr>
              <a:ln w="3175">
                <a:noFill/>
              </a:ln>
            </c:spPr>
            <c:marker>
              <c:symbol val="diamond"/>
              <c:size val="5"/>
              <c:spPr>
                <a:solidFill>
                  <a:srgbClr val="FF0000"/>
                </a:solidFill>
                <a:ln>
                  <a:solidFill>
                    <a:srgbClr val="FF0000"/>
                  </a:solidFill>
                </a:ln>
              </c:spPr>
            </c:marker>
          </c:dPt>
          <c:dPt>
            <c:idx val="27"/>
            <c:spPr>
              <a:ln w="3175">
                <a:noFill/>
              </a:ln>
            </c:spPr>
            <c:marker>
              <c:symbol val="diamond"/>
              <c:size val="5"/>
              <c:spPr>
                <a:solidFill>
                  <a:srgbClr val="FF0000"/>
                </a:solidFill>
                <a:ln>
                  <a:solidFill>
                    <a:srgbClr val="FF0000"/>
                  </a:solidFill>
                </a:ln>
              </c:spPr>
            </c:marker>
          </c:dPt>
          <c:dPt>
            <c:idx val="28"/>
            <c:spPr>
              <a:ln w="3175">
                <a:noFill/>
              </a:ln>
            </c:spPr>
            <c:marker>
              <c:symbol val="diamond"/>
              <c:size val="5"/>
              <c:spPr>
                <a:solidFill>
                  <a:srgbClr val="FF0000"/>
                </a:solidFill>
                <a:ln>
                  <a:solidFill>
                    <a:srgbClr val="FF0000"/>
                  </a:solidFill>
                </a:ln>
              </c:spPr>
            </c:marker>
          </c:dPt>
          <c:dLbls>
            <c:dLbl>
              <c:idx val="0"/>
              <c:tx>
                <c:strRef>
                  <c:f>'Comparisons (2)'!$J$53</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 (2)'!$J$54</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 (2)'!$J$55</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 (2)'!$J$56</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 (2)'!$J$57</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 (2)'!$J$58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 (2)'!$J$59</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 (2)'!$J$60</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 (2)'!$J$61</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 (2)'!$J$62</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 (2)'!$J$63</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 (2)'!$J$64</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 (2)'!$J$65</c:f>
                  <c:strCache>
                    <c:ptCount val="1"/>
                    <c:pt idx="0">
                      <c:v>99</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 (2)'!$J$66</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 (2)'!$J$67</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 (2)'!$J$68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 (2)'!$J$69</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 (2)'!$J$70</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 (2)'!$J$71</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 (2)'!$J$72</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 (2)'!$J$73</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 (2)'!$J$74</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 (2)'!$J$75</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 (2)'!$J$76</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 (2)'!$J$77</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 (2)'!$J$78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 (2)'!$J$79</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 (2)'!$J$80</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 (2)'!$J$81</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 (2)'!$J$82</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 (2)'!$J$83</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 (2)'!$J$84</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 (2)'!$J$85</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 (2)'!$J$86</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 (2)'!$J$87</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 (2)'!$J$88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 (2)'!$J$89</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 (2)'!$I$53:$I$89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'Comparisons (2)'!$G$53:$G$89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52992247"/>
        <c:axId val="7168176"/>
      </c:scatterChart>
      <c:valAx>
        <c:axId val="52992247"/>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7168176"/>
        <c:crosses val="autoZero"/>
        <c:crossBetween val="midCat"/>
        <c:dispUnits/>
      </c:valAx>
      <c:valAx>
        <c:axId val="7168176"/>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52992247"/>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25"/>
          <c:y val="0.10075"/>
          <c:w val="0.93025"/>
          <c:h val="0.80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dPt>
            <c:idx val="10"/>
            <c:spPr>
              <a:ln w="3175">
                <a:noFill/>
              </a:ln>
            </c:spPr>
            <c:marker>
              <c:symbol val="diamond"/>
              <c:size val="5"/>
              <c:spPr>
                <a:solidFill>
                  <a:srgbClr val="FF0000"/>
                </a:solidFill>
                <a:ln>
                  <a:solidFill>
                    <a:srgbClr val="FF0000"/>
                  </a:solidFill>
                </a:ln>
              </c:spPr>
            </c:marker>
          </c:dPt>
          <c:dPt>
            <c:idx val="13"/>
            <c:spPr>
              <a:ln w="3175">
                <a:noFill/>
              </a:ln>
            </c:spPr>
            <c:marker>
              <c:symbol val="diamond"/>
              <c:size val="5"/>
              <c:spPr>
                <a:solidFill>
                  <a:srgbClr val="000080"/>
                </a:solidFill>
                <a:ln>
                  <a:solidFill>
                    <a:srgbClr val="000080"/>
                  </a:solidFill>
                </a:ln>
              </c:spPr>
            </c:marker>
          </c:dPt>
          <c:dPt>
            <c:idx val="20"/>
            <c:spPr>
              <a:ln w="3175">
                <a:noFill/>
              </a:ln>
            </c:spPr>
            <c:marker>
              <c:symbol val="diamond"/>
              <c:size val="5"/>
              <c:spPr>
                <a:solidFill>
                  <a:srgbClr val="FF0000"/>
                </a:solidFill>
                <a:ln>
                  <a:solidFill>
                    <a:srgbClr val="FF0000"/>
                  </a:solidFill>
                </a:ln>
              </c:spPr>
            </c:marker>
          </c:dPt>
          <c:dPt>
            <c:idx val="25"/>
            <c:spPr>
              <a:ln w="3175">
                <a:noFill/>
              </a:ln>
            </c:spPr>
            <c:marker>
              <c:symbol val="diamond"/>
              <c:size val="5"/>
              <c:spPr>
                <a:solidFill>
                  <a:srgbClr val="FF0000"/>
                </a:solidFill>
                <a:ln>
                  <a:solidFill>
                    <a:srgbClr val="FF0000"/>
                  </a:solidFill>
                </a:ln>
              </c:spPr>
            </c:marker>
          </c:dPt>
          <c:dPt>
            <c:idx val="26"/>
            <c:spPr>
              <a:ln w="3175">
                <a:noFill/>
              </a:ln>
            </c:spPr>
            <c:marker>
              <c:symbol val="diamond"/>
              <c:size val="5"/>
              <c:spPr>
                <a:solidFill>
                  <a:srgbClr val="FF0000"/>
                </a:solidFill>
                <a:ln>
                  <a:solidFill>
                    <a:srgbClr val="FF0000"/>
                  </a:solidFill>
                </a:ln>
              </c:spPr>
            </c:marker>
          </c:dPt>
          <c:dLbls>
            <c:dLbl>
              <c:idx val="0"/>
              <c:tx>
                <c:strRef>
                  <c:f>'Comparisons (2)'!$O$53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 (2)'!$O$54</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 (2)'!$O$55</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 (2)'!$O$56</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 (2)'!$O$57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 (2)'!$O$58</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 (2)'!$O$59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 (2)'!$O$60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 (2)'!$O$61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 (2)'!$O$62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 (2)'!$O$63</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 (2)'!$O$64</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 (2)'!$O$65</c:f>
                  <c:strCache>
                    <c:ptCount val="1"/>
                    <c:pt idx="0">
                      <c:v>99</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 (2)'!$O$66</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 (2)'!$O$67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 (2)'!$O$68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 (2)'!$O$69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 (2)'!$O$70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 (2)'!$O$71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 (2)'!$O$72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 (2)'!$O$73</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 (2)'!$O$74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 (2)'!$O$75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 (2)'!$O$76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 (2)'!$O$77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 (2)'!$O$78</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 (2)'!$O$79</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 (2)'!$O$80</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 (2)'!$O$81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 (2)'!$O$82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 (2)'!$O$83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 (2)'!$O$84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 (2)'!$O$85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 (2)'!$O$86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 (2)'!$O$87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 (2)'!$O$88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 (2)'!$O$89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 (2)'!$I$53:$I$89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'Comparisons (2)'!$N$53:$N$89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64513585"/>
        <c:axId val="43751354"/>
      </c:scatterChart>
      <c:valAx>
        <c:axId val="64513585"/>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43751354"/>
        <c:crosses val="autoZero"/>
        <c:crossBetween val="midCat"/>
        <c:dispUnits/>
      </c:valAx>
      <c:valAx>
        <c:axId val="43751354"/>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Jan-Jun Volume (Acre-feet</a:t>
                </a:r>
              </a:p>
            </c:rich>
          </c:tx>
          <c:layout/>
          <c:overlay val="0"/>
          <c:spPr>
            <a:noFill/>
            <a:ln>
              <a:noFill/>
            </a:ln>
          </c:spPr>
        </c:title>
        <c:majorGridlines/>
        <c:delete val="0"/>
        <c:numFmt formatCode="General" sourceLinked="1"/>
        <c:majorTickMark val="out"/>
        <c:minorTickMark val="none"/>
        <c:tickLblPos val="nextTo"/>
        <c:crossAx val="64513585"/>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
(SJR + Sac River)</a:t>
            </a:r>
          </a:p>
        </c:rich>
      </c:tx>
      <c:layout/>
      <c:spPr>
        <a:noFill/>
        <a:ln>
          <a:noFill/>
        </a:ln>
      </c:spPr>
    </c:title>
    <c:plotArea>
      <c:layout>
        <c:manualLayout>
          <c:xMode val="edge"/>
          <c:yMode val="edge"/>
          <c:x val="0.01125"/>
          <c:y val="0.146"/>
          <c:w val="0.97775"/>
          <c:h val="0.733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(2)'!$X$6:$X$42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58217867"/>
        <c:axId val="54198756"/>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18026757"/>
        <c:axId val="28023086"/>
      </c:lineChart>
      <c:catAx>
        <c:axId val="58217867"/>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4198756"/>
        <c:crosses val="autoZero"/>
        <c:auto val="1"/>
        <c:lblOffset val="100"/>
        <c:tickLblSkip val="1"/>
        <c:noMultiLvlLbl val="0"/>
      </c:catAx>
      <c:valAx>
        <c:axId val="54198756"/>
        <c:scaling>
          <c:orientation val="minMax"/>
          <c:max val="0.35"/>
          <c:min val="0"/>
        </c:scaling>
        <c:axPos val="l"/>
        <c:majorGridlines/>
        <c:delete val="0"/>
        <c:numFmt formatCode="General" sourceLinked="1"/>
        <c:majorTickMark val="out"/>
        <c:minorTickMark val="none"/>
        <c:tickLblPos val="nextTo"/>
        <c:crossAx val="58217867"/>
        <c:crossesAt val="1"/>
        <c:crossBetween val="between"/>
        <c:dispUnits/>
      </c:valAx>
      <c:catAx>
        <c:axId val="18026757"/>
        <c:scaling>
          <c:orientation val="minMax"/>
        </c:scaling>
        <c:axPos val="b"/>
        <c:delete val="1"/>
        <c:majorTickMark val="out"/>
        <c:minorTickMark val="none"/>
        <c:tickLblPos val="nextTo"/>
        <c:crossAx val="28023086"/>
        <c:crosses val="autoZero"/>
        <c:auto val="1"/>
        <c:lblOffset val="100"/>
        <c:noMultiLvlLbl val="0"/>
      </c:catAx>
      <c:valAx>
        <c:axId val="28023086"/>
        <c:scaling>
          <c:orientation val="minMax"/>
        </c:scaling>
        <c:axPos val="l"/>
        <c:delete val="0"/>
        <c:numFmt formatCode="General" sourceLinked="1"/>
        <c:majorTickMark val="out"/>
        <c:minorTickMark val="none"/>
        <c:tickLblPos val="nextTo"/>
        <c:crossAx val="18026757"/>
        <c:crosses val="max"/>
        <c:crossBetween val="between"/>
        <c:dispUnits/>
      </c:valAx>
      <c:spPr>
        <a:solidFill>
          <a:srgbClr val="C0C0C0"/>
        </a:solidFill>
        <a:ln w="12700">
          <a:solidFill>
            <a:srgbClr val="808080"/>
          </a:solidFill>
        </a:ln>
      </c:spPr>
    </c:plotArea>
    <c:legend>
      <c:legendPos val="b"/>
      <c:layout>
        <c:manualLayout>
          <c:xMode val="edge"/>
          <c:yMode val="edge"/>
          <c:x val="0.31775"/>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
(SJR + Sac River + Yolo)</a:t>
            </a:r>
          </a:p>
        </c:rich>
      </c:tx>
      <c:layout/>
      <c:spPr>
        <a:noFill/>
        <a:ln>
          <a:noFill/>
        </a:ln>
      </c:spPr>
    </c:title>
    <c:plotArea>
      <c:layout>
        <c:manualLayout>
          <c:xMode val="edge"/>
          <c:yMode val="edge"/>
          <c:x val="0.01125"/>
          <c:y val="0.145"/>
          <c:w val="0.97775"/>
          <c:h val="0.735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(2)'!$Y$6:$Y$42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50881183"/>
        <c:axId val="55277464"/>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27735129"/>
        <c:axId val="48289570"/>
      </c:lineChart>
      <c:catAx>
        <c:axId val="50881183"/>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5277464"/>
        <c:crosses val="autoZero"/>
        <c:auto val="1"/>
        <c:lblOffset val="100"/>
        <c:tickLblSkip val="1"/>
        <c:noMultiLvlLbl val="0"/>
      </c:catAx>
      <c:valAx>
        <c:axId val="55277464"/>
        <c:scaling>
          <c:orientation val="minMax"/>
          <c:max val="0.35"/>
          <c:min val="0"/>
        </c:scaling>
        <c:axPos val="l"/>
        <c:majorGridlines/>
        <c:delete val="0"/>
        <c:numFmt formatCode="General" sourceLinked="1"/>
        <c:majorTickMark val="out"/>
        <c:minorTickMark val="none"/>
        <c:tickLblPos val="nextTo"/>
        <c:crossAx val="50881183"/>
        <c:crossesAt val="1"/>
        <c:crossBetween val="between"/>
        <c:dispUnits/>
      </c:valAx>
      <c:catAx>
        <c:axId val="27735129"/>
        <c:scaling>
          <c:orientation val="minMax"/>
        </c:scaling>
        <c:axPos val="b"/>
        <c:delete val="1"/>
        <c:majorTickMark val="out"/>
        <c:minorTickMark val="none"/>
        <c:tickLblPos val="nextTo"/>
        <c:crossAx val="48289570"/>
        <c:crosses val="autoZero"/>
        <c:auto val="1"/>
        <c:lblOffset val="100"/>
        <c:noMultiLvlLbl val="0"/>
      </c:catAx>
      <c:valAx>
        <c:axId val="48289570"/>
        <c:scaling>
          <c:orientation val="minMax"/>
        </c:scaling>
        <c:axPos val="l"/>
        <c:delete val="0"/>
        <c:numFmt formatCode="General" sourceLinked="1"/>
        <c:majorTickMark val="out"/>
        <c:minorTickMark val="none"/>
        <c:tickLblPos val="nextTo"/>
        <c:crossAx val="27735129"/>
        <c:crosses val="max"/>
        <c:crossBetween val="between"/>
        <c:dispUnits/>
      </c:valAx>
      <c:spPr>
        <a:solidFill>
          <a:srgbClr val="C0C0C0"/>
        </a:solidFill>
        <a:ln w="12700">
          <a:solidFill>
            <a:srgbClr val="808080"/>
          </a:solidFill>
        </a:ln>
      </c:spPr>
    </c:plotArea>
    <c:legend>
      <c:legendPos val="b"/>
      <c:layout>
        <c:manualLayout>
          <c:xMode val="edge"/>
          <c:yMode val="edge"/>
          <c:x val="0.31725"/>
          <c:y val="0.914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Unimpaired Flow at Vernalis</a:t>
            </a:r>
          </a:p>
        </c:rich>
      </c:tx>
      <c:layout/>
      <c:spPr>
        <a:noFill/>
        <a:ln>
          <a:noFill/>
        </a:ln>
      </c:spPr>
    </c:title>
    <c:plotArea>
      <c:layout>
        <c:manualLayout>
          <c:xMode val="edge"/>
          <c:yMode val="edge"/>
          <c:x val="0.04925"/>
          <c:y val="0.113"/>
          <c:w val="0.93025"/>
          <c:h val="0.820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'Comparisons (2)'!$D$53:$D$89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Comparisons!$N$117:$N$153</c:f>
              <c:numCache>
                <c:ptCount val="37"/>
                <c:pt idx="0">
                  <c:v>5051000</c:v>
                </c:pt>
                <c:pt idx="1">
                  <c:v>3638000</c:v>
                </c:pt>
                <c:pt idx="2">
                  <c:v>6939000</c:v>
                </c:pt>
                <c:pt idx="3">
                  <c:v>7566000</c:v>
                </c:pt>
                <c:pt idx="4">
                  <c:v>6547000</c:v>
                </c:pt>
                <c:pt idx="5">
                  <c:v>2023000</c:v>
                </c:pt>
                <c:pt idx="6">
                  <c:v>1061000</c:v>
                </c:pt>
                <c:pt idx="7">
                  <c:v>11137000</c:v>
                </c:pt>
                <c:pt idx="8">
                  <c:v>6418000</c:v>
                </c:pt>
                <c:pt idx="9">
                  <c:v>10587000</c:v>
                </c:pt>
                <c:pt idx="10">
                  <c:v>3320000</c:v>
                </c:pt>
                <c:pt idx="11">
                  <c:v>12715000</c:v>
                </c:pt>
                <c:pt idx="12">
                  <c:v>18928000</c:v>
                </c:pt>
                <c:pt idx="13">
                  <c:v>8063000</c:v>
                </c:pt>
                <c:pt idx="14">
                  <c:v>3715000</c:v>
                </c:pt>
                <c:pt idx="15">
                  <c:v>10785000</c:v>
                </c:pt>
                <c:pt idx="16">
                  <c:v>2160000</c:v>
                </c:pt>
                <c:pt idx="17">
                  <c:v>2516000</c:v>
                </c:pt>
                <c:pt idx="18">
                  <c:v>3618000</c:v>
                </c:pt>
                <c:pt idx="19">
                  <c:v>2494000</c:v>
                </c:pt>
                <c:pt idx="20">
                  <c:v>3315000</c:v>
                </c:pt>
                <c:pt idx="21">
                  <c:v>2677000</c:v>
                </c:pt>
                <c:pt idx="22">
                  <c:v>8922000</c:v>
                </c:pt>
                <c:pt idx="23">
                  <c:v>2569077.393860099</c:v>
                </c:pt>
                <c:pt idx="24">
                  <c:v>13572631.28794272</c:v>
                </c:pt>
                <c:pt idx="25">
                  <c:v>7575439.977495627</c:v>
                </c:pt>
                <c:pt idx="26">
                  <c:v>10885990.409121465</c:v>
                </c:pt>
                <c:pt idx="27">
                  <c:v>12204344.614790501</c:v>
                </c:pt>
                <c:pt idx="28">
                  <c:v>6033644.5</c:v>
                </c:pt>
                <c:pt idx="29">
                  <c:v>6207159</c:v>
                </c:pt>
                <c:pt idx="30">
                  <c:v>3257630.5</c:v>
                </c:pt>
                <c:pt idx="31">
                  <c:v>4119915</c:v>
                </c:pt>
                <c:pt idx="32">
                  <c:v>4923054</c:v>
                </c:pt>
                <c:pt idx="33">
                  <c:v>3852671.75</c:v>
                </c:pt>
                <c:pt idx="34">
                  <c:v>9801145.378172498</c:v>
                </c:pt>
                <c:pt idx="35">
                  <c:v>11620090.426664997</c:v>
                </c:pt>
                <c:pt idx="36">
                  <c:v>2489488.726</c:v>
                </c:pt>
              </c:numCache>
            </c:numRef>
          </c:val>
        </c:ser>
        <c:gapWidth val="100"/>
        <c:axId val="31952947"/>
        <c:axId val="19141068"/>
      </c:barChart>
      <c:catAx>
        <c:axId val="31952947"/>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0" sourceLinked="0"/>
        <c:majorTickMark val="out"/>
        <c:minorTickMark val="none"/>
        <c:tickLblPos val="nextTo"/>
        <c:txPr>
          <a:bodyPr vert="horz" rot="-5400000"/>
          <a:lstStyle/>
          <a:p>
            <a:pPr>
              <a:defRPr lang="en-US" cap="none" sz="1000" b="0" i="0" u="none" baseline="0">
                <a:latin typeface="Arial"/>
                <a:ea typeface="Arial"/>
                <a:cs typeface="Arial"/>
              </a:defRPr>
            </a:pPr>
          </a:p>
        </c:txPr>
        <c:crossAx val="19141068"/>
        <c:crosses val="autoZero"/>
        <c:auto val="1"/>
        <c:lblOffset val="100"/>
        <c:noMultiLvlLbl val="0"/>
      </c:catAx>
      <c:valAx>
        <c:axId val="19141068"/>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31952947"/>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 Id="rId10" Type="http://schemas.openxmlformats.org/officeDocument/2006/relationships/chart" Target="/xl/charts/chart12.xml" /><Relationship Id="rId11" Type="http://schemas.openxmlformats.org/officeDocument/2006/relationships/chart" Target="/xl/charts/chart13.xml" /><Relationship Id="rId12" Type="http://schemas.openxmlformats.org/officeDocument/2006/relationships/chart" Target="/xl/charts/chart14.xml" /><Relationship Id="rId13" Type="http://schemas.openxmlformats.org/officeDocument/2006/relationships/chart" Target="/xl/charts/chart1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0.93625</cdr:y>
    </cdr:from>
    <cdr:to>
      <cdr:x>0.21825</cdr:x>
      <cdr:y>0.9825</cdr:y>
    </cdr:to>
    <cdr:sp>
      <cdr:nvSpPr>
        <cdr:cNvPr id="1" name="TextBox 1"/>
        <cdr:cNvSpPr txBox="1">
          <a:spLocks noChangeArrowheads="1"/>
        </cdr:cNvSpPr>
      </cdr:nvSpPr>
      <cdr:spPr>
        <a:xfrm>
          <a:off x="0" y="3152775"/>
          <a:ext cx="1428750" cy="152400"/>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1921-2007 volumes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0.93925</cdr:y>
    </cdr:from>
    <cdr:to>
      <cdr:x>0.30075</cdr:x>
      <cdr:y>0.9855</cdr:y>
    </cdr:to>
    <cdr:sp>
      <cdr:nvSpPr>
        <cdr:cNvPr id="1" name="TextBox 1"/>
        <cdr:cNvSpPr txBox="1">
          <a:spLocks noChangeArrowheads="1"/>
        </cdr:cNvSpPr>
      </cdr:nvSpPr>
      <cdr:spPr>
        <a:xfrm>
          <a:off x="76200" y="3181350"/>
          <a:ext cx="1895475" cy="152400"/>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1971-2007 volumes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178</xdr:row>
      <xdr:rowOff>9525</xdr:rowOff>
    </xdr:from>
    <xdr:to>
      <xdr:col>17</xdr:col>
      <xdr:colOff>1085850</xdr:colOff>
      <xdr:row>198</xdr:row>
      <xdr:rowOff>142875</xdr:rowOff>
    </xdr:to>
    <xdr:graphicFrame>
      <xdr:nvGraphicFramePr>
        <xdr:cNvPr id="1" name="Chart 24"/>
        <xdr:cNvGraphicFramePr/>
      </xdr:nvGraphicFramePr>
      <xdr:xfrm>
        <a:off x="12496800" y="29060775"/>
        <a:ext cx="6543675" cy="337185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155</xdr:row>
      <xdr:rowOff>0</xdr:rowOff>
    </xdr:from>
    <xdr:to>
      <xdr:col>17</xdr:col>
      <xdr:colOff>1076325</xdr:colOff>
      <xdr:row>175</xdr:row>
      <xdr:rowOff>152400</xdr:rowOff>
    </xdr:to>
    <xdr:graphicFrame>
      <xdr:nvGraphicFramePr>
        <xdr:cNvPr id="2" name="Chart 26"/>
        <xdr:cNvGraphicFramePr/>
      </xdr:nvGraphicFramePr>
      <xdr:xfrm>
        <a:off x="12477750" y="25326975"/>
        <a:ext cx="6553200" cy="3390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0.9395</cdr:y>
    </cdr:from>
    <cdr:to>
      <cdr:x>0.3025</cdr:x>
      <cdr:y>0.98575</cdr:y>
    </cdr:to>
    <cdr:sp>
      <cdr:nvSpPr>
        <cdr:cNvPr id="1" name="TextBox 1"/>
        <cdr:cNvSpPr txBox="1">
          <a:spLocks noChangeArrowheads="1"/>
        </cdr:cNvSpPr>
      </cdr:nvSpPr>
      <cdr:spPr>
        <a:xfrm>
          <a:off x="76200" y="3762375"/>
          <a:ext cx="1876425" cy="180975"/>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1971-2007 volumes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0.936</cdr:y>
    </cdr:from>
    <cdr:to>
      <cdr:x>0.3025</cdr:x>
      <cdr:y>0.985</cdr:y>
    </cdr:to>
    <cdr:sp>
      <cdr:nvSpPr>
        <cdr:cNvPr id="1" name="TextBox 1"/>
        <cdr:cNvSpPr txBox="1">
          <a:spLocks noChangeArrowheads="1"/>
        </cdr:cNvSpPr>
      </cdr:nvSpPr>
      <cdr:spPr>
        <a:xfrm>
          <a:off x="76200" y="3562350"/>
          <a:ext cx="1876425" cy="190500"/>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1971-2007 volumes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5</xdr:row>
      <xdr:rowOff>0</xdr:rowOff>
    </xdr:from>
    <xdr:to>
      <xdr:col>37</xdr:col>
      <xdr:colOff>723900</xdr:colOff>
      <xdr:row>22</xdr:row>
      <xdr:rowOff>152400</xdr:rowOff>
    </xdr:to>
    <xdr:graphicFrame>
      <xdr:nvGraphicFramePr>
        <xdr:cNvPr id="1" name="Chart 23"/>
        <xdr:cNvGraphicFramePr/>
      </xdr:nvGraphicFramePr>
      <xdr:xfrm>
        <a:off x="25669875" y="809625"/>
        <a:ext cx="8582025" cy="2905125"/>
      </xdr:xfrm>
      <a:graphic>
        <a:graphicData uri="http://schemas.openxmlformats.org/drawingml/2006/chart">
          <c:chart xmlns:c="http://schemas.openxmlformats.org/drawingml/2006/chart" r:id="rId1"/>
        </a:graphicData>
      </a:graphic>
    </xdr:graphicFrame>
    <xdr:clientData/>
  </xdr:twoCellAnchor>
  <xdr:twoCellAnchor>
    <xdr:from>
      <xdr:col>28</xdr:col>
      <xdr:colOff>0</xdr:colOff>
      <xdr:row>25</xdr:row>
      <xdr:rowOff>0</xdr:rowOff>
    </xdr:from>
    <xdr:to>
      <xdr:col>37</xdr:col>
      <xdr:colOff>733425</xdr:colOff>
      <xdr:row>44</xdr:row>
      <xdr:rowOff>0</xdr:rowOff>
    </xdr:to>
    <xdr:graphicFrame>
      <xdr:nvGraphicFramePr>
        <xdr:cNvPr id="2" name="Chart 24"/>
        <xdr:cNvGraphicFramePr/>
      </xdr:nvGraphicFramePr>
      <xdr:xfrm>
        <a:off x="25669875" y="4048125"/>
        <a:ext cx="8591550" cy="310515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91</xdr:row>
      <xdr:rowOff>0</xdr:rowOff>
    </xdr:from>
    <xdr:to>
      <xdr:col>11</xdr:col>
      <xdr:colOff>0</xdr:colOff>
      <xdr:row>112</xdr:row>
      <xdr:rowOff>9525</xdr:rowOff>
    </xdr:to>
    <xdr:graphicFrame>
      <xdr:nvGraphicFramePr>
        <xdr:cNvPr id="3" name="Chart 27"/>
        <xdr:cNvGraphicFramePr/>
      </xdr:nvGraphicFramePr>
      <xdr:xfrm>
        <a:off x="3048000" y="17859375"/>
        <a:ext cx="6467475" cy="401002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90</xdr:row>
      <xdr:rowOff>0</xdr:rowOff>
    </xdr:from>
    <xdr:to>
      <xdr:col>19</xdr:col>
      <xdr:colOff>0</xdr:colOff>
      <xdr:row>110</xdr:row>
      <xdr:rowOff>0</xdr:rowOff>
    </xdr:to>
    <xdr:graphicFrame>
      <xdr:nvGraphicFramePr>
        <xdr:cNvPr id="4" name="Chart 28"/>
        <xdr:cNvGraphicFramePr/>
      </xdr:nvGraphicFramePr>
      <xdr:xfrm>
        <a:off x="10439400" y="17668875"/>
        <a:ext cx="6467475" cy="3810000"/>
      </xdr:xfrm>
      <a:graphic>
        <a:graphicData uri="http://schemas.openxmlformats.org/drawingml/2006/chart">
          <c:chart xmlns:c="http://schemas.openxmlformats.org/drawingml/2006/chart" r:id="rId4"/>
        </a:graphicData>
      </a:graphic>
    </xdr:graphicFrame>
    <xdr:clientData/>
  </xdr:twoCellAnchor>
  <xdr:twoCellAnchor>
    <xdr:from>
      <xdr:col>39</xdr:col>
      <xdr:colOff>0</xdr:colOff>
      <xdr:row>5</xdr:row>
      <xdr:rowOff>0</xdr:rowOff>
    </xdr:from>
    <xdr:to>
      <xdr:col>50</xdr:col>
      <xdr:colOff>219075</xdr:colOff>
      <xdr:row>24</xdr:row>
      <xdr:rowOff>9525</xdr:rowOff>
    </xdr:to>
    <xdr:graphicFrame>
      <xdr:nvGraphicFramePr>
        <xdr:cNvPr id="5" name="Chart 29"/>
        <xdr:cNvGraphicFramePr/>
      </xdr:nvGraphicFramePr>
      <xdr:xfrm>
        <a:off x="35052000" y="809625"/>
        <a:ext cx="8601075" cy="3086100"/>
      </xdr:xfrm>
      <a:graphic>
        <a:graphicData uri="http://schemas.openxmlformats.org/drawingml/2006/chart">
          <c:chart xmlns:c="http://schemas.openxmlformats.org/drawingml/2006/chart" r:id="rId5"/>
        </a:graphicData>
      </a:graphic>
    </xdr:graphicFrame>
    <xdr:clientData/>
  </xdr:twoCellAnchor>
  <xdr:twoCellAnchor>
    <xdr:from>
      <xdr:col>39</xdr:col>
      <xdr:colOff>0</xdr:colOff>
      <xdr:row>25</xdr:row>
      <xdr:rowOff>0</xdr:rowOff>
    </xdr:from>
    <xdr:to>
      <xdr:col>50</xdr:col>
      <xdr:colOff>228600</xdr:colOff>
      <xdr:row>44</xdr:row>
      <xdr:rowOff>28575</xdr:rowOff>
    </xdr:to>
    <xdr:graphicFrame>
      <xdr:nvGraphicFramePr>
        <xdr:cNvPr id="6" name="Chart 30"/>
        <xdr:cNvGraphicFramePr/>
      </xdr:nvGraphicFramePr>
      <xdr:xfrm>
        <a:off x="35052000" y="4048125"/>
        <a:ext cx="8610600" cy="3133725"/>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115</xdr:row>
      <xdr:rowOff>0</xdr:rowOff>
    </xdr:from>
    <xdr:to>
      <xdr:col>11</xdr:col>
      <xdr:colOff>0</xdr:colOff>
      <xdr:row>135</xdr:row>
      <xdr:rowOff>152400</xdr:rowOff>
    </xdr:to>
    <xdr:graphicFrame>
      <xdr:nvGraphicFramePr>
        <xdr:cNvPr id="7" name="Chart 31"/>
        <xdr:cNvGraphicFramePr/>
      </xdr:nvGraphicFramePr>
      <xdr:xfrm>
        <a:off x="3048000" y="22431375"/>
        <a:ext cx="6467475" cy="39624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137</xdr:row>
      <xdr:rowOff>0</xdr:rowOff>
    </xdr:from>
    <xdr:to>
      <xdr:col>11</xdr:col>
      <xdr:colOff>9525</xdr:colOff>
      <xdr:row>157</xdr:row>
      <xdr:rowOff>171450</xdr:rowOff>
    </xdr:to>
    <xdr:graphicFrame>
      <xdr:nvGraphicFramePr>
        <xdr:cNvPr id="8" name="Chart 32"/>
        <xdr:cNvGraphicFramePr/>
      </xdr:nvGraphicFramePr>
      <xdr:xfrm>
        <a:off x="3048000" y="26622375"/>
        <a:ext cx="6477000" cy="398145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114</xdr:row>
      <xdr:rowOff>0</xdr:rowOff>
    </xdr:from>
    <xdr:to>
      <xdr:col>19</xdr:col>
      <xdr:colOff>19050</xdr:colOff>
      <xdr:row>133</xdr:row>
      <xdr:rowOff>47625</xdr:rowOff>
    </xdr:to>
    <xdr:graphicFrame>
      <xdr:nvGraphicFramePr>
        <xdr:cNvPr id="9" name="Chart 33"/>
        <xdr:cNvGraphicFramePr/>
      </xdr:nvGraphicFramePr>
      <xdr:xfrm>
        <a:off x="10439400" y="22240875"/>
        <a:ext cx="6486525" cy="3667125"/>
      </xdr:xfrm>
      <a:graphic>
        <a:graphicData uri="http://schemas.openxmlformats.org/drawingml/2006/chart">
          <c:chart xmlns:c="http://schemas.openxmlformats.org/drawingml/2006/chart" r:id="rId9"/>
        </a:graphicData>
      </a:graphic>
    </xdr:graphicFrame>
    <xdr:clientData/>
  </xdr:twoCellAnchor>
  <xdr:twoCellAnchor>
    <xdr:from>
      <xdr:col>28</xdr:col>
      <xdr:colOff>0</xdr:colOff>
      <xdr:row>47</xdr:row>
      <xdr:rowOff>0</xdr:rowOff>
    </xdr:from>
    <xdr:to>
      <xdr:col>37</xdr:col>
      <xdr:colOff>742950</xdr:colOff>
      <xdr:row>66</xdr:row>
      <xdr:rowOff>9525</xdr:rowOff>
    </xdr:to>
    <xdr:graphicFrame>
      <xdr:nvGraphicFramePr>
        <xdr:cNvPr id="10" name="Chart 34"/>
        <xdr:cNvGraphicFramePr/>
      </xdr:nvGraphicFramePr>
      <xdr:xfrm>
        <a:off x="25669875" y="10677525"/>
        <a:ext cx="8601075" cy="3086100"/>
      </xdr:xfrm>
      <a:graphic>
        <a:graphicData uri="http://schemas.openxmlformats.org/drawingml/2006/chart">
          <c:chart xmlns:c="http://schemas.openxmlformats.org/drawingml/2006/chart" r:id="rId10"/>
        </a:graphicData>
      </a:graphic>
    </xdr:graphicFrame>
    <xdr:clientData/>
  </xdr:twoCellAnchor>
  <xdr:twoCellAnchor>
    <xdr:from>
      <xdr:col>28</xdr:col>
      <xdr:colOff>0</xdr:colOff>
      <xdr:row>67</xdr:row>
      <xdr:rowOff>0</xdr:rowOff>
    </xdr:from>
    <xdr:to>
      <xdr:col>38</xdr:col>
      <xdr:colOff>0</xdr:colOff>
      <xdr:row>86</xdr:row>
      <xdr:rowOff>28575</xdr:rowOff>
    </xdr:to>
    <xdr:graphicFrame>
      <xdr:nvGraphicFramePr>
        <xdr:cNvPr id="11" name="Chart 36"/>
        <xdr:cNvGraphicFramePr/>
      </xdr:nvGraphicFramePr>
      <xdr:xfrm>
        <a:off x="25669875" y="13916025"/>
        <a:ext cx="8620125" cy="3105150"/>
      </xdr:xfrm>
      <a:graphic>
        <a:graphicData uri="http://schemas.openxmlformats.org/drawingml/2006/chart">
          <c:chart xmlns:c="http://schemas.openxmlformats.org/drawingml/2006/chart" r:id="rId11"/>
        </a:graphicData>
      </a:graphic>
    </xdr:graphicFrame>
    <xdr:clientData/>
  </xdr:twoCellAnchor>
  <xdr:twoCellAnchor>
    <xdr:from>
      <xdr:col>28</xdr:col>
      <xdr:colOff>0</xdr:colOff>
      <xdr:row>90</xdr:row>
      <xdr:rowOff>0</xdr:rowOff>
    </xdr:from>
    <xdr:to>
      <xdr:col>37</xdr:col>
      <xdr:colOff>733425</xdr:colOff>
      <xdr:row>111</xdr:row>
      <xdr:rowOff>0</xdr:rowOff>
    </xdr:to>
    <xdr:graphicFrame>
      <xdr:nvGraphicFramePr>
        <xdr:cNvPr id="12" name="Chart 37"/>
        <xdr:cNvGraphicFramePr/>
      </xdr:nvGraphicFramePr>
      <xdr:xfrm>
        <a:off x="25669875" y="17640300"/>
        <a:ext cx="8591550" cy="4000500"/>
      </xdr:xfrm>
      <a:graphic>
        <a:graphicData uri="http://schemas.openxmlformats.org/drawingml/2006/chart">
          <c:chart xmlns:c="http://schemas.openxmlformats.org/drawingml/2006/chart" r:id="rId12"/>
        </a:graphicData>
      </a:graphic>
    </xdr:graphicFrame>
    <xdr:clientData/>
  </xdr:twoCellAnchor>
  <xdr:twoCellAnchor>
    <xdr:from>
      <xdr:col>28</xdr:col>
      <xdr:colOff>0</xdr:colOff>
      <xdr:row>112</xdr:row>
      <xdr:rowOff>0</xdr:rowOff>
    </xdr:from>
    <xdr:to>
      <xdr:col>38</xdr:col>
      <xdr:colOff>0</xdr:colOff>
      <xdr:row>132</xdr:row>
      <xdr:rowOff>171450</xdr:rowOff>
    </xdr:to>
    <xdr:graphicFrame>
      <xdr:nvGraphicFramePr>
        <xdr:cNvPr id="13" name="Chart 38"/>
        <xdr:cNvGraphicFramePr/>
      </xdr:nvGraphicFramePr>
      <xdr:xfrm>
        <a:off x="25669875" y="21831300"/>
        <a:ext cx="8620125" cy="3981450"/>
      </xdr:xfrm>
      <a:graphic>
        <a:graphicData uri="http://schemas.openxmlformats.org/drawingml/2006/chart">
          <c:chart xmlns:c="http://schemas.openxmlformats.org/drawingml/2006/chart"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6"/>
  <sheetViews>
    <sheetView tabSelected="1" workbookViewId="0" topLeftCell="A1">
      <selection activeCell="B9" sqref="B9"/>
    </sheetView>
  </sheetViews>
  <sheetFormatPr defaultColWidth="8.88671875" defaultRowHeight="15"/>
  <sheetData>
    <row r="1" ht="15">
      <c r="A1" t="s">
        <v>13</v>
      </c>
    </row>
    <row r="3" ht="15">
      <c r="B3" t="s">
        <v>101</v>
      </c>
    </row>
    <row r="5" ht="15">
      <c r="B5" t="s">
        <v>100</v>
      </c>
    </row>
    <row r="6" ht="15">
      <c r="B6" s="142" t="s">
        <v>99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V203"/>
  <sheetViews>
    <sheetView workbookViewId="0" topLeftCell="A1">
      <selection activeCell="A1" sqref="A1"/>
    </sheetView>
  </sheetViews>
  <sheetFormatPr defaultColWidth="8.88671875" defaultRowHeight="15"/>
  <cols>
    <col min="1" max="2" width="8.88671875" style="1" customWidth="1"/>
    <col min="3" max="35" width="12.77734375" style="1" customWidth="1"/>
    <col min="36" max="16384" width="8.88671875" style="1" customWidth="1"/>
  </cols>
  <sheetData>
    <row r="1" spans="5:13" ht="12.75">
      <c r="E1" s="11"/>
      <c r="F1" s="11"/>
      <c r="G1" s="14"/>
      <c r="H1" s="14"/>
      <c r="I1" s="17"/>
      <c r="J1" s="17"/>
      <c r="K1" s="2"/>
      <c r="L1" s="2"/>
      <c r="M1" s="2"/>
    </row>
    <row r="2" spans="5:13" ht="12.75">
      <c r="E2" s="11"/>
      <c r="F2" s="11"/>
      <c r="G2" s="14"/>
      <c r="H2" s="14"/>
      <c r="I2" s="17"/>
      <c r="J2" s="17"/>
      <c r="K2" s="2"/>
      <c r="L2" s="2"/>
      <c r="M2" s="2"/>
    </row>
    <row r="3" spans="5:13" ht="12.75">
      <c r="E3" s="11"/>
      <c r="F3" s="11" t="s">
        <v>18</v>
      </c>
      <c r="G3" s="14"/>
      <c r="H3" s="14" t="s">
        <v>18</v>
      </c>
      <c r="I3" s="17"/>
      <c r="J3" s="17" t="s">
        <v>18</v>
      </c>
      <c r="K3" s="2" t="s">
        <v>29</v>
      </c>
      <c r="L3" s="2" t="s">
        <v>30</v>
      </c>
      <c r="M3" s="2"/>
    </row>
    <row r="4" spans="3:13" ht="12.75">
      <c r="C4" s="2"/>
      <c r="D4" s="2"/>
      <c r="E4" s="12"/>
      <c r="F4" s="12" t="s">
        <v>2</v>
      </c>
      <c r="G4" s="15"/>
      <c r="H4" s="15" t="s">
        <v>2</v>
      </c>
      <c r="I4" s="18"/>
      <c r="J4" s="18" t="s">
        <v>2</v>
      </c>
      <c r="K4" s="2" t="s">
        <v>26</v>
      </c>
      <c r="L4" s="2" t="s">
        <v>28</v>
      </c>
      <c r="M4" s="2"/>
    </row>
    <row r="5" spans="2:13" ht="12.75">
      <c r="B5" s="8" t="s">
        <v>3</v>
      </c>
      <c r="C5" s="2" t="s">
        <v>15</v>
      </c>
      <c r="D5" s="2" t="s">
        <v>17</v>
      </c>
      <c r="E5" s="12" t="s">
        <v>19</v>
      </c>
      <c r="F5" s="12" t="s">
        <v>19</v>
      </c>
      <c r="G5" s="15" t="s">
        <v>20</v>
      </c>
      <c r="H5" s="15" t="s">
        <v>20</v>
      </c>
      <c r="I5" s="18" t="s">
        <v>21</v>
      </c>
      <c r="J5" s="18" t="s">
        <v>21</v>
      </c>
      <c r="K5" s="2" t="s">
        <v>25</v>
      </c>
      <c r="L5" s="2" t="s">
        <v>27</v>
      </c>
      <c r="M5" s="2" t="s">
        <v>32</v>
      </c>
    </row>
    <row r="6" spans="2:10" ht="12.75">
      <c r="B6" s="9">
        <v>1909</v>
      </c>
      <c r="C6" s="10">
        <v>4593080</v>
      </c>
      <c r="D6" s="10"/>
      <c r="E6" s="11"/>
      <c r="F6" s="11"/>
      <c r="G6" s="14"/>
      <c r="H6" s="14"/>
      <c r="I6" s="17"/>
      <c r="J6" s="17"/>
    </row>
    <row r="7" spans="2:10" ht="12.75">
      <c r="B7" s="9">
        <v>1910</v>
      </c>
      <c r="C7" s="10">
        <v>3646720</v>
      </c>
      <c r="D7" s="10"/>
      <c r="E7" s="11"/>
      <c r="F7" s="11"/>
      <c r="G7" s="14"/>
      <c r="H7" s="14"/>
      <c r="I7" s="17"/>
      <c r="J7" s="17"/>
    </row>
    <row r="8" spans="2:10" ht="12.75">
      <c r="B8" s="9">
        <v>1911</v>
      </c>
      <c r="C8" s="10">
        <v>5967464</v>
      </c>
      <c r="D8" s="10"/>
      <c r="E8" s="11"/>
      <c r="F8" s="11"/>
      <c r="G8" s="14"/>
      <c r="H8" s="14"/>
      <c r="I8" s="17"/>
      <c r="J8" s="17"/>
    </row>
    <row r="9" spans="2:10" ht="12.75">
      <c r="B9" s="9">
        <v>1912</v>
      </c>
      <c r="C9" s="10">
        <v>2549420</v>
      </c>
      <c r="D9" s="10"/>
      <c r="E9" s="11"/>
      <c r="F9" s="11"/>
      <c r="G9" s="14"/>
      <c r="H9" s="14"/>
      <c r="I9" s="17"/>
      <c r="J9" s="17"/>
    </row>
    <row r="10" spans="2:10" ht="12.75">
      <c r="B10" s="9">
        <v>1913</v>
      </c>
      <c r="C10" s="10">
        <v>2001850</v>
      </c>
      <c r="D10" s="10"/>
      <c r="E10" s="11"/>
      <c r="F10" s="11"/>
      <c r="G10" s="14"/>
      <c r="H10" s="14"/>
      <c r="I10" s="17"/>
      <c r="J10" s="17"/>
    </row>
    <row r="11" spans="2:10" ht="12.75">
      <c r="B11" s="9">
        <v>1914</v>
      </c>
      <c r="C11" s="10">
        <v>4348430</v>
      </c>
      <c r="D11" s="10"/>
      <c r="E11" s="11"/>
      <c r="F11" s="11"/>
      <c r="G11" s="14"/>
      <c r="H11" s="14"/>
      <c r="I11" s="17"/>
      <c r="J11" s="17"/>
    </row>
    <row r="12" spans="2:10" ht="12.75">
      <c r="B12" s="9">
        <v>1915</v>
      </c>
      <c r="C12" s="10">
        <v>4097936</v>
      </c>
      <c r="D12" s="10"/>
      <c r="E12" s="11"/>
      <c r="F12" s="11"/>
      <c r="G12" s="14"/>
      <c r="H12" s="14"/>
      <c r="I12" s="17"/>
      <c r="J12" s="17"/>
    </row>
    <row r="13" spans="2:10" ht="12.75">
      <c r="B13" s="9">
        <v>1916</v>
      </c>
      <c r="C13" s="10">
        <v>4652601.2</v>
      </c>
      <c r="D13" s="10"/>
      <c r="E13" s="11"/>
      <c r="F13" s="11"/>
      <c r="G13" s="14"/>
      <c r="H13" s="14"/>
      <c r="I13" s="17"/>
      <c r="J13" s="17"/>
    </row>
    <row r="14" spans="2:10" ht="12.75">
      <c r="B14" s="9">
        <v>1917</v>
      </c>
      <c r="C14" s="10">
        <v>4134020</v>
      </c>
      <c r="D14" s="10"/>
      <c r="E14" s="11"/>
      <c r="F14" s="11"/>
      <c r="G14" s="14"/>
      <c r="H14" s="14"/>
      <c r="I14" s="17"/>
      <c r="J14" s="17"/>
    </row>
    <row r="15" spans="2:10" ht="12.75">
      <c r="B15" s="9">
        <v>1918</v>
      </c>
      <c r="C15" s="10">
        <v>3079512</v>
      </c>
      <c r="D15" s="10"/>
      <c r="E15" s="11"/>
      <c r="F15" s="11"/>
      <c r="G15" s="14"/>
      <c r="H15" s="14"/>
      <c r="I15" s="17"/>
      <c r="J15" s="17"/>
    </row>
    <row r="16" spans="2:10" ht="12.75">
      <c r="B16" s="9">
        <v>1919</v>
      </c>
      <c r="C16" s="10">
        <v>2619346.4</v>
      </c>
      <c r="D16" s="10"/>
      <c r="E16" s="11"/>
      <c r="F16" s="11"/>
      <c r="G16" s="14"/>
      <c r="H16" s="14"/>
      <c r="I16" s="17"/>
      <c r="J16" s="17"/>
    </row>
    <row r="17" spans="2:10" ht="12.75">
      <c r="B17" s="9">
        <v>1920</v>
      </c>
      <c r="C17" s="10">
        <v>2641651.28</v>
      </c>
      <c r="D17" s="10"/>
      <c r="E17" s="11"/>
      <c r="F17" s="11"/>
      <c r="G17" s="14"/>
      <c r="H17" s="14"/>
      <c r="I17" s="17"/>
      <c r="J17" s="17"/>
    </row>
    <row r="18" spans="2:10" ht="12.75">
      <c r="B18" s="9">
        <v>1921</v>
      </c>
      <c r="C18" s="10">
        <v>3225296.256</v>
      </c>
      <c r="D18" s="10">
        <v>6330</v>
      </c>
      <c r="E18" s="11"/>
      <c r="F18" s="11"/>
      <c r="G18" s="14"/>
      <c r="H18" s="14"/>
      <c r="I18" s="17"/>
      <c r="J18" s="17"/>
    </row>
    <row r="19" spans="2:10" ht="12.75">
      <c r="B19" s="9">
        <v>1922</v>
      </c>
      <c r="C19" s="10">
        <v>4543729.2512</v>
      </c>
      <c r="D19" s="10">
        <v>8695</v>
      </c>
      <c r="E19" s="11"/>
      <c r="F19" s="11"/>
      <c r="G19" s="14"/>
      <c r="H19" s="14"/>
      <c r="I19" s="17"/>
      <c r="J19" s="17"/>
    </row>
    <row r="20" spans="2:10" ht="12.75">
      <c r="B20" s="9">
        <v>1923</v>
      </c>
      <c r="C20" s="10">
        <v>3549358</v>
      </c>
      <c r="D20" s="10">
        <v>6048</v>
      </c>
      <c r="E20" s="11"/>
      <c r="F20" s="11"/>
      <c r="G20" s="14"/>
      <c r="H20" s="14"/>
      <c r="I20" s="17"/>
      <c r="J20" s="17"/>
    </row>
    <row r="21" spans="2:10" ht="12.75">
      <c r="B21" s="9">
        <v>1924</v>
      </c>
      <c r="C21" s="10">
        <v>1419745.6</v>
      </c>
      <c r="D21" s="10">
        <v>1539</v>
      </c>
      <c r="E21" s="11"/>
      <c r="F21" s="11"/>
      <c r="G21" s="14"/>
      <c r="H21" s="14"/>
      <c r="I21" s="17"/>
      <c r="J21" s="17"/>
    </row>
    <row r="22" spans="2:10" ht="12.75">
      <c r="B22" s="9">
        <v>1925</v>
      </c>
      <c r="C22" s="10">
        <v>2929617.12</v>
      </c>
      <c r="D22" s="10">
        <v>5709</v>
      </c>
      <c r="E22" s="11"/>
      <c r="F22" s="11"/>
      <c r="G22" s="14"/>
      <c r="H22" s="14"/>
      <c r="I22" s="17"/>
      <c r="J22" s="17"/>
    </row>
    <row r="23" spans="2:10" ht="12.75">
      <c r="B23" s="9">
        <v>1926</v>
      </c>
      <c r="C23" s="10">
        <v>2300567.424</v>
      </c>
      <c r="D23" s="10">
        <v>3628</v>
      </c>
      <c r="E23" s="11"/>
      <c r="F23" s="11"/>
      <c r="G23" s="14"/>
      <c r="H23" s="14"/>
      <c r="I23" s="17"/>
      <c r="J23" s="17"/>
    </row>
    <row r="24" spans="2:10" ht="12.75">
      <c r="B24" s="9">
        <v>1927</v>
      </c>
      <c r="C24" s="10">
        <v>3558955.4848</v>
      </c>
      <c r="D24" s="10">
        <v>7018</v>
      </c>
      <c r="E24" s="11"/>
      <c r="F24" s="11"/>
      <c r="G24" s="14"/>
      <c r="H24" s="14"/>
      <c r="I24" s="17"/>
      <c r="J24" s="17"/>
    </row>
    <row r="25" spans="2:10" ht="12.75">
      <c r="B25" s="9">
        <v>1928</v>
      </c>
      <c r="C25" s="10">
        <v>2632407.09696</v>
      </c>
      <c r="D25" s="10">
        <v>4598</v>
      </c>
      <c r="E25" s="11"/>
      <c r="F25" s="11"/>
      <c r="G25" s="14"/>
      <c r="H25" s="14"/>
      <c r="I25" s="17"/>
      <c r="J25" s="17"/>
    </row>
    <row r="26" spans="2:10" ht="12.75">
      <c r="B26" s="9">
        <v>1929</v>
      </c>
      <c r="C26" s="10">
        <v>2004815.419392</v>
      </c>
      <c r="D26" s="10">
        <v>2908</v>
      </c>
      <c r="E26" s="11"/>
      <c r="F26" s="11"/>
      <c r="G26" s="14"/>
      <c r="H26" s="14"/>
      <c r="I26" s="17"/>
      <c r="J26" s="17"/>
    </row>
    <row r="27" spans="2:10" ht="12.75">
      <c r="B27" s="9">
        <v>1930</v>
      </c>
      <c r="C27" s="10">
        <v>2016115.0838784</v>
      </c>
      <c r="D27" s="10">
        <v>3325</v>
      </c>
      <c r="E27" s="11"/>
      <c r="F27" s="11"/>
      <c r="G27" s="14"/>
      <c r="H27" s="14"/>
      <c r="I27" s="17"/>
      <c r="J27" s="17"/>
    </row>
    <row r="28" spans="2:10" ht="12.75">
      <c r="B28" s="9">
        <v>1931</v>
      </c>
      <c r="C28" s="10">
        <v>1200755.01677568</v>
      </c>
      <c r="D28" s="10">
        <v>1676</v>
      </c>
      <c r="E28" s="11"/>
      <c r="F28" s="11"/>
      <c r="G28" s="14"/>
      <c r="H28" s="14"/>
      <c r="I28" s="17"/>
      <c r="J28" s="17"/>
    </row>
    <row r="29" spans="2:10" ht="12.75">
      <c r="B29" s="9">
        <v>1932</v>
      </c>
      <c r="C29" s="10">
        <v>3410299.003355136</v>
      </c>
      <c r="D29" s="10">
        <v>7151</v>
      </c>
      <c r="E29" s="11"/>
      <c r="F29" s="11"/>
      <c r="G29" s="14"/>
      <c r="H29" s="14"/>
      <c r="I29" s="17"/>
      <c r="J29" s="17"/>
    </row>
    <row r="30" spans="2:10" ht="12.75">
      <c r="B30" s="9">
        <v>1933</v>
      </c>
      <c r="C30" s="10">
        <v>2440675.800671027</v>
      </c>
      <c r="D30" s="10">
        <v>3436</v>
      </c>
      <c r="E30" s="11"/>
      <c r="F30" s="11"/>
      <c r="G30" s="14"/>
      <c r="H30" s="14"/>
      <c r="I30" s="17"/>
      <c r="J30" s="17"/>
    </row>
    <row r="31" spans="2:10" ht="12.75">
      <c r="B31" s="9">
        <v>1934</v>
      </c>
      <c r="C31" s="10">
        <v>1440719.1601342054</v>
      </c>
      <c r="D31" s="10">
        <v>2345</v>
      </c>
      <c r="E31" s="11"/>
      <c r="F31" s="11"/>
      <c r="G31" s="14"/>
      <c r="H31" s="14"/>
      <c r="I31" s="17"/>
      <c r="J31" s="17"/>
    </row>
    <row r="32" spans="2:10" ht="12.75">
      <c r="B32" s="9">
        <v>1935</v>
      </c>
      <c r="C32" s="10">
        <v>3557241.832026841</v>
      </c>
      <c r="D32" s="10">
        <v>6891</v>
      </c>
      <c r="E32" s="11"/>
      <c r="F32" s="11"/>
      <c r="G32" s="14"/>
      <c r="H32" s="14"/>
      <c r="I32" s="17"/>
      <c r="J32" s="17"/>
    </row>
    <row r="33" spans="2:10" ht="12.75">
      <c r="B33" s="9">
        <v>1936</v>
      </c>
      <c r="C33" s="10">
        <v>3740020.3664053683</v>
      </c>
      <c r="D33" s="10">
        <v>7079</v>
      </c>
      <c r="E33" s="11"/>
      <c r="F33" s="11"/>
      <c r="G33" s="14"/>
      <c r="H33" s="14"/>
      <c r="I33" s="17"/>
      <c r="J33" s="17"/>
    </row>
    <row r="34" spans="2:10" ht="12.75">
      <c r="B34" s="9">
        <v>1937</v>
      </c>
      <c r="C34" s="10">
        <v>3897744.073281074</v>
      </c>
      <c r="D34" s="10">
        <v>7521</v>
      </c>
      <c r="E34" s="11"/>
      <c r="F34" s="11"/>
      <c r="G34" s="14"/>
      <c r="H34" s="14"/>
      <c r="I34" s="17"/>
      <c r="J34" s="17"/>
    </row>
    <row r="35" spans="2:10" ht="12.75">
      <c r="B35" s="9">
        <v>1938</v>
      </c>
      <c r="C35" s="10">
        <v>5894484.814656215</v>
      </c>
      <c r="D35" s="10">
        <v>13366</v>
      </c>
      <c r="E35" s="11"/>
      <c r="F35" s="11"/>
      <c r="G35" s="14"/>
      <c r="H35" s="14"/>
      <c r="I35" s="17"/>
      <c r="J35" s="17"/>
    </row>
    <row r="36" spans="2:10" ht="12.75">
      <c r="B36" s="9">
        <v>1939</v>
      </c>
      <c r="C36" s="10">
        <v>2198794</v>
      </c>
      <c r="D36" s="10">
        <v>3038</v>
      </c>
      <c r="E36" s="11"/>
      <c r="F36" s="11"/>
      <c r="G36" s="14"/>
      <c r="H36" s="14"/>
      <c r="I36" s="17"/>
      <c r="J36" s="17"/>
    </row>
    <row r="37" spans="2:10" ht="12.75">
      <c r="B37" s="9">
        <v>1940</v>
      </c>
      <c r="C37" s="10">
        <v>3363784.8</v>
      </c>
      <c r="D37" s="10">
        <v>7258</v>
      </c>
      <c r="E37" s="11"/>
      <c r="F37" s="11"/>
      <c r="G37" s="14"/>
      <c r="H37" s="14"/>
      <c r="I37" s="17"/>
      <c r="J37" s="17"/>
    </row>
    <row r="38" spans="2:10" ht="12.75">
      <c r="B38" s="9">
        <v>1941</v>
      </c>
      <c r="C38" s="10">
        <v>4425560.96</v>
      </c>
      <c r="D38" s="10">
        <v>9328</v>
      </c>
      <c r="E38" s="11"/>
      <c r="F38" s="11"/>
      <c r="G38" s="14"/>
      <c r="H38" s="14"/>
      <c r="I38" s="17"/>
      <c r="J38" s="17"/>
    </row>
    <row r="39" spans="2:10" ht="12.75">
      <c r="B39" s="9">
        <v>1942</v>
      </c>
      <c r="C39" s="10">
        <v>4440988.192</v>
      </c>
      <c r="D39" s="10">
        <v>8142</v>
      </c>
      <c r="E39" s="11"/>
      <c r="F39" s="11"/>
      <c r="G39" s="14"/>
      <c r="H39" s="14"/>
      <c r="I39" s="17"/>
      <c r="J39" s="17"/>
    </row>
    <row r="40" spans="2:10" ht="12.75">
      <c r="B40" s="9">
        <v>1943</v>
      </c>
      <c r="C40" s="10">
        <v>4027937.6384</v>
      </c>
      <c r="D40" s="10">
        <v>8158</v>
      </c>
      <c r="E40" s="11"/>
      <c r="F40" s="11"/>
      <c r="G40" s="14"/>
      <c r="H40" s="14"/>
      <c r="I40" s="17"/>
      <c r="J40" s="17"/>
    </row>
    <row r="41" spans="2:10" ht="12.75">
      <c r="B41" s="9">
        <v>1944</v>
      </c>
      <c r="C41" s="10">
        <v>2762891.5276800003</v>
      </c>
      <c r="D41" s="10">
        <v>4126</v>
      </c>
      <c r="E41" s="11"/>
      <c r="F41" s="11"/>
      <c r="G41" s="14"/>
      <c r="H41" s="14"/>
      <c r="I41" s="17"/>
      <c r="J41" s="17"/>
    </row>
    <row r="42" spans="2:11" ht="12.75">
      <c r="B42" s="9">
        <v>1945</v>
      </c>
      <c r="C42" s="10">
        <v>3589490.305536</v>
      </c>
      <c r="D42" s="10">
        <v>7297</v>
      </c>
      <c r="E42" s="11"/>
      <c r="F42" s="11"/>
      <c r="G42" s="14"/>
      <c r="H42" s="14"/>
      <c r="I42" s="17"/>
      <c r="J42" s="17"/>
      <c r="K42" s="20"/>
    </row>
    <row r="43" spans="2:11" ht="12.75">
      <c r="B43" s="9">
        <v>1946</v>
      </c>
      <c r="C43" s="10">
        <v>3304892.0611072</v>
      </c>
      <c r="D43" s="10">
        <v>6013</v>
      </c>
      <c r="E43" s="11"/>
      <c r="F43" s="11"/>
      <c r="G43" s="14"/>
      <c r="H43" s="14"/>
      <c r="I43" s="17"/>
      <c r="J43" s="17"/>
      <c r="K43" s="20"/>
    </row>
    <row r="44" spans="2:11" ht="12.75">
      <c r="B44" s="9">
        <v>1947</v>
      </c>
      <c r="C44" s="10">
        <v>2183022.41222144</v>
      </c>
      <c r="D44" s="10">
        <v>3553</v>
      </c>
      <c r="E44" s="11"/>
      <c r="F44" s="11"/>
      <c r="G44" s="14"/>
      <c r="H44" s="14"/>
      <c r="I44" s="17"/>
      <c r="J44" s="17"/>
      <c r="K44" s="20"/>
    </row>
    <row r="45" spans="2:11" ht="12.75">
      <c r="B45" s="9">
        <v>1948</v>
      </c>
      <c r="C45" s="10">
        <v>2698202.482444288</v>
      </c>
      <c r="D45" s="10">
        <v>4337</v>
      </c>
      <c r="E45" s="11"/>
      <c r="F45" s="11"/>
      <c r="G45" s="14"/>
      <c r="H45" s="14"/>
      <c r="I45" s="17"/>
      <c r="J45" s="17"/>
      <c r="K45" s="20"/>
    </row>
    <row r="46" spans="2:11" ht="12.75">
      <c r="B46" s="9">
        <v>1949</v>
      </c>
      <c r="C46" s="10">
        <v>2532700.4964888575</v>
      </c>
      <c r="D46" s="10">
        <v>3913</v>
      </c>
      <c r="E46" s="11"/>
      <c r="F46" s="11"/>
      <c r="G46" s="14"/>
      <c r="H46" s="14"/>
      <c r="I46" s="17"/>
      <c r="J46" s="17"/>
      <c r="K46" s="20"/>
    </row>
    <row r="47" spans="2:11" ht="12.75">
      <c r="B47" s="9">
        <v>1950</v>
      </c>
      <c r="C47" s="10">
        <v>2853868.0992977717</v>
      </c>
      <c r="D47" s="10">
        <v>4790</v>
      </c>
      <c r="E47" s="11"/>
      <c r="F47" s="11"/>
      <c r="G47" s="14"/>
      <c r="H47" s="14"/>
      <c r="I47" s="17"/>
      <c r="J47" s="17"/>
      <c r="K47" s="20"/>
    </row>
    <row r="48" spans="2:11" ht="12.75">
      <c r="B48" s="9">
        <v>1951</v>
      </c>
      <c r="C48" s="10">
        <v>3139075.6198595543</v>
      </c>
      <c r="D48" s="10">
        <v>7785</v>
      </c>
      <c r="E48" s="11"/>
      <c r="F48" s="11"/>
      <c r="G48" s="14"/>
      <c r="H48" s="14"/>
      <c r="I48" s="17"/>
      <c r="J48" s="17"/>
      <c r="K48" s="20"/>
    </row>
    <row r="49" spans="2:11" ht="12.75">
      <c r="B49" s="9">
        <v>1952</v>
      </c>
      <c r="C49" s="10">
        <v>5165443.123971911</v>
      </c>
      <c r="D49" s="10">
        <v>10437</v>
      </c>
      <c r="E49" s="11"/>
      <c r="F49" s="11"/>
      <c r="G49" s="14"/>
      <c r="H49" s="14"/>
      <c r="I49" s="17"/>
      <c r="J49" s="17"/>
      <c r="K49" s="20"/>
    </row>
    <row r="50" spans="2:11" ht="12.75">
      <c r="B50" s="9">
        <v>1953</v>
      </c>
      <c r="C50" s="10">
        <v>3025128</v>
      </c>
      <c r="D50" s="10">
        <v>4520</v>
      </c>
      <c r="E50" s="11"/>
      <c r="F50" s="11"/>
      <c r="G50" s="14"/>
      <c r="H50" s="14"/>
      <c r="I50" s="17"/>
      <c r="J50" s="17"/>
      <c r="K50" s="20"/>
    </row>
    <row r="51" spans="2:11" ht="12.75">
      <c r="B51" s="9">
        <v>1954</v>
      </c>
      <c r="C51" s="10">
        <v>2720187.6</v>
      </c>
      <c r="D51" s="10">
        <v>4441</v>
      </c>
      <c r="E51" s="11"/>
      <c r="F51" s="11"/>
      <c r="G51" s="14"/>
      <c r="H51" s="14"/>
      <c r="I51" s="17"/>
      <c r="J51" s="17"/>
      <c r="K51" s="20"/>
    </row>
    <row r="52" spans="2:11" ht="12.75">
      <c r="B52" s="9">
        <v>1955</v>
      </c>
      <c r="C52" s="10">
        <v>2300189.52</v>
      </c>
      <c r="D52" s="10">
        <v>3598</v>
      </c>
      <c r="E52" s="11"/>
      <c r="F52" s="11"/>
      <c r="G52" s="14"/>
      <c r="H52" s="14"/>
      <c r="I52" s="17"/>
      <c r="J52" s="17"/>
      <c r="K52" s="20"/>
    </row>
    <row r="53" spans="2:11" ht="12.75">
      <c r="B53" s="9">
        <v>1956</v>
      </c>
      <c r="C53" s="10">
        <v>4463079.904</v>
      </c>
      <c r="D53" s="10">
        <v>10511</v>
      </c>
      <c r="E53" s="13">
        <v>22418</v>
      </c>
      <c r="F53" s="13">
        <f aca="true" t="shared" si="0" ref="F53:F84">E53-$E$105</f>
        <v>5027.685999202702</v>
      </c>
      <c r="G53" s="16">
        <v>768</v>
      </c>
      <c r="H53" s="16">
        <f aca="true" t="shared" si="1" ref="H53:H84">G53-$G$105</f>
        <v>-4059.4912141621617</v>
      </c>
      <c r="I53" s="19">
        <v>32316</v>
      </c>
      <c r="J53" s="19">
        <f aca="true" t="shared" si="2" ref="J53:J84">I53-$I$105</f>
        <v>11938.738866054056</v>
      </c>
      <c r="K53" s="20"/>
    </row>
    <row r="54" spans="2:11" ht="12.75">
      <c r="B54" s="9">
        <v>1957</v>
      </c>
      <c r="C54" s="10">
        <v>3007925.9808</v>
      </c>
      <c r="D54" s="10">
        <v>4396</v>
      </c>
      <c r="E54" s="13">
        <v>13191</v>
      </c>
      <c r="F54" s="13">
        <f t="shared" si="0"/>
        <v>-4199.314000797298</v>
      </c>
      <c r="G54" s="16">
        <v>1237</v>
      </c>
      <c r="H54" s="16">
        <f t="shared" si="1"/>
        <v>-3590.4912141621617</v>
      </c>
      <c r="I54" s="19">
        <v>13962</v>
      </c>
      <c r="J54" s="19">
        <f t="shared" si="2"/>
        <v>-6415.261133945944</v>
      </c>
      <c r="K54" s="20"/>
    </row>
    <row r="55" spans="2:11" ht="12.75">
      <c r="B55" s="9">
        <v>1958</v>
      </c>
      <c r="C55" s="10">
        <v>4773169.19616</v>
      </c>
      <c r="D55" s="10">
        <v>9236</v>
      </c>
      <c r="E55" s="13">
        <v>25883</v>
      </c>
      <c r="F55" s="13">
        <f t="shared" si="0"/>
        <v>8492.685999202702</v>
      </c>
      <c r="G55" s="16">
        <v>709</v>
      </c>
      <c r="H55" s="16">
        <f t="shared" si="1"/>
        <v>-4118.491214162162</v>
      </c>
      <c r="I55" s="19">
        <v>35445</v>
      </c>
      <c r="J55" s="19">
        <f t="shared" si="2"/>
        <v>15067.738866054056</v>
      </c>
      <c r="K55" s="20"/>
    </row>
    <row r="56" spans="2:11" ht="12.75">
      <c r="B56" s="9">
        <v>1959</v>
      </c>
      <c r="C56" s="10">
        <v>2208788</v>
      </c>
      <c r="D56" s="10">
        <v>3067</v>
      </c>
      <c r="E56" s="13">
        <v>11977</v>
      </c>
      <c r="F56" s="13">
        <f t="shared" si="0"/>
        <v>-5413.314000797298</v>
      </c>
      <c r="G56" s="16">
        <v>1409</v>
      </c>
      <c r="H56" s="16">
        <f t="shared" si="1"/>
        <v>-3418.4912141621617</v>
      </c>
      <c r="I56" s="19">
        <v>12567</v>
      </c>
      <c r="J56" s="19">
        <f t="shared" si="2"/>
        <v>-7810.261133945944</v>
      </c>
      <c r="K56" s="20">
        <v>12.1</v>
      </c>
    </row>
    <row r="57" spans="2:11" ht="12.75">
      <c r="B57" s="9">
        <v>1960</v>
      </c>
      <c r="C57" s="10">
        <v>1854035.6</v>
      </c>
      <c r="D57" s="10">
        <v>3047</v>
      </c>
      <c r="E57" s="13">
        <v>10758</v>
      </c>
      <c r="F57" s="13">
        <f t="shared" si="0"/>
        <v>-6632.314000797298</v>
      </c>
      <c r="G57" s="16">
        <v>1464</v>
      </c>
      <c r="H57" s="16">
        <f t="shared" si="1"/>
        <v>-3363.4912141621617</v>
      </c>
      <c r="I57" s="19">
        <v>11333</v>
      </c>
      <c r="J57" s="19">
        <f t="shared" si="2"/>
        <v>-9044.261133945944</v>
      </c>
      <c r="K57" s="20">
        <v>25.4</v>
      </c>
    </row>
    <row r="58" spans="2:11" ht="12.75">
      <c r="B58" s="9">
        <v>1961</v>
      </c>
      <c r="C58" s="10">
        <v>1375467.12</v>
      </c>
      <c r="D58" s="10">
        <v>2132</v>
      </c>
      <c r="E58" s="13">
        <v>11394</v>
      </c>
      <c r="F58" s="13">
        <f t="shared" si="0"/>
        <v>-5996.314000797298</v>
      </c>
      <c r="G58" s="16">
        <v>1566</v>
      </c>
      <c r="H58" s="16">
        <f t="shared" si="1"/>
        <v>-3261.4912141621617</v>
      </c>
      <c r="I58" s="19">
        <v>11555</v>
      </c>
      <c r="J58" s="19">
        <f t="shared" si="2"/>
        <v>-8822.261133945944</v>
      </c>
      <c r="K58" s="20">
        <v>21.3</v>
      </c>
    </row>
    <row r="59" spans="2:11" ht="12.75">
      <c r="B59" s="9">
        <v>1962</v>
      </c>
      <c r="C59" s="10">
        <v>3073479.424</v>
      </c>
      <c r="D59" s="10">
        <v>5960</v>
      </c>
      <c r="E59" s="13">
        <v>12981</v>
      </c>
      <c r="F59" s="13">
        <f t="shared" si="0"/>
        <v>-4409.314000797298</v>
      </c>
      <c r="G59" s="16">
        <v>1428</v>
      </c>
      <c r="H59" s="16">
        <f t="shared" si="1"/>
        <v>-3399.4912141621617</v>
      </c>
      <c r="I59" s="19">
        <v>14032</v>
      </c>
      <c r="J59" s="19">
        <f t="shared" si="2"/>
        <v>-6345.261133945944</v>
      </c>
      <c r="K59" s="20">
        <v>24.9</v>
      </c>
    </row>
    <row r="60" spans="2:11" ht="12.75">
      <c r="B60" s="9">
        <v>1963</v>
      </c>
      <c r="C60" s="10">
        <v>3572895.8848</v>
      </c>
      <c r="D60" s="10">
        <v>6577</v>
      </c>
      <c r="E60" s="13">
        <v>20286</v>
      </c>
      <c r="F60" s="13">
        <f t="shared" si="0"/>
        <v>2895.685999202702</v>
      </c>
      <c r="G60" s="16">
        <v>1405</v>
      </c>
      <c r="H60" s="16">
        <f t="shared" si="1"/>
        <v>-3422.4912141621617</v>
      </c>
      <c r="I60" s="19">
        <v>24323</v>
      </c>
      <c r="J60" s="19">
        <f t="shared" si="2"/>
        <v>3945.7388660540564</v>
      </c>
      <c r="K60" s="20">
        <v>1.8</v>
      </c>
    </row>
    <row r="61" spans="2:11" ht="12.75">
      <c r="B61" s="9">
        <v>1964</v>
      </c>
      <c r="C61" s="10">
        <v>2186845.17696</v>
      </c>
      <c r="D61" s="10">
        <v>3241</v>
      </c>
      <c r="E61" s="13">
        <v>11628</v>
      </c>
      <c r="F61" s="13">
        <f t="shared" si="0"/>
        <v>-5762.314000797298</v>
      </c>
      <c r="G61" s="16">
        <v>1729</v>
      </c>
      <c r="H61" s="16">
        <f t="shared" si="1"/>
        <v>-3098.4912141621617</v>
      </c>
      <c r="I61" s="19">
        <v>11696</v>
      </c>
      <c r="J61" s="19">
        <f t="shared" si="2"/>
        <v>-8681.261133945944</v>
      </c>
      <c r="K61" s="20">
        <v>24.6</v>
      </c>
    </row>
    <row r="62" spans="2:11" ht="12.75">
      <c r="B62" s="9">
        <v>1965</v>
      </c>
      <c r="C62" s="10">
        <v>3811935.035392</v>
      </c>
      <c r="D62" s="10">
        <v>8601</v>
      </c>
      <c r="E62" s="13">
        <v>19929</v>
      </c>
      <c r="F62" s="13">
        <f t="shared" si="0"/>
        <v>2538.685999202702</v>
      </c>
      <c r="G62" s="16">
        <v>1543</v>
      </c>
      <c r="H62" s="16">
        <f t="shared" si="1"/>
        <v>-3284.4912141621617</v>
      </c>
      <c r="I62" s="19">
        <v>26220</v>
      </c>
      <c r="J62" s="19">
        <f t="shared" si="2"/>
        <v>5842.738866054056</v>
      </c>
      <c r="K62" s="20">
        <v>6</v>
      </c>
    </row>
    <row r="63" spans="2:11" ht="12.75">
      <c r="B63" s="9">
        <v>1966</v>
      </c>
      <c r="C63" s="10">
        <v>2513619.0070784</v>
      </c>
      <c r="D63" s="10">
        <v>4154</v>
      </c>
      <c r="E63" s="13">
        <v>13375</v>
      </c>
      <c r="F63" s="13">
        <f t="shared" si="0"/>
        <v>-4015.314000797298</v>
      </c>
      <c r="G63" s="16">
        <v>1684</v>
      </c>
      <c r="H63" s="16">
        <f t="shared" si="1"/>
        <v>-3143.4912141621617</v>
      </c>
      <c r="I63" s="19">
        <v>13744</v>
      </c>
      <c r="J63" s="19">
        <f t="shared" si="2"/>
        <v>-6633.261133945944</v>
      </c>
      <c r="K63" s="20"/>
    </row>
    <row r="64" spans="2:12" ht="12.75">
      <c r="B64" s="9">
        <v>1967</v>
      </c>
      <c r="C64" s="10">
        <v>5251875.80141568</v>
      </c>
      <c r="D64" s="10">
        <v>11223</v>
      </c>
      <c r="E64" s="13">
        <v>24163</v>
      </c>
      <c r="F64" s="13">
        <f t="shared" si="0"/>
        <v>6772.685999202702</v>
      </c>
      <c r="G64" s="16">
        <v>1329</v>
      </c>
      <c r="H64" s="16">
        <f t="shared" si="1"/>
        <v>-3498.4912141621617</v>
      </c>
      <c r="I64" s="19">
        <v>27733</v>
      </c>
      <c r="J64" s="19">
        <f t="shared" si="2"/>
        <v>7355.738866054056</v>
      </c>
      <c r="K64" s="20"/>
      <c r="L64" s="1">
        <v>414</v>
      </c>
    </row>
    <row r="65" spans="2:12" ht="12.75">
      <c r="B65" s="9">
        <v>1968</v>
      </c>
      <c r="C65" s="10">
        <v>2214280</v>
      </c>
      <c r="D65" s="10">
        <v>3016</v>
      </c>
      <c r="E65" s="13">
        <v>13388</v>
      </c>
      <c r="F65" s="13">
        <f t="shared" si="0"/>
        <v>-4002.314000797298</v>
      </c>
      <c r="G65" s="16">
        <v>2568.3553765</v>
      </c>
      <c r="H65" s="16">
        <f t="shared" si="1"/>
        <v>-2259.1358376621615</v>
      </c>
      <c r="I65" s="19">
        <v>14027</v>
      </c>
      <c r="J65" s="19">
        <f t="shared" si="2"/>
        <v>-6350.261133945944</v>
      </c>
      <c r="K65" s="20"/>
      <c r="L65" s="1">
        <v>696</v>
      </c>
    </row>
    <row r="66" spans="2:12" ht="12.75">
      <c r="B66" s="9">
        <v>1969</v>
      </c>
      <c r="C66" s="10">
        <v>6094546</v>
      </c>
      <c r="D66" s="10">
        <v>15006</v>
      </c>
      <c r="E66" s="13">
        <v>23211</v>
      </c>
      <c r="F66" s="13">
        <f t="shared" si="0"/>
        <v>5820.685999202702</v>
      </c>
      <c r="G66" s="16">
        <v>2953.022984</v>
      </c>
      <c r="H66" s="16">
        <f t="shared" si="1"/>
        <v>-1874.4682301621615</v>
      </c>
      <c r="I66" s="19">
        <v>29339</v>
      </c>
      <c r="J66" s="19">
        <f t="shared" si="2"/>
        <v>8961.738866054056</v>
      </c>
      <c r="K66" s="20">
        <v>2.5</v>
      </c>
      <c r="L66" s="1">
        <v>315</v>
      </c>
    </row>
    <row r="67" spans="2:12" ht="12.75">
      <c r="B67" s="9">
        <v>1970</v>
      </c>
      <c r="C67" s="10">
        <v>3183296.4</v>
      </c>
      <c r="D67" s="10">
        <v>5887</v>
      </c>
      <c r="E67" s="13">
        <v>20190</v>
      </c>
      <c r="F67" s="13">
        <f t="shared" si="0"/>
        <v>2799.685999202702</v>
      </c>
      <c r="G67" s="16">
        <v>2163.7931710000003</v>
      </c>
      <c r="H67" s="16">
        <f t="shared" si="1"/>
        <v>-2663.6980431621614</v>
      </c>
      <c r="I67" s="19">
        <v>28654</v>
      </c>
      <c r="J67" s="19">
        <f t="shared" si="2"/>
        <v>8276.738866054056</v>
      </c>
      <c r="K67" s="20">
        <v>32.5</v>
      </c>
      <c r="L67" s="1">
        <v>1673</v>
      </c>
    </row>
    <row r="68" spans="2:13" ht="12.75">
      <c r="B68" s="9">
        <v>1971</v>
      </c>
      <c r="C68" s="10">
        <v>2885824.48</v>
      </c>
      <c r="D68" s="10">
        <v>5051</v>
      </c>
      <c r="E68" s="13">
        <v>22869</v>
      </c>
      <c r="F68" s="13">
        <f t="shared" si="0"/>
        <v>5478.685999202702</v>
      </c>
      <c r="G68" s="16">
        <v>2874.3325219999997</v>
      </c>
      <c r="H68" s="16">
        <f t="shared" si="1"/>
        <v>-1953.158692162162</v>
      </c>
      <c r="I68" s="19">
        <v>24192</v>
      </c>
      <c r="J68" s="19">
        <f t="shared" si="2"/>
        <v>3814.7388660540564</v>
      </c>
      <c r="K68" s="20">
        <v>12.5</v>
      </c>
      <c r="L68" s="10">
        <v>1303</v>
      </c>
      <c r="M68" s="10">
        <f aca="true" t="shared" si="3" ref="M68:M103">K68*10</f>
        <v>125</v>
      </c>
    </row>
    <row r="69" spans="2:13" ht="12.75">
      <c r="B69" s="9">
        <v>1972</v>
      </c>
      <c r="C69" s="10">
        <v>2158907.6959999995</v>
      </c>
      <c r="D69" s="10">
        <v>3638</v>
      </c>
      <c r="E69" s="13">
        <v>12520</v>
      </c>
      <c r="F69" s="13">
        <f t="shared" si="0"/>
        <v>-4870.314000797298</v>
      </c>
      <c r="G69" s="16">
        <v>3495.756738</v>
      </c>
      <c r="H69" s="16">
        <f t="shared" si="1"/>
        <v>-1331.7344761621616</v>
      </c>
      <c r="I69" s="19">
        <v>12548</v>
      </c>
      <c r="J69" s="19">
        <f t="shared" si="2"/>
        <v>-7829.261133945944</v>
      </c>
      <c r="K69" s="20">
        <v>11.1</v>
      </c>
      <c r="L69" s="10">
        <v>1265</v>
      </c>
      <c r="M69" s="10">
        <f t="shared" si="3"/>
        <v>111</v>
      </c>
    </row>
    <row r="70" spans="2:13" ht="12.75">
      <c r="B70" s="9">
        <v>1973</v>
      </c>
      <c r="C70" s="10">
        <v>3495450.1392</v>
      </c>
      <c r="D70" s="10">
        <v>6939</v>
      </c>
      <c r="E70" s="13">
        <v>20645</v>
      </c>
      <c r="F70" s="13">
        <f t="shared" si="0"/>
        <v>3254.685999202702</v>
      </c>
      <c r="G70" s="16">
        <v>3440.1487315000004</v>
      </c>
      <c r="H70" s="16">
        <f t="shared" si="1"/>
        <v>-1387.3424826621613</v>
      </c>
      <c r="I70" s="19">
        <v>24482</v>
      </c>
      <c r="J70" s="19">
        <f t="shared" si="2"/>
        <v>4104.738866054056</v>
      </c>
      <c r="K70" s="20">
        <v>21.3</v>
      </c>
      <c r="L70" s="10">
        <v>1145</v>
      </c>
      <c r="M70" s="10">
        <f t="shared" si="3"/>
        <v>213</v>
      </c>
    </row>
    <row r="71" spans="2:13" ht="12.75">
      <c r="B71" s="9">
        <v>1974</v>
      </c>
      <c r="C71" s="10">
        <v>3903413.02784</v>
      </c>
      <c r="D71" s="10">
        <v>7566</v>
      </c>
      <c r="E71" s="13">
        <v>30656</v>
      </c>
      <c r="F71" s="13">
        <f t="shared" si="0"/>
        <v>13265.685999202702</v>
      </c>
      <c r="G71" s="16">
        <v>4408.8347595</v>
      </c>
      <c r="H71" s="16">
        <f t="shared" si="1"/>
        <v>-418.6564546621621</v>
      </c>
      <c r="I71" s="19">
        <v>38233</v>
      </c>
      <c r="J71" s="19">
        <f t="shared" si="2"/>
        <v>17855.738866054056</v>
      </c>
      <c r="K71" s="20">
        <v>13</v>
      </c>
      <c r="L71" s="10"/>
      <c r="M71" s="10">
        <f t="shared" si="3"/>
        <v>130</v>
      </c>
    </row>
    <row r="72" spans="2:13" ht="12.75">
      <c r="B72" s="9">
        <v>1975</v>
      </c>
      <c r="C72" s="10">
        <v>3846306.005568</v>
      </c>
      <c r="D72" s="10">
        <v>6547</v>
      </c>
      <c r="E72" s="13">
        <v>19871</v>
      </c>
      <c r="F72" s="13">
        <f t="shared" si="0"/>
        <v>2480.685999202702</v>
      </c>
      <c r="G72" s="16">
        <v>3939.8620185</v>
      </c>
      <c r="H72" s="16">
        <f t="shared" si="1"/>
        <v>-887.6291956621617</v>
      </c>
      <c r="I72" s="19">
        <v>20811</v>
      </c>
      <c r="J72" s="19">
        <f t="shared" si="2"/>
        <v>433.7388660540564</v>
      </c>
      <c r="K72" s="20">
        <v>12.2</v>
      </c>
      <c r="L72" s="10">
        <v>697</v>
      </c>
      <c r="M72" s="10">
        <f t="shared" si="3"/>
        <v>122</v>
      </c>
    </row>
    <row r="73" spans="2:13" ht="12.75">
      <c r="B73" s="9">
        <v>1976</v>
      </c>
      <c r="C73" s="10">
        <v>1568133.0011136</v>
      </c>
      <c r="D73" s="10">
        <v>2023</v>
      </c>
      <c r="E73" s="13">
        <v>11022</v>
      </c>
      <c r="F73" s="13">
        <f t="shared" si="0"/>
        <v>-6368.314000797298</v>
      </c>
      <c r="G73" s="16">
        <v>4942.896321</v>
      </c>
      <c r="H73" s="16">
        <f t="shared" si="1"/>
        <v>115.4051068378385</v>
      </c>
      <c r="I73" s="19">
        <v>11035</v>
      </c>
      <c r="J73" s="19">
        <f t="shared" si="2"/>
        <v>-9342.261133945944</v>
      </c>
      <c r="K73" s="20">
        <v>50.6</v>
      </c>
      <c r="L73" s="10">
        <v>360</v>
      </c>
      <c r="M73" s="10">
        <f t="shared" si="3"/>
        <v>506</v>
      </c>
    </row>
    <row r="74" spans="2:13" ht="12.75">
      <c r="B74" s="9">
        <v>1977</v>
      </c>
      <c r="C74" s="10">
        <v>838770.00022272</v>
      </c>
      <c r="D74" s="10">
        <v>1061</v>
      </c>
      <c r="E74" s="13">
        <v>5509</v>
      </c>
      <c r="F74" s="13">
        <f t="shared" si="0"/>
        <v>-11881.314000797298</v>
      </c>
      <c r="G74" s="16">
        <v>2181.9948215000004</v>
      </c>
      <c r="H74" s="16">
        <f t="shared" si="1"/>
        <v>-2645.4963926621613</v>
      </c>
      <c r="I74" s="19">
        <v>5509</v>
      </c>
      <c r="J74" s="19">
        <f t="shared" si="2"/>
        <v>-14868.261133945944</v>
      </c>
      <c r="K74" s="20">
        <v>25.8</v>
      </c>
      <c r="L74" s="10">
        <v>481</v>
      </c>
      <c r="M74" s="10">
        <f t="shared" si="3"/>
        <v>258</v>
      </c>
    </row>
    <row r="75" spans="2:13" ht="12.75">
      <c r="B75" s="9">
        <v>1978</v>
      </c>
      <c r="C75" s="10">
        <v>4582803.000044544</v>
      </c>
      <c r="D75" s="10">
        <v>11137</v>
      </c>
      <c r="E75" s="13">
        <v>17637</v>
      </c>
      <c r="F75" s="13">
        <f t="shared" si="0"/>
        <v>246.68599920270208</v>
      </c>
      <c r="G75" s="16">
        <v>4402.768594</v>
      </c>
      <c r="H75" s="16">
        <f t="shared" si="1"/>
        <v>-424.72262016216155</v>
      </c>
      <c r="I75" s="19">
        <v>20480</v>
      </c>
      <c r="J75" s="19">
        <f t="shared" si="2"/>
        <v>102.73886605405642</v>
      </c>
      <c r="K75" s="20">
        <v>62.5</v>
      </c>
      <c r="L75" s="10">
        <v>572</v>
      </c>
      <c r="M75" s="10">
        <f t="shared" si="3"/>
        <v>625</v>
      </c>
    </row>
    <row r="76" spans="2:13" ht="12.75">
      <c r="B76" s="9">
        <v>1979</v>
      </c>
      <c r="C76" s="10">
        <v>3668900.4</v>
      </c>
      <c r="D76" s="10">
        <v>6418</v>
      </c>
      <c r="E76" s="13">
        <v>12998</v>
      </c>
      <c r="F76" s="13">
        <f t="shared" si="0"/>
        <v>-4392.314000797298</v>
      </c>
      <c r="G76" s="16">
        <v>4559.091179999999</v>
      </c>
      <c r="H76" s="16">
        <f t="shared" si="1"/>
        <v>-268.4000341621622</v>
      </c>
      <c r="I76" s="19">
        <v>13144</v>
      </c>
      <c r="J76" s="19">
        <f t="shared" si="2"/>
        <v>-7233.261133945944</v>
      </c>
      <c r="K76" s="20">
        <v>13.3</v>
      </c>
      <c r="L76" s="10"/>
      <c r="M76" s="10">
        <f t="shared" si="3"/>
        <v>133</v>
      </c>
    </row>
    <row r="77" spans="2:13" ht="12.75">
      <c r="B77" s="9">
        <v>1980</v>
      </c>
      <c r="C77" s="10">
        <v>4730350.88</v>
      </c>
      <c r="D77" s="10">
        <v>10587</v>
      </c>
      <c r="E77" s="13">
        <v>19292</v>
      </c>
      <c r="F77" s="13">
        <f t="shared" si="0"/>
        <v>1901.685999202702</v>
      </c>
      <c r="G77" s="16">
        <v>4607.462483</v>
      </c>
      <c r="H77" s="16">
        <f t="shared" si="1"/>
        <v>-220.02873116216142</v>
      </c>
      <c r="I77" s="19">
        <v>25629</v>
      </c>
      <c r="J77" s="19">
        <f t="shared" si="2"/>
        <v>5251.738866054056</v>
      </c>
      <c r="K77" s="20">
        <v>15.8</v>
      </c>
      <c r="L77" s="10">
        <v>1653</v>
      </c>
      <c r="M77" s="10">
        <f t="shared" si="3"/>
        <v>158</v>
      </c>
    </row>
    <row r="78" spans="2:13" ht="12.75">
      <c r="B78" s="9">
        <v>1981</v>
      </c>
      <c r="C78" s="10">
        <v>2442155</v>
      </c>
      <c r="D78" s="10">
        <v>3320</v>
      </c>
      <c r="E78" s="13">
        <v>11485</v>
      </c>
      <c r="F78" s="13">
        <f t="shared" si="0"/>
        <v>-5905.314000797298</v>
      </c>
      <c r="G78" s="16">
        <v>4789.734996</v>
      </c>
      <c r="H78" s="16">
        <f t="shared" si="1"/>
        <v>-37.75621816216153</v>
      </c>
      <c r="I78" s="19">
        <v>11609</v>
      </c>
      <c r="J78" s="19">
        <f t="shared" si="2"/>
        <v>-8768.261133945944</v>
      </c>
      <c r="K78" s="20">
        <v>19.8</v>
      </c>
      <c r="L78" s="10">
        <v>374</v>
      </c>
      <c r="M78" s="10">
        <f t="shared" si="3"/>
        <v>198</v>
      </c>
    </row>
    <row r="79" spans="2:13" ht="12.75">
      <c r="B79" s="9">
        <v>1982</v>
      </c>
      <c r="C79" s="10">
        <v>5446044.600000001</v>
      </c>
      <c r="D79" s="10">
        <v>12715</v>
      </c>
      <c r="E79" s="13">
        <v>30096</v>
      </c>
      <c r="F79" s="13">
        <f t="shared" si="0"/>
        <v>12705.685999202702</v>
      </c>
      <c r="G79" s="16">
        <v>4677.207641999999</v>
      </c>
      <c r="H79" s="16">
        <f t="shared" si="1"/>
        <v>-150.28357216216227</v>
      </c>
      <c r="I79" s="19">
        <v>37221</v>
      </c>
      <c r="J79" s="19">
        <f t="shared" si="2"/>
        <v>16843.738866054056</v>
      </c>
      <c r="K79" s="20">
        <v>10.7</v>
      </c>
      <c r="L79" s="10">
        <v>330</v>
      </c>
      <c r="M79" s="10">
        <f t="shared" si="3"/>
        <v>107</v>
      </c>
    </row>
    <row r="80" spans="2:13" ht="12.75">
      <c r="B80" s="9">
        <v>1983</v>
      </c>
      <c r="C80" s="10">
        <v>7220474.600000001</v>
      </c>
      <c r="D80" s="10">
        <v>18928</v>
      </c>
      <c r="E80" s="13">
        <v>33954</v>
      </c>
      <c r="F80" s="13">
        <f t="shared" si="0"/>
        <v>16563.685999202702</v>
      </c>
      <c r="G80" s="16">
        <v>4470.2665305</v>
      </c>
      <c r="H80" s="16">
        <f t="shared" si="1"/>
        <v>-357.2246836621616</v>
      </c>
      <c r="I80" s="19">
        <v>48798</v>
      </c>
      <c r="J80" s="19">
        <f t="shared" si="2"/>
        <v>28420.738866054056</v>
      </c>
      <c r="K80" s="20">
        <v>2.9</v>
      </c>
      <c r="L80" s="10">
        <v>132</v>
      </c>
      <c r="M80" s="10">
        <f t="shared" si="3"/>
        <v>29</v>
      </c>
    </row>
    <row r="81" spans="2:13" ht="12.75">
      <c r="B81" s="9">
        <v>1984</v>
      </c>
      <c r="C81" s="10">
        <v>3688592.8</v>
      </c>
      <c r="D81" s="10">
        <v>8063</v>
      </c>
      <c r="E81" s="13">
        <v>22571</v>
      </c>
      <c r="F81" s="13">
        <f t="shared" si="0"/>
        <v>5180.685999202702</v>
      </c>
      <c r="G81" s="16">
        <v>3938.609511</v>
      </c>
      <c r="H81" s="16">
        <f t="shared" si="1"/>
        <v>-888.8817031621616</v>
      </c>
      <c r="I81" s="19">
        <v>27327</v>
      </c>
      <c r="J81" s="19">
        <f t="shared" si="2"/>
        <v>6949.738866054056</v>
      </c>
      <c r="K81" s="20">
        <v>1.2</v>
      </c>
      <c r="L81" s="10">
        <v>182</v>
      </c>
      <c r="M81" s="10">
        <f t="shared" si="3"/>
        <v>12</v>
      </c>
    </row>
    <row r="82" spans="2:13" ht="12.75">
      <c r="B82" s="9">
        <v>1985</v>
      </c>
      <c r="C82" s="10">
        <v>2403225.96</v>
      </c>
      <c r="D82" s="10">
        <v>3715</v>
      </c>
      <c r="E82" s="13">
        <v>12207</v>
      </c>
      <c r="F82" s="13">
        <f t="shared" si="0"/>
        <v>-5183.314000797298</v>
      </c>
      <c r="G82" s="16">
        <v>5583.5865585</v>
      </c>
      <c r="H82" s="16">
        <f t="shared" si="1"/>
        <v>756.0953443378385</v>
      </c>
      <c r="I82" s="19">
        <v>12379</v>
      </c>
      <c r="J82" s="19">
        <f t="shared" si="2"/>
        <v>-7998.261133945944</v>
      </c>
      <c r="K82" s="20">
        <v>0.9</v>
      </c>
      <c r="L82" s="10">
        <v>110</v>
      </c>
      <c r="M82" s="10">
        <f t="shared" si="3"/>
        <v>9</v>
      </c>
    </row>
    <row r="83" spans="2:13" ht="12.75">
      <c r="B83" s="9">
        <v>1986</v>
      </c>
      <c r="C83" s="10">
        <v>4305384.791999999</v>
      </c>
      <c r="D83" s="10">
        <v>10785</v>
      </c>
      <c r="E83" s="13">
        <v>17943</v>
      </c>
      <c r="F83" s="13">
        <f t="shared" si="0"/>
        <v>552.6859992027021</v>
      </c>
      <c r="G83" s="16">
        <v>5411.704217</v>
      </c>
      <c r="H83" s="16">
        <f t="shared" si="1"/>
        <v>584.2130028378388</v>
      </c>
      <c r="I83" s="19">
        <v>28061</v>
      </c>
      <c r="J83" s="19">
        <f t="shared" si="2"/>
        <v>7683.738866054056</v>
      </c>
      <c r="K83" s="20">
        <v>7.9</v>
      </c>
      <c r="L83" s="10">
        <v>212</v>
      </c>
      <c r="M83" s="10">
        <f t="shared" si="3"/>
        <v>79</v>
      </c>
    </row>
    <row r="84" spans="2:13" ht="12.75">
      <c r="B84" s="9">
        <v>1987</v>
      </c>
      <c r="C84" s="10">
        <v>1861361.7584</v>
      </c>
      <c r="D84" s="10">
        <v>2160</v>
      </c>
      <c r="E84" s="13">
        <v>10044</v>
      </c>
      <c r="F84" s="13">
        <f t="shared" si="0"/>
        <v>-7346.314000797298</v>
      </c>
      <c r="G84" s="16">
        <v>5175.9811345</v>
      </c>
      <c r="H84" s="16">
        <f t="shared" si="1"/>
        <v>348.48992033783816</v>
      </c>
      <c r="I84" s="19">
        <v>10080</v>
      </c>
      <c r="J84" s="19">
        <f t="shared" si="2"/>
        <v>-10297.261133945944</v>
      </c>
      <c r="K84" s="20">
        <v>1.4</v>
      </c>
      <c r="L84" s="10">
        <v>280</v>
      </c>
      <c r="M84" s="10">
        <f t="shared" si="3"/>
        <v>14</v>
      </c>
    </row>
    <row r="85" spans="2:13" ht="12.75">
      <c r="B85" s="9">
        <v>1988</v>
      </c>
      <c r="C85" s="10">
        <v>1476178.35168</v>
      </c>
      <c r="D85" s="10">
        <v>2516</v>
      </c>
      <c r="E85" s="13">
        <v>9710</v>
      </c>
      <c r="F85" s="13">
        <f aca="true" t="shared" si="4" ref="F85:F116">E85-$E$105</f>
        <v>-7680.314000797298</v>
      </c>
      <c r="G85" s="16">
        <v>5736.5750075</v>
      </c>
      <c r="H85" s="16">
        <f aca="true" t="shared" si="5" ref="H85:H116">G85-$G$105</f>
        <v>909.083793337838</v>
      </c>
      <c r="I85" s="19">
        <v>9829</v>
      </c>
      <c r="J85" s="19">
        <f aca="true" t="shared" si="6" ref="J85:J116">I85-$I$105</f>
        <v>-10548.261133945944</v>
      </c>
      <c r="K85" s="20">
        <v>1.2</v>
      </c>
      <c r="L85" s="10">
        <v>174</v>
      </c>
      <c r="M85" s="10">
        <f t="shared" si="3"/>
        <v>12</v>
      </c>
    </row>
    <row r="86" spans="2:13" ht="12.75">
      <c r="B86" s="9">
        <v>1989</v>
      </c>
      <c r="C86" s="10">
        <v>1963675.470336</v>
      </c>
      <c r="D86" s="10">
        <v>3618</v>
      </c>
      <c r="E86" s="13">
        <v>12302</v>
      </c>
      <c r="F86" s="13">
        <f t="shared" si="4"/>
        <v>-5088.314000797298</v>
      </c>
      <c r="G86" s="16">
        <v>6100.259052</v>
      </c>
      <c r="H86" s="16">
        <f t="shared" si="5"/>
        <v>1272.7678378378387</v>
      </c>
      <c r="I86" s="19">
        <v>12347</v>
      </c>
      <c r="J86" s="19">
        <f t="shared" si="6"/>
        <v>-8030.261133945944</v>
      </c>
      <c r="K86" s="20">
        <v>2.2</v>
      </c>
      <c r="L86" s="10">
        <v>366</v>
      </c>
      <c r="M86" s="10">
        <f t="shared" si="3"/>
        <v>22</v>
      </c>
    </row>
    <row r="87" spans="2:13" ht="12.75">
      <c r="B87" s="9">
        <v>1990</v>
      </c>
      <c r="C87" s="10">
        <v>1514587.4940672</v>
      </c>
      <c r="D87" s="10">
        <v>2494</v>
      </c>
      <c r="E87" s="13">
        <v>9881</v>
      </c>
      <c r="F87" s="13">
        <f t="shared" si="4"/>
        <v>-7509.314000797298</v>
      </c>
      <c r="G87" s="16">
        <v>5929.3119745</v>
      </c>
      <c r="H87" s="16">
        <f t="shared" si="5"/>
        <v>1101.8207603378387</v>
      </c>
      <c r="I87" s="19">
        <v>9903</v>
      </c>
      <c r="J87" s="19">
        <f t="shared" si="6"/>
        <v>-10474.261133945944</v>
      </c>
      <c r="K87" s="20">
        <v>2.2</v>
      </c>
      <c r="L87" s="10">
        <v>364</v>
      </c>
      <c r="M87" s="10">
        <f t="shared" si="3"/>
        <v>22</v>
      </c>
    </row>
    <row r="88" spans="2:13" ht="12.75">
      <c r="B88" s="9">
        <v>1991</v>
      </c>
      <c r="C88" s="10">
        <v>1955458.69881344</v>
      </c>
      <c r="D88" s="10">
        <v>3315</v>
      </c>
      <c r="E88" s="13">
        <v>7573</v>
      </c>
      <c r="F88" s="13">
        <f t="shared" si="4"/>
        <v>-9817.314000797298</v>
      </c>
      <c r="G88" s="16">
        <v>3294.024952</v>
      </c>
      <c r="H88" s="16">
        <f t="shared" si="5"/>
        <v>-1533.4662621621615</v>
      </c>
      <c r="I88" s="19">
        <v>7652</v>
      </c>
      <c r="J88" s="19">
        <f t="shared" si="6"/>
        <v>-12725.261133945944</v>
      </c>
      <c r="K88" s="20">
        <v>2</v>
      </c>
      <c r="L88" s="10">
        <v>689</v>
      </c>
      <c r="M88" s="10">
        <f t="shared" si="3"/>
        <v>20</v>
      </c>
    </row>
    <row r="89" spans="2:13" ht="12.75">
      <c r="B89" s="9">
        <v>1992</v>
      </c>
      <c r="C89" s="10">
        <v>1557439.139762688</v>
      </c>
      <c r="D89" s="10">
        <v>2677</v>
      </c>
      <c r="E89" s="13">
        <v>8045</v>
      </c>
      <c r="F89" s="13">
        <f t="shared" si="4"/>
        <v>-9345.314000797298</v>
      </c>
      <c r="G89" s="16">
        <v>3021.0480785</v>
      </c>
      <c r="H89" s="16">
        <f t="shared" si="5"/>
        <v>-1806.4431356621617</v>
      </c>
      <c r="I89" s="19">
        <v>8142</v>
      </c>
      <c r="J89" s="19">
        <f t="shared" si="6"/>
        <v>-12235.261133945944</v>
      </c>
      <c r="K89" s="20">
        <v>2.6</v>
      </c>
      <c r="L89" s="10">
        <v>156</v>
      </c>
      <c r="M89" s="10">
        <f t="shared" si="3"/>
        <v>26</v>
      </c>
    </row>
    <row r="90" spans="2:13" ht="12.75">
      <c r="B90" s="9">
        <v>1993</v>
      </c>
      <c r="C90" s="10">
        <v>4143494.2279525376</v>
      </c>
      <c r="D90" s="10">
        <v>8922</v>
      </c>
      <c r="E90" s="13">
        <v>19631</v>
      </c>
      <c r="F90" s="13">
        <f t="shared" si="4"/>
        <v>2240.685999202702</v>
      </c>
      <c r="G90" s="16">
        <v>4758.603204499999</v>
      </c>
      <c r="H90" s="16">
        <f t="shared" si="5"/>
        <v>-68.8880096621624</v>
      </c>
      <c r="I90" s="19">
        <v>21538</v>
      </c>
      <c r="J90" s="19">
        <f t="shared" si="6"/>
        <v>1160.7388660540564</v>
      </c>
      <c r="K90" s="20">
        <v>8.2</v>
      </c>
      <c r="L90" s="10">
        <v>1078</v>
      </c>
      <c r="M90" s="10">
        <f t="shared" si="3"/>
        <v>82</v>
      </c>
    </row>
    <row r="91" spans="2:13" ht="12.75">
      <c r="B91" s="9">
        <v>1994</v>
      </c>
      <c r="C91" s="10">
        <v>2042724.4455905077</v>
      </c>
      <c r="D91" s="10">
        <v>2569.0773938600987</v>
      </c>
      <c r="E91" s="13">
        <v>9503.38487</v>
      </c>
      <c r="F91" s="13">
        <f t="shared" si="4"/>
        <v>-7886.929130797298</v>
      </c>
      <c r="G91" s="16">
        <v>4113.4556895</v>
      </c>
      <c r="H91" s="16">
        <f t="shared" si="5"/>
        <v>-714.0355246621621</v>
      </c>
      <c r="I91" s="19">
        <v>11409.7406045</v>
      </c>
      <c r="J91" s="19">
        <f t="shared" si="6"/>
        <v>-8967.520529445943</v>
      </c>
      <c r="K91" s="20">
        <v>13</v>
      </c>
      <c r="L91" s="10">
        <v>102</v>
      </c>
      <c r="M91" s="10">
        <f t="shared" si="3"/>
        <v>130</v>
      </c>
    </row>
    <row r="92" spans="2:13" ht="12.75">
      <c r="B92" s="9">
        <v>1995</v>
      </c>
      <c r="C92" s="10">
        <v>5948085.089118101</v>
      </c>
      <c r="D92" s="10">
        <v>13572.63128794272</v>
      </c>
      <c r="E92" s="13">
        <v>27749.52203</v>
      </c>
      <c r="F92" s="13">
        <f t="shared" si="4"/>
        <v>10359.208029202702</v>
      </c>
      <c r="G92" s="16">
        <v>5149.574601</v>
      </c>
      <c r="H92" s="16">
        <f t="shared" si="5"/>
        <v>322.0833868378386</v>
      </c>
      <c r="I92" s="19">
        <v>27780.3912405</v>
      </c>
      <c r="J92" s="19">
        <f t="shared" si="6"/>
        <v>7403.130106554057</v>
      </c>
      <c r="K92" s="20">
        <v>3.2</v>
      </c>
      <c r="L92" s="10">
        <v>899</v>
      </c>
      <c r="M92" s="10">
        <f t="shared" si="3"/>
        <v>32</v>
      </c>
    </row>
    <row r="93" spans="2:13" ht="12.75">
      <c r="B93" s="9">
        <v>1996</v>
      </c>
      <c r="C93" s="10">
        <v>4119611.2</v>
      </c>
      <c r="D93" s="10">
        <v>7575.439977495626</v>
      </c>
      <c r="E93" s="13">
        <v>22576.593699999998</v>
      </c>
      <c r="F93" s="13">
        <f t="shared" si="4"/>
        <v>5186.2796992027</v>
      </c>
      <c r="G93" s="16">
        <v>5338.588266500001</v>
      </c>
      <c r="H93" s="16">
        <f t="shared" si="5"/>
        <v>511.09705233783916</v>
      </c>
      <c r="I93" s="19">
        <v>25991.516227499997</v>
      </c>
      <c r="J93" s="19">
        <f t="shared" si="6"/>
        <v>5614.255093554053</v>
      </c>
      <c r="K93" s="20">
        <v>11.1</v>
      </c>
      <c r="L93" s="10">
        <v>127</v>
      </c>
      <c r="M93" s="10">
        <f t="shared" si="3"/>
        <v>111</v>
      </c>
    </row>
    <row r="94" spans="2:13" ht="12.75">
      <c r="B94" s="9">
        <v>1997</v>
      </c>
      <c r="C94" s="10">
        <v>4130304.04</v>
      </c>
      <c r="D94" s="10">
        <v>10885.990409121465</v>
      </c>
      <c r="E94" s="13">
        <v>21014.924645</v>
      </c>
      <c r="F94" s="13">
        <f t="shared" si="4"/>
        <v>3624.610644202701</v>
      </c>
      <c r="G94" s="16">
        <v>5084.753821</v>
      </c>
      <c r="H94" s="16">
        <f t="shared" si="5"/>
        <v>257.2626068378386</v>
      </c>
      <c r="I94" s="19">
        <v>30816.584278000002</v>
      </c>
      <c r="J94" s="19">
        <f t="shared" si="6"/>
        <v>10439.323144054059</v>
      </c>
      <c r="K94" s="20">
        <v>4</v>
      </c>
      <c r="L94" s="10">
        <v>303</v>
      </c>
      <c r="M94" s="10">
        <f t="shared" si="3"/>
        <v>40</v>
      </c>
    </row>
    <row r="95" spans="2:13" ht="12.75">
      <c r="B95" s="9">
        <v>1998</v>
      </c>
      <c r="C95" s="10">
        <v>5655749.408</v>
      </c>
      <c r="D95" s="10">
        <v>12204.344614790502</v>
      </c>
      <c r="E95" s="13">
        <v>29015.391729999996</v>
      </c>
      <c r="F95" s="13">
        <f t="shared" si="4"/>
        <v>11625.077729202698</v>
      </c>
      <c r="G95" s="16">
        <v>4749.954889000001</v>
      </c>
      <c r="H95" s="16">
        <f t="shared" si="5"/>
        <v>-77.53632516216112</v>
      </c>
      <c r="I95" s="19">
        <v>38011.42110199999</v>
      </c>
      <c r="J95" s="19">
        <f t="shared" si="6"/>
        <v>17634.15996805405</v>
      </c>
      <c r="K95" s="20">
        <v>3.3</v>
      </c>
      <c r="L95" s="10">
        <v>420</v>
      </c>
      <c r="M95" s="10">
        <f t="shared" si="3"/>
        <v>33</v>
      </c>
    </row>
    <row r="96" spans="2:13" ht="12.75">
      <c r="B96" s="9">
        <v>1999</v>
      </c>
      <c r="C96" s="10">
        <v>3590922.6</v>
      </c>
      <c r="D96" s="10">
        <v>6033.6445</v>
      </c>
      <c r="E96" s="13">
        <v>21770.697650000002</v>
      </c>
      <c r="F96" s="13">
        <f t="shared" si="4"/>
        <v>4380.383649202704</v>
      </c>
      <c r="G96" s="16">
        <v>4806.7900979999995</v>
      </c>
      <c r="H96" s="16">
        <f t="shared" si="5"/>
        <v>-20.70111616216218</v>
      </c>
      <c r="I96" s="19">
        <v>23405.992241500004</v>
      </c>
      <c r="J96" s="19">
        <f t="shared" si="6"/>
        <v>3028.73110755406</v>
      </c>
      <c r="K96" s="20">
        <v>11.9</v>
      </c>
      <c r="L96" s="10">
        <v>864</v>
      </c>
      <c r="M96" s="10">
        <f t="shared" si="3"/>
        <v>119</v>
      </c>
    </row>
    <row r="97" spans="2:13" ht="12.75">
      <c r="B97" s="9">
        <v>2000</v>
      </c>
      <c r="C97" s="10">
        <v>3381658.12</v>
      </c>
      <c r="D97" s="10">
        <v>6207.159</v>
      </c>
      <c r="E97" s="13">
        <v>18359.87105</v>
      </c>
      <c r="F97" s="13">
        <f t="shared" si="4"/>
        <v>969.5570492027036</v>
      </c>
      <c r="G97" s="16">
        <v>6285.298932</v>
      </c>
      <c r="H97" s="16">
        <f t="shared" si="5"/>
        <v>1457.807717837838</v>
      </c>
      <c r="I97" s="19">
        <v>21321.31589</v>
      </c>
      <c r="J97" s="19">
        <f t="shared" si="6"/>
        <v>944.0547560540581</v>
      </c>
      <c r="K97" s="20">
        <v>8</v>
      </c>
      <c r="L97" s="10">
        <v>756</v>
      </c>
      <c r="M97" s="10">
        <f t="shared" si="3"/>
        <v>80</v>
      </c>
    </row>
    <row r="98" spans="2:13" ht="12.75">
      <c r="B98" s="9">
        <v>2001</v>
      </c>
      <c r="C98" s="10">
        <v>2198060.824</v>
      </c>
      <c r="D98" s="10">
        <v>3257.6304999999998</v>
      </c>
      <c r="E98" s="13">
        <v>10517.38974</v>
      </c>
      <c r="F98" s="13">
        <f t="shared" si="4"/>
        <v>-6872.924260797297</v>
      </c>
      <c r="G98" s="16">
        <v>5039.585558999999</v>
      </c>
      <c r="H98" s="16">
        <f t="shared" si="5"/>
        <v>212.09434483783753</v>
      </c>
      <c r="I98" s="19">
        <v>10883.722355</v>
      </c>
      <c r="J98" s="19">
        <f t="shared" si="6"/>
        <v>-9493.538778945944</v>
      </c>
      <c r="K98" s="20">
        <v>3.5</v>
      </c>
      <c r="L98" s="10">
        <v>603</v>
      </c>
      <c r="M98" s="10">
        <f t="shared" si="3"/>
        <v>35</v>
      </c>
    </row>
    <row r="99" spans="2:13" ht="12.75">
      <c r="B99" s="9">
        <v>2002</v>
      </c>
      <c r="C99" s="10">
        <v>2341004.3648</v>
      </c>
      <c r="D99" s="10">
        <v>4119.915000000001</v>
      </c>
      <c r="E99" s="13">
        <v>13104.004651000001</v>
      </c>
      <c r="F99" s="13">
        <f t="shared" si="4"/>
        <v>-4286.309349797297</v>
      </c>
      <c r="G99" s="16">
        <v>5499.327139499999</v>
      </c>
      <c r="H99" s="16">
        <f t="shared" si="5"/>
        <v>671.8359253378376</v>
      </c>
      <c r="I99" s="19">
        <v>13812.201425000001</v>
      </c>
      <c r="J99" s="19">
        <f t="shared" si="6"/>
        <v>-6565.0597089459425</v>
      </c>
      <c r="K99" s="20">
        <v>4.7</v>
      </c>
      <c r="L99" s="10">
        <v>139</v>
      </c>
      <c r="M99" s="10">
        <f t="shared" si="3"/>
        <v>47</v>
      </c>
    </row>
    <row r="100" spans="2:13" ht="12.75">
      <c r="B100" s="9">
        <v>2003</v>
      </c>
      <c r="C100" s="10">
        <v>2813413.8729600003</v>
      </c>
      <c r="D100" s="10">
        <v>4923.053999999999</v>
      </c>
      <c r="E100" s="13">
        <v>18304.630575</v>
      </c>
      <c r="F100" s="13">
        <f t="shared" si="4"/>
        <v>914.3165742027013</v>
      </c>
      <c r="G100" s="16">
        <v>6280.6158884999995</v>
      </c>
      <c r="H100" s="16">
        <f t="shared" si="5"/>
        <v>1453.1246743378379</v>
      </c>
      <c r="I100" s="19">
        <v>19426.6350365</v>
      </c>
      <c r="J100" s="19">
        <f t="shared" si="6"/>
        <v>-950.6260974459437</v>
      </c>
      <c r="K100" s="20">
        <v>1.6</v>
      </c>
      <c r="L100" s="10">
        <v>210</v>
      </c>
      <c r="M100" s="10">
        <f t="shared" si="3"/>
        <v>16</v>
      </c>
    </row>
    <row r="101" spans="2:13" ht="12.75">
      <c r="B101" s="9">
        <v>2004</v>
      </c>
      <c r="C101" s="10">
        <v>2213807.574592</v>
      </c>
      <c r="D101" s="10">
        <v>3852.671749999999</v>
      </c>
      <c r="E101" s="13">
        <v>17129.406825</v>
      </c>
      <c r="F101" s="13">
        <f t="shared" si="4"/>
        <v>-260.9071757972997</v>
      </c>
      <c r="G101" s="16">
        <v>6093.212825</v>
      </c>
      <c r="H101" s="16">
        <f t="shared" si="5"/>
        <v>1265.721610837838</v>
      </c>
      <c r="I101" s="19">
        <v>20250.761434999997</v>
      </c>
      <c r="J101" s="19">
        <f t="shared" si="6"/>
        <v>-126.49969894594688</v>
      </c>
      <c r="K101" s="20">
        <v>2.9</v>
      </c>
      <c r="L101" s="10">
        <v>74</v>
      </c>
      <c r="M101" s="10">
        <f t="shared" si="3"/>
        <v>29</v>
      </c>
    </row>
    <row r="102" spans="2:13" ht="12.75">
      <c r="B102" s="9">
        <v>2005</v>
      </c>
      <c r="C102" s="10">
        <v>4753626.7149184</v>
      </c>
      <c r="D102" s="10">
        <v>9801.145378172498</v>
      </c>
      <c r="E102" s="13">
        <v>16746.88885</v>
      </c>
      <c r="F102" s="13">
        <f t="shared" si="4"/>
        <v>-643.4251507972986</v>
      </c>
      <c r="G102" s="16">
        <v>6422.061256999999</v>
      </c>
      <c r="H102" s="16">
        <f t="shared" si="5"/>
        <v>1594.5700428378377</v>
      </c>
      <c r="I102" s="19">
        <v>17453.8221345</v>
      </c>
      <c r="J102" s="19">
        <f t="shared" si="6"/>
        <v>-2923.4389994459452</v>
      </c>
      <c r="K102" s="20">
        <v>0.3</v>
      </c>
      <c r="L102" s="10">
        <v>26</v>
      </c>
      <c r="M102" s="10">
        <f t="shared" si="3"/>
        <v>3</v>
      </c>
    </row>
    <row r="103" spans="2:13" ht="12.75">
      <c r="B103" s="9">
        <v>2006</v>
      </c>
      <c r="C103" s="10">
        <v>5899080.6</v>
      </c>
      <c r="D103" s="10">
        <v>11620.090426664998</v>
      </c>
      <c r="E103" s="13">
        <v>28039.5117135</v>
      </c>
      <c r="F103" s="13">
        <f t="shared" si="4"/>
        <v>10649.197712702702</v>
      </c>
      <c r="G103" s="16">
        <v>6271.5949305</v>
      </c>
      <c r="H103" s="16">
        <f t="shared" si="5"/>
        <v>1444.1037163378387</v>
      </c>
      <c r="I103" s="19">
        <v>41073.357986</v>
      </c>
      <c r="J103" s="19">
        <f t="shared" si="6"/>
        <v>20696.09685205406</v>
      </c>
      <c r="K103" s="20">
        <v>0.4</v>
      </c>
      <c r="L103" s="10">
        <v>41</v>
      </c>
      <c r="M103" s="10">
        <f t="shared" si="3"/>
        <v>4</v>
      </c>
    </row>
    <row r="104" spans="2:10" ht="12.75">
      <c r="B104" s="9">
        <v>2007</v>
      </c>
      <c r="C104" s="10">
        <v>1957604.4</v>
      </c>
      <c r="D104" s="10">
        <v>2489.4887259999996</v>
      </c>
      <c r="E104" s="13">
        <v>11148.4</v>
      </c>
      <c r="F104" s="13">
        <f t="shared" si="4"/>
        <v>-6241.914000797298</v>
      </c>
      <c r="G104" s="16">
        <v>5742.3</v>
      </c>
      <c r="H104" s="16">
        <f t="shared" si="5"/>
        <v>914.8087858378385</v>
      </c>
      <c r="I104" s="19">
        <v>11372.2</v>
      </c>
      <c r="J104" s="19">
        <f t="shared" si="6"/>
        <v>-9005.061133945943</v>
      </c>
    </row>
    <row r="105" spans="2:9" ht="12.75">
      <c r="B105" s="1" t="s">
        <v>16</v>
      </c>
      <c r="C105" s="10">
        <f>AVERAGE(C68:C104)</f>
        <v>3316286.0750535065</v>
      </c>
      <c r="D105" s="10">
        <f>AVERAGE(D68:D104)</f>
        <v>6575.872512541837</v>
      </c>
      <c r="E105" s="10">
        <f>AVERAGE(E68:E104)</f>
        <v>17390.314000797298</v>
      </c>
      <c r="G105" s="10">
        <f>AVERAGE(G68:G104)</f>
        <v>4827.491214162162</v>
      </c>
      <c r="I105" s="10">
        <f>AVERAGE(I68:I104)</f>
        <v>20377.261133945944</v>
      </c>
    </row>
    <row r="106" spans="2:4" ht="12.75">
      <c r="B106" s="71" t="s">
        <v>83</v>
      </c>
      <c r="D106" s="10">
        <f>AVERAGE(D18:D104)</f>
        <v>6199.520493839631</v>
      </c>
    </row>
    <row r="115" spans="2:12" ht="12.75">
      <c r="B115" s="1" t="s">
        <v>82</v>
      </c>
      <c r="L115" s="1" t="s">
        <v>81</v>
      </c>
    </row>
    <row r="116" spans="2:20" ht="12.75">
      <c r="B116" s="8" t="s">
        <v>3</v>
      </c>
      <c r="C116" s="2" t="s">
        <v>15</v>
      </c>
      <c r="D116" s="2" t="s">
        <v>17</v>
      </c>
      <c r="E116" s="8" t="s">
        <v>3</v>
      </c>
      <c r="F116" s="2" t="s">
        <v>15</v>
      </c>
      <c r="G116" s="8" t="s">
        <v>3</v>
      </c>
      <c r="H116" s="2" t="s">
        <v>17</v>
      </c>
      <c r="I116" s="68" t="s">
        <v>6</v>
      </c>
      <c r="J116" s="68" t="s">
        <v>48</v>
      </c>
      <c r="L116" s="8" t="s">
        <v>3</v>
      </c>
      <c r="M116" s="2" t="s">
        <v>15</v>
      </c>
      <c r="N116" s="2" t="s">
        <v>17</v>
      </c>
      <c r="O116" s="8" t="s">
        <v>3</v>
      </c>
      <c r="P116" s="2" t="s">
        <v>15</v>
      </c>
      <c r="Q116" s="8" t="s">
        <v>3</v>
      </c>
      <c r="R116" s="2" t="s">
        <v>17</v>
      </c>
      <c r="S116" s="68" t="s">
        <v>6</v>
      </c>
      <c r="T116" s="68" t="s">
        <v>48</v>
      </c>
    </row>
    <row r="117" spans="2:21" ht="12.75">
      <c r="B117" s="9">
        <v>1921</v>
      </c>
      <c r="C117" s="10">
        <v>3225296.256</v>
      </c>
      <c r="D117" s="10">
        <v>6330000</v>
      </c>
      <c r="E117" s="9">
        <v>1983</v>
      </c>
      <c r="F117" s="10">
        <v>7220474.600000001</v>
      </c>
      <c r="G117" s="9">
        <v>1983</v>
      </c>
      <c r="H117" s="10">
        <v>18928000</v>
      </c>
      <c r="I117" s="1">
        <v>1</v>
      </c>
      <c r="J117" s="7">
        <v>1.1494252873563218</v>
      </c>
      <c r="K117" s="9"/>
      <c r="L117" s="9">
        <v>1971</v>
      </c>
      <c r="M117" s="10">
        <v>2885824.48</v>
      </c>
      <c r="N117" s="10">
        <v>5051000</v>
      </c>
      <c r="O117" s="9">
        <v>1983</v>
      </c>
      <c r="P117" s="10">
        <v>7220474.600000001</v>
      </c>
      <c r="Q117" s="9">
        <v>1983</v>
      </c>
      <c r="R117" s="10">
        <v>18928000</v>
      </c>
      <c r="S117" s="1">
        <v>1</v>
      </c>
      <c r="T117" s="7">
        <v>2.7027027027027026</v>
      </c>
      <c r="U117" s="9"/>
    </row>
    <row r="118" spans="2:22" ht="12.75">
      <c r="B118" s="9">
        <v>1922</v>
      </c>
      <c r="C118" s="10">
        <v>4543729.2512</v>
      </c>
      <c r="D118" s="10">
        <v>8695000</v>
      </c>
      <c r="E118" s="9">
        <v>1969</v>
      </c>
      <c r="F118" s="10">
        <v>6094546</v>
      </c>
      <c r="G118" s="9">
        <v>1969</v>
      </c>
      <c r="H118" s="10">
        <v>15006000</v>
      </c>
      <c r="I118" s="1">
        <v>2</v>
      </c>
      <c r="J118" s="7">
        <v>2.2988505747126435</v>
      </c>
      <c r="K118" s="9"/>
      <c r="L118" s="9">
        <v>1972</v>
      </c>
      <c r="M118" s="10">
        <v>2158907.6959999995</v>
      </c>
      <c r="N118" s="10">
        <v>3638000</v>
      </c>
      <c r="O118" s="9">
        <v>1995</v>
      </c>
      <c r="P118" s="10">
        <v>5948085.089118101</v>
      </c>
      <c r="Q118" s="70">
        <v>1995</v>
      </c>
      <c r="R118" s="10">
        <v>13572631.28794272</v>
      </c>
      <c r="S118" s="1">
        <v>2</v>
      </c>
      <c r="T118" s="7">
        <v>5.405405405405405</v>
      </c>
      <c r="U118" s="70">
        <v>1995</v>
      </c>
      <c r="V118" s="72" t="s">
        <v>49</v>
      </c>
    </row>
    <row r="119" spans="2:21" ht="12.75">
      <c r="B119" s="9">
        <v>1923</v>
      </c>
      <c r="C119" s="10">
        <v>3549358</v>
      </c>
      <c r="D119" s="10">
        <v>6048000</v>
      </c>
      <c r="E119" s="70">
        <v>1995</v>
      </c>
      <c r="F119" s="10">
        <v>5948085.089118101</v>
      </c>
      <c r="G119" s="70">
        <v>1995</v>
      </c>
      <c r="H119" s="10">
        <v>13572631.28794272</v>
      </c>
      <c r="I119" s="1">
        <v>3</v>
      </c>
      <c r="J119" s="7">
        <v>3.4482758620689653</v>
      </c>
      <c r="K119" s="76" t="s">
        <v>49</v>
      </c>
      <c r="L119" s="9">
        <v>1973</v>
      </c>
      <c r="M119" s="10">
        <v>3495450.1392</v>
      </c>
      <c r="N119" s="10">
        <v>6939000</v>
      </c>
      <c r="O119" s="9">
        <v>2006</v>
      </c>
      <c r="P119" s="10">
        <v>5899080.6</v>
      </c>
      <c r="Q119" s="9">
        <v>1982</v>
      </c>
      <c r="R119" s="10">
        <v>12715000</v>
      </c>
      <c r="S119" s="1">
        <v>3</v>
      </c>
      <c r="T119" s="7">
        <v>8.108108108108109</v>
      </c>
      <c r="U119" s="9"/>
    </row>
    <row r="120" spans="2:22" ht="12.75">
      <c r="B120" s="9">
        <v>1924</v>
      </c>
      <c r="C120" s="10">
        <v>1419745.6</v>
      </c>
      <c r="D120" s="10">
        <v>1539000</v>
      </c>
      <c r="E120" s="9">
        <v>2006</v>
      </c>
      <c r="F120" s="10">
        <v>5899080.6</v>
      </c>
      <c r="G120" s="9">
        <v>1938</v>
      </c>
      <c r="H120" s="10">
        <v>13366000</v>
      </c>
      <c r="I120" s="1">
        <v>4</v>
      </c>
      <c r="J120" s="7">
        <v>4.597701149425287</v>
      </c>
      <c r="K120" s="9"/>
      <c r="L120" s="9">
        <v>1974</v>
      </c>
      <c r="M120" s="10">
        <v>3903413.02784</v>
      </c>
      <c r="N120" s="10">
        <v>7566000</v>
      </c>
      <c r="O120" s="9">
        <v>1998</v>
      </c>
      <c r="P120" s="10">
        <v>5655749.408</v>
      </c>
      <c r="Q120" s="70">
        <v>1998</v>
      </c>
      <c r="R120" s="10">
        <v>12204344.614790501</v>
      </c>
      <c r="S120" s="1">
        <v>4</v>
      </c>
      <c r="T120" s="7">
        <v>10.81081081081081</v>
      </c>
      <c r="U120" s="70">
        <v>1998</v>
      </c>
      <c r="V120" s="72" t="s">
        <v>50</v>
      </c>
    </row>
    <row r="121" spans="2:21" ht="12.75">
      <c r="B121" s="9">
        <v>1925</v>
      </c>
      <c r="C121" s="10">
        <v>2929617.12</v>
      </c>
      <c r="D121" s="10">
        <v>5709000</v>
      </c>
      <c r="E121" s="9">
        <v>1938</v>
      </c>
      <c r="F121" s="10">
        <v>5894484.814656215</v>
      </c>
      <c r="G121" s="9">
        <v>1982</v>
      </c>
      <c r="H121" s="10">
        <v>12715000</v>
      </c>
      <c r="I121" s="1">
        <v>5</v>
      </c>
      <c r="J121" s="7">
        <v>5.747126436781609</v>
      </c>
      <c r="K121" s="9"/>
      <c r="L121" s="9">
        <v>1975</v>
      </c>
      <c r="M121" s="10">
        <v>3846306.005568</v>
      </c>
      <c r="N121" s="10">
        <v>6547000</v>
      </c>
      <c r="O121" s="9">
        <v>1982</v>
      </c>
      <c r="P121" s="10">
        <v>5446044.600000001</v>
      </c>
      <c r="Q121" s="9">
        <v>2006</v>
      </c>
      <c r="R121" s="10">
        <v>11620090.426664997</v>
      </c>
      <c r="S121" s="1">
        <v>5</v>
      </c>
      <c r="T121" s="7">
        <v>13.513513513513514</v>
      </c>
      <c r="U121" s="9"/>
    </row>
    <row r="122" spans="2:21" ht="12.75">
      <c r="B122" s="9">
        <v>1926</v>
      </c>
      <c r="C122" s="10">
        <v>2300567.424</v>
      </c>
      <c r="D122" s="10">
        <v>3628000</v>
      </c>
      <c r="E122" s="70">
        <v>1998</v>
      </c>
      <c r="F122" s="10">
        <v>5655749.408</v>
      </c>
      <c r="G122" s="70">
        <v>1998</v>
      </c>
      <c r="H122" s="10">
        <v>12204344.614790501</v>
      </c>
      <c r="I122" s="1">
        <v>6</v>
      </c>
      <c r="J122" s="7">
        <v>6.896551724137931</v>
      </c>
      <c r="K122" s="76" t="s">
        <v>50</v>
      </c>
      <c r="L122" s="9">
        <v>1976</v>
      </c>
      <c r="M122" s="10">
        <v>1568133.0011136</v>
      </c>
      <c r="N122" s="10">
        <v>2023000</v>
      </c>
      <c r="O122" s="9">
        <v>2005</v>
      </c>
      <c r="P122" s="10">
        <v>4753626.7149184</v>
      </c>
      <c r="Q122" s="9">
        <v>1978</v>
      </c>
      <c r="R122" s="10">
        <v>11137000</v>
      </c>
      <c r="S122" s="1">
        <v>6</v>
      </c>
      <c r="T122" s="7">
        <v>16.216216216216218</v>
      </c>
      <c r="U122" s="9"/>
    </row>
    <row r="123" spans="2:22" ht="12.75">
      <c r="B123" s="9">
        <v>1927</v>
      </c>
      <c r="C123" s="10">
        <v>3558955.4848</v>
      </c>
      <c r="D123" s="10">
        <v>7018000</v>
      </c>
      <c r="E123" s="9">
        <v>1982</v>
      </c>
      <c r="F123" s="10">
        <v>5446044.600000001</v>
      </c>
      <c r="G123" s="9">
        <v>2006</v>
      </c>
      <c r="H123" s="10">
        <v>11620090.426664997</v>
      </c>
      <c r="I123" s="1">
        <v>7</v>
      </c>
      <c r="J123" s="7">
        <v>8.045977011494253</v>
      </c>
      <c r="K123" s="9"/>
      <c r="L123" s="9">
        <v>1977</v>
      </c>
      <c r="M123" s="10">
        <v>838770.00022272</v>
      </c>
      <c r="N123" s="10">
        <v>1061000</v>
      </c>
      <c r="O123" s="9">
        <v>1980</v>
      </c>
      <c r="P123" s="10">
        <v>4730350.88</v>
      </c>
      <c r="Q123" s="70">
        <v>1997</v>
      </c>
      <c r="R123" s="10">
        <v>10885990.409121465</v>
      </c>
      <c r="S123" s="1">
        <v>7</v>
      </c>
      <c r="T123" s="7">
        <v>18.91891891891892</v>
      </c>
      <c r="U123" s="70">
        <v>1997</v>
      </c>
      <c r="V123" s="72" t="s">
        <v>51</v>
      </c>
    </row>
    <row r="124" spans="2:21" ht="12.75">
      <c r="B124" s="9">
        <v>1928</v>
      </c>
      <c r="C124" s="10">
        <v>2632407.09696</v>
      </c>
      <c r="D124" s="10">
        <v>4598000</v>
      </c>
      <c r="E124" s="9">
        <v>1967</v>
      </c>
      <c r="F124" s="10">
        <v>5251875.80141568</v>
      </c>
      <c r="G124" s="9">
        <v>1967</v>
      </c>
      <c r="H124" s="10">
        <v>11223000</v>
      </c>
      <c r="I124" s="1">
        <v>8</v>
      </c>
      <c r="J124" s="7">
        <v>9.195402298850574</v>
      </c>
      <c r="K124" s="9"/>
      <c r="L124" s="9">
        <v>1978</v>
      </c>
      <c r="M124" s="10">
        <v>4582803.000044544</v>
      </c>
      <c r="N124" s="10">
        <v>11137000</v>
      </c>
      <c r="O124" s="9">
        <v>1978</v>
      </c>
      <c r="P124" s="10">
        <v>4582803.000044544</v>
      </c>
      <c r="Q124" s="9">
        <v>1986</v>
      </c>
      <c r="R124" s="10">
        <v>10785000</v>
      </c>
      <c r="S124" s="1">
        <v>8</v>
      </c>
      <c r="T124" s="7">
        <v>21.62162162162162</v>
      </c>
      <c r="U124" s="9"/>
    </row>
    <row r="125" spans="2:21" ht="12.75">
      <c r="B125" s="9">
        <v>1929</v>
      </c>
      <c r="C125" s="10">
        <v>2004815.419392</v>
      </c>
      <c r="D125" s="10">
        <v>2908000</v>
      </c>
      <c r="E125" s="9">
        <v>1952</v>
      </c>
      <c r="F125" s="10">
        <v>5165443.123971911</v>
      </c>
      <c r="G125" s="9">
        <v>1978</v>
      </c>
      <c r="H125" s="10">
        <v>11137000</v>
      </c>
      <c r="I125" s="1">
        <v>9</v>
      </c>
      <c r="J125" s="7">
        <v>10.344827586206897</v>
      </c>
      <c r="K125" s="9"/>
      <c r="L125" s="9">
        <v>1979</v>
      </c>
      <c r="M125" s="10">
        <v>3668900.4</v>
      </c>
      <c r="N125" s="10">
        <v>6418000</v>
      </c>
      <c r="O125" s="9">
        <v>1986</v>
      </c>
      <c r="P125" s="10">
        <v>4305384.791999999</v>
      </c>
      <c r="Q125" s="9">
        <v>1980</v>
      </c>
      <c r="R125" s="10">
        <v>10587000</v>
      </c>
      <c r="S125" s="1">
        <v>9</v>
      </c>
      <c r="T125" s="7">
        <v>24.324324324324323</v>
      </c>
      <c r="U125" s="9"/>
    </row>
    <row r="126" spans="2:22" ht="12.75">
      <c r="B126" s="9">
        <v>1930</v>
      </c>
      <c r="C126" s="10">
        <v>2016115.0838784</v>
      </c>
      <c r="D126" s="10">
        <v>3325000</v>
      </c>
      <c r="E126" s="9">
        <v>1958</v>
      </c>
      <c r="F126" s="10">
        <v>4773169.19616</v>
      </c>
      <c r="G126" s="70">
        <v>1997</v>
      </c>
      <c r="H126" s="10">
        <v>10885990.409121465</v>
      </c>
      <c r="I126" s="1">
        <v>10</v>
      </c>
      <c r="J126" s="7">
        <v>11.494252873563218</v>
      </c>
      <c r="K126" s="76" t="s">
        <v>51</v>
      </c>
      <c r="L126" s="9">
        <v>1980</v>
      </c>
      <c r="M126" s="10">
        <v>4730350.88</v>
      </c>
      <c r="N126" s="10">
        <v>10587000</v>
      </c>
      <c r="O126" s="9">
        <v>1993</v>
      </c>
      <c r="P126" s="10">
        <v>4143494.2279525376</v>
      </c>
      <c r="Q126" s="69">
        <v>2005</v>
      </c>
      <c r="R126" s="10">
        <v>9801145.378172498</v>
      </c>
      <c r="S126" s="1">
        <v>10</v>
      </c>
      <c r="T126" s="7">
        <v>27.027027027027028</v>
      </c>
      <c r="U126" s="69">
        <v>2005</v>
      </c>
      <c r="V126" s="74" t="s">
        <v>52</v>
      </c>
    </row>
    <row r="127" spans="2:21" ht="12.75">
      <c r="B127" s="9">
        <v>1931</v>
      </c>
      <c r="C127" s="10">
        <v>1200755.01677568</v>
      </c>
      <c r="D127" s="10">
        <v>1676000</v>
      </c>
      <c r="E127" s="69">
        <v>2005</v>
      </c>
      <c r="F127" s="10">
        <v>4753626.7149184</v>
      </c>
      <c r="G127" s="9">
        <v>1986</v>
      </c>
      <c r="H127" s="10">
        <v>10785000</v>
      </c>
      <c r="I127" s="1">
        <v>11</v>
      </c>
      <c r="J127" s="7">
        <v>12.64367816091954</v>
      </c>
      <c r="K127" s="9"/>
      <c r="L127" s="9">
        <v>1981</v>
      </c>
      <c r="M127" s="10">
        <v>2442155</v>
      </c>
      <c r="N127" s="10">
        <v>3320000</v>
      </c>
      <c r="O127" s="9">
        <v>1997</v>
      </c>
      <c r="P127" s="10">
        <v>4130304.04</v>
      </c>
      <c r="Q127" s="9">
        <v>1993</v>
      </c>
      <c r="R127" s="10">
        <v>8922000</v>
      </c>
      <c r="S127" s="1">
        <v>11</v>
      </c>
      <c r="T127" s="7">
        <v>29.72972972972973</v>
      </c>
      <c r="U127" s="9"/>
    </row>
    <row r="128" spans="2:21" ht="12.75">
      <c r="B128" s="9">
        <v>1932</v>
      </c>
      <c r="C128" s="10">
        <v>3410299.003355136</v>
      </c>
      <c r="D128" s="10">
        <v>7151000</v>
      </c>
      <c r="E128" s="9">
        <v>1980</v>
      </c>
      <c r="F128" s="10">
        <v>4730350.88</v>
      </c>
      <c r="G128" s="9">
        <v>1980</v>
      </c>
      <c r="H128" s="10">
        <v>10587000</v>
      </c>
      <c r="I128" s="1">
        <v>12</v>
      </c>
      <c r="J128" s="7">
        <v>13.793103448275861</v>
      </c>
      <c r="K128" s="9"/>
      <c r="L128" s="9">
        <v>1982</v>
      </c>
      <c r="M128" s="10">
        <v>5446044.600000001</v>
      </c>
      <c r="N128" s="10">
        <v>12715000</v>
      </c>
      <c r="O128" s="9">
        <v>1996</v>
      </c>
      <c r="P128" s="10">
        <v>4119611.2</v>
      </c>
      <c r="Q128" s="9">
        <v>1984</v>
      </c>
      <c r="R128" s="10">
        <v>8063000</v>
      </c>
      <c r="S128" s="1">
        <v>12</v>
      </c>
      <c r="T128" s="7">
        <v>32.432432432432435</v>
      </c>
      <c r="U128" s="9"/>
    </row>
    <row r="129" spans="2:22" ht="12.75">
      <c r="B129" s="9">
        <v>1933</v>
      </c>
      <c r="C129" s="10">
        <v>2440675.800671027</v>
      </c>
      <c r="D129" s="10">
        <v>3436000</v>
      </c>
      <c r="E129" s="9">
        <v>1978</v>
      </c>
      <c r="F129" s="10">
        <v>4582803.000044544</v>
      </c>
      <c r="G129" s="9">
        <v>1956</v>
      </c>
      <c r="H129" s="10">
        <v>10511000</v>
      </c>
      <c r="I129" s="1">
        <v>13</v>
      </c>
      <c r="J129" s="7">
        <v>14.942528735632184</v>
      </c>
      <c r="K129" s="9"/>
      <c r="L129" s="9">
        <v>1983</v>
      </c>
      <c r="M129" s="10">
        <v>7220474.600000001</v>
      </c>
      <c r="N129" s="10">
        <v>18928000</v>
      </c>
      <c r="O129" s="9">
        <v>1974</v>
      </c>
      <c r="P129" s="10">
        <v>3903413.02784</v>
      </c>
      <c r="Q129" s="70">
        <v>1996</v>
      </c>
      <c r="R129" s="10">
        <v>7575439.977495627</v>
      </c>
      <c r="S129" s="1">
        <v>13</v>
      </c>
      <c r="T129" s="7">
        <v>35.13513513513514</v>
      </c>
      <c r="U129" s="70">
        <v>1996</v>
      </c>
      <c r="V129" s="72" t="s">
        <v>53</v>
      </c>
    </row>
    <row r="130" spans="2:21" ht="12.75">
      <c r="B130" s="9">
        <v>1934</v>
      </c>
      <c r="C130" s="10">
        <v>1440719.1601342054</v>
      </c>
      <c r="D130" s="10">
        <v>2345000</v>
      </c>
      <c r="E130" s="9">
        <v>1922</v>
      </c>
      <c r="F130" s="10">
        <v>4543729.2512</v>
      </c>
      <c r="G130" s="9">
        <v>1952</v>
      </c>
      <c r="H130" s="10">
        <v>10437000</v>
      </c>
      <c r="I130" s="1">
        <v>14</v>
      </c>
      <c r="J130" s="7">
        <v>16.091954022988507</v>
      </c>
      <c r="K130" s="9"/>
      <c r="L130" s="9">
        <v>1984</v>
      </c>
      <c r="M130" s="10">
        <v>3688592.8</v>
      </c>
      <c r="N130" s="10">
        <v>8063000</v>
      </c>
      <c r="O130" s="9">
        <v>1975</v>
      </c>
      <c r="P130" s="10">
        <v>3846306.005568</v>
      </c>
      <c r="Q130" s="9">
        <v>1974</v>
      </c>
      <c r="R130" s="10">
        <v>7566000</v>
      </c>
      <c r="S130" s="1">
        <v>14</v>
      </c>
      <c r="T130" s="7">
        <v>37.83783783783784</v>
      </c>
      <c r="U130" s="9"/>
    </row>
    <row r="131" spans="2:21" ht="12.75">
      <c r="B131" s="9">
        <v>1935</v>
      </c>
      <c r="C131" s="10">
        <v>3557241.832026841</v>
      </c>
      <c r="D131" s="10">
        <v>6891000</v>
      </c>
      <c r="E131" s="9">
        <v>1956</v>
      </c>
      <c r="F131" s="10">
        <v>4463079.904</v>
      </c>
      <c r="G131" s="69">
        <v>2005</v>
      </c>
      <c r="H131" s="10">
        <v>9801145.378172498</v>
      </c>
      <c r="I131" s="1">
        <v>15</v>
      </c>
      <c r="J131" s="7">
        <v>17.24137931034483</v>
      </c>
      <c r="K131" s="75" t="s">
        <v>52</v>
      </c>
      <c r="L131" s="9">
        <v>1985</v>
      </c>
      <c r="M131" s="10">
        <v>2403225.96</v>
      </c>
      <c r="N131" s="10">
        <v>3715000</v>
      </c>
      <c r="O131" s="9">
        <v>1984</v>
      </c>
      <c r="P131" s="10">
        <v>3688592.8</v>
      </c>
      <c r="Q131" s="9">
        <v>1973</v>
      </c>
      <c r="R131" s="10">
        <v>6939000</v>
      </c>
      <c r="S131" s="1">
        <v>15</v>
      </c>
      <c r="T131" s="7">
        <v>40.54054054054054</v>
      </c>
      <c r="U131" s="9"/>
    </row>
    <row r="132" spans="2:21" ht="12.75">
      <c r="B132" s="9">
        <v>1936</v>
      </c>
      <c r="C132" s="10">
        <v>3740020.3664053683</v>
      </c>
      <c r="D132" s="10">
        <v>7079000</v>
      </c>
      <c r="E132" s="9">
        <v>1942</v>
      </c>
      <c r="F132" s="10">
        <v>4440988.192</v>
      </c>
      <c r="G132" s="9">
        <v>1941</v>
      </c>
      <c r="H132" s="10">
        <v>9328000</v>
      </c>
      <c r="I132" s="1">
        <v>16</v>
      </c>
      <c r="J132" s="7">
        <v>18.39080459770115</v>
      </c>
      <c r="K132" s="9"/>
      <c r="L132" s="9">
        <v>1986</v>
      </c>
      <c r="M132" s="10">
        <v>4305384.791999999</v>
      </c>
      <c r="N132" s="10">
        <v>10785000</v>
      </c>
      <c r="O132" s="9">
        <v>1979</v>
      </c>
      <c r="P132" s="10">
        <v>3668900.4</v>
      </c>
      <c r="Q132" s="9">
        <v>1975</v>
      </c>
      <c r="R132" s="10">
        <v>6547000</v>
      </c>
      <c r="S132" s="1">
        <v>16</v>
      </c>
      <c r="T132" s="7">
        <v>43.24324324324324</v>
      </c>
      <c r="U132" s="9"/>
    </row>
    <row r="133" spans="2:21" ht="12.75">
      <c r="B133" s="9">
        <v>1937</v>
      </c>
      <c r="C133" s="10">
        <v>3897744.073281074</v>
      </c>
      <c r="D133" s="10">
        <v>7521000</v>
      </c>
      <c r="E133" s="9">
        <v>1941</v>
      </c>
      <c r="F133" s="10">
        <v>4425560.96</v>
      </c>
      <c r="G133" s="9">
        <v>1958</v>
      </c>
      <c r="H133" s="10">
        <v>9236000</v>
      </c>
      <c r="I133" s="1">
        <v>17</v>
      </c>
      <c r="J133" s="7">
        <v>19.54022988505747</v>
      </c>
      <c r="K133" s="9"/>
      <c r="L133" s="9">
        <v>1987</v>
      </c>
      <c r="M133" s="10">
        <v>1861361.7584</v>
      </c>
      <c r="N133" s="10">
        <v>2160000</v>
      </c>
      <c r="O133" s="9">
        <v>1999</v>
      </c>
      <c r="P133" s="10">
        <v>3590922.6</v>
      </c>
      <c r="Q133" s="9">
        <v>1979</v>
      </c>
      <c r="R133" s="10">
        <v>6418000</v>
      </c>
      <c r="S133" s="1">
        <v>17</v>
      </c>
      <c r="T133" s="7">
        <v>45.945945945945944</v>
      </c>
      <c r="U133" s="9"/>
    </row>
    <row r="134" spans="2:22" ht="12.75">
      <c r="B134" s="9">
        <v>1938</v>
      </c>
      <c r="C134" s="10">
        <v>5894484.814656215</v>
      </c>
      <c r="D134" s="10">
        <v>13366000</v>
      </c>
      <c r="E134" s="9">
        <v>1986</v>
      </c>
      <c r="F134" s="10">
        <v>4305384.791999999</v>
      </c>
      <c r="G134" s="9">
        <v>1993</v>
      </c>
      <c r="H134" s="10">
        <v>8922000</v>
      </c>
      <c r="I134" s="1">
        <v>18</v>
      </c>
      <c r="J134" s="7">
        <v>20.689655172413794</v>
      </c>
      <c r="K134" s="9"/>
      <c r="L134" s="9">
        <v>1988</v>
      </c>
      <c r="M134" s="10">
        <v>1476178.35168</v>
      </c>
      <c r="N134" s="10">
        <v>2516000</v>
      </c>
      <c r="O134" s="9">
        <v>1973</v>
      </c>
      <c r="P134" s="10">
        <v>3495450.1392</v>
      </c>
      <c r="Q134" s="70">
        <v>2000</v>
      </c>
      <c r="R134" s="10">
        <v>6207159</v>
      </c>
      <c r="S134" s="1">
        <v>18</v>
      </c>
      <c r="T134" s="7">
        <v>48.648648648648646</v>
      </c>
      <c r="U134" s="70">
        <v>2000</v>
      </c>
      <c r="V134" s="72" t="s">
        <v>54</v>
      </c>
    </row>
    <row r="135" spans="2:22" ht="12.75">
      <c r="B135" s="9">
        <v>1939</v>
      </c>
      <c r="C135" s="10">
        <v>2198794</v>
      </c>
      <c r="D135" s="10">
        <v>3038000</v>
      </c>
      <c r="E135" s="9">
        <v>1993</v>
      </c>
      <c r="F135" s="10">
        <v>4143494.2279525376</v>
      </c>
      <c r="G135" s="9">
        <v>1922</v>
      </c>
      <c r="H135" s="10">
        <v>8695000</v>
      </c>
      <c r="I135" s="1">
        <v>19</v>
      </c>
      <c r="J135" s="7">
        <v>21.839080459770116</v>
      </c>
      <c r="K135" s="9"/>
      <c r="L135" s="9">
        <v>1989</v>
      </c>
      <c r="M135" s="10">
        <v>1963675.470336</v>
      </c>
      <c r="N135" s="10">
        <v>3618000</v>
      </c>
      <c r="O135" s="9">
        <v>2000</v>
      </c>
      <c r="P135" s="10">
        <v>3381658.12</v>
      </c>
      <c r="Q135" s="70">
        <v>1999</v>
      </c>
      <c r="R135" s="10">
        <v>6033644.5</v>
      </c>
      <c r="S135" s="1">
        <v>19</v>
      </c>
      <c r="T135" s="7">
        <v>51.351351351351354</v>
      </c>
      <c r="U135" s="70">
        <v>1999</v>
      </c>
      <c r="V135" s="72" t="s">
        <v>55</v>
      </c>
    </row>
    <row r="136" spans="2:22" ht="12.75">
      <c r="B136" s="9">
        <v>1940</v>
      </c>
      <c r="C136" s="10">
        <v>3363784.8</v>
      </c>
      <c r="D136" s="10">
        <v>7258000</v>
      </c>
      <c r="E136" s="70">
        <v>1997</v>
      </c>
      <c r="F136" s="10">
        <v>4130304.04</v>
      </c>
      <c r="G136" s="9">
        <v>1965</v>
      </c>
      <c r="H136" s="10">
        <v>8601000</v>
      </c>
      <c r="I136" s="1">
        <v>20</v>
      </c>
      <c r="J136" s="7">
        <v>22.988505747126435</v>
      </c>
      <c r="K136" s="9"/>
      <c r="L136" s="9">
        <v>1990</v>
      </c>
      <c r="M136" s="10">
        <v>1514587.4940672</v>
      </c>
      <c r="N136" s="10">
        <v>2494000</v>
      </c>
      <c r="O136" s="9">
        <v>1971</v>
      </c>
      <c r="P136" s="10">
        <v>2885824.48</v>
      </c>
      <c r="Q136" s="9">
        <v>1971</v>
      </c>
      <c r="R136" s="10">
        <v>5051000</v>
      </c>
      <c r="S136" s="1">
        <v>20</v>
      </c>
      <c r="T136" s="7">
        <v>54.054054054054056</v>
      </c>
      <c r="U136" s="9"/>
      <c r="V136" s="73"/>
    </row>
    <row r="137" spans="2:22" ht="12.75">
      <c r="B137" s="9">
        <v>1941</v>
      </c>
      <c r="C137" s="10">
        <v>4425560.96</v>
      </c>
      <c r="D137" s="10">
        <v>9328000</v>
      </c>
      <c r="E137" s="70">
        <v>1996</v>
      </c>
      <c r="F137" s="10">
        <v>4119611.2</v>
      </c>
      <c r="G137" s="9">
        <v>1943</v>
      </c>
      <c r="H137" s="10">
        <v>8158000</v>
      </c>
      <c r="I137" s="1">
        <v>21</v>
      </c>
      <c r="J137" s="7">
        <v>24.137931034482758</v>
      </c>
      <c r="K137" s="9"/>
      <c r="L137" s="9">
        <v>1991</v>
      </c>
      <c r="M137" s="10">
        <v>1955458.69881344</v>
      </c>
      <c r="N137" s="10">
        <v>3315000</v>
      </c>
      <c r="O137" s="9">
        <v>2003</v>
      </c>
      <c r="P137" s="10">
        <v>2813413.8729600003</v>
      </c>
      <c r="Q137" s="69">
        <v>2003</v>
      </c>
      <c r="R137" s="10">
        <v>4923054</v>
      </c>
      <c r="S137" s="1">
        <v>21</v>
      </c>
      <c r="T137" s="7">
        <v>56.75675675675676</v>
      </c>
      <c r="U137" s="69">
        <v>2003</v>
      </c>
      <c r="V137" s="74" t="s">
        <v>56</v>
      </c>
    </row>
    <row r="138" spans="2:22" ht="12.75">
      <c r="B138" s="9">
        <v>1942</v>
      </c>
      <c r="C138" s="10">
        <v>4440988.192</v>
      </c>
      <c r="D138" s="10">
        <v>8142000</v>
      </c>
      <c r="E138" s="9">
        <v>1943</v>
      </c>
      <c r="F138" s="10">
        <v>4027937.6384</v>
      </c>
      <c r="G138" s="9">
        <v>1942</v>
      </c>
      <c r="H138" s="10">
        <v>8142000</v>
      </c>
      <c r="I138" s="1">
        <v>22</v>
      </c>
      <c r="J138" s="7">
        <v>25.28735632183908</v>
      </c>
      <c r="K138" s="9"/>
      <c r="L138" s="9">
        <v>1992</v>
      </c>
      <c r="M138" s="10">
        <v>1557439.139762688</v>
      </c>
      <c r="N138" s="10">
        <v>2677000</v>
      </c>
      <c r="O138" s="9">
        <v>1981</v>
      </c>
      <c r="P138" s="10">
        <v>2442155</v>
      </c>
      <c r="Q138" s="69">
        <v>2002</v>
      </c>
      <c r="R138" s="10">
        <v>4119915</v>
      </c>
      <c r="S138" s="1">
        <v>22</v>
      </c>
      <c r="T138" s="7">
        <v>59.45945945945946</v>
      </c>
      <c r="U138" s="69">
        <v>2002</v>
      </c>
      <c r="V138" s="74" t="s">
        <v>57</v>
      </c>
    </row>
    <row r="139" spans="2:22" ht="12.75">
      <c r="B139" s="9">
        <v>1943</v>
      </c>
      <c r="C139" s="10">
        <v>4027937.6384</v>
      </c>
      <c r="D139" s="10">
        <v>8158000</v>
      </c>
      <c r="E139" s="9">
        <v>1974</v>
      </c>
      <c r="F139" s="10">
        <v>3903413.02784</v>
      </c>
      <c r="G139" s="9">
        <v>1984</v>
      </c>
      <c r="H139" s="10">
        <v>8063000</v>
      </c>
      <c r="I139" s="1">
        <v>23</v>
      </c>
      <c r="J139" s="7">
        <v>26.436781609195403</v>
      </c>
      <c r="K139" s="9"/>
      <c r="L139" s="9">
        <v>1993</v>
      </c>
      <c r="M139" s="10">
        <v>4143494.2279525376</v>
      </c>
      <c r="N139" s="10">
        <v>8922000</v>
      </c>
      <c r="O139" s="9">
        <v>1985</v>
      </c>
      <c r="P139" s="10">
        <v>2403225.96</v>
      </c>
      <c r="Q139" s="69">
        <v>2004</v>
      </c>
      <c r="R139" s="10">
        <v>3852671.75</v>
      </c>
      <c r="S139" s="1">
        <v>23</v>
      </c>
      <c r="T139" s="7">
        <v>62.16216216216216</v>
      </c>
      <c r="U139" s="69">
        <v>2004</v>
      </c>
      <c r="V139" s="74" t="s">
        <v>58</v>
      </c>
    </row>
    <row r="140" spans="2:21" ht="12.75">
      <c r="B140" s="9">
        <v>1944</v>
      </c>
      <c r="C140" s="10">
        <v>2762891.5276800003</v>
      </c>
      <c r="D140" s="10">
        <v>4126000</v>
      </c>
      <c r="E140" s="9">
        <v>1937</v>
      </c>
      <c r="F140" s="10">
        <v>3897744.073281074</v>
      </c>
      <c r="G140" s="9">
        <v>1951</v>
      </c>
      <c r="H140" s="10">
        <v>7785000</v>
      </c>
      <c r="I140" s="1">
        <v>24</v>
      </c>
      <c r="J140" s="7">
        <v>27.586206896551722</v>
      </c>
      <c r="K140" s="9"/>
      <c r="L140" s="9">
        <v>1994</v>
      </c>
      <c r="M140" s="10">
        <v>2042724.4455905077</v>
      </c>
      <c r="N140" s="10">
        <v>2569077.393860099</v>
      </c>
      <c r="O140" s="9">
        <v>2002</v>
      </c>
      <c r="P140" s="10">
        <v>2341004.3648</v>
      </c>
      <c r="Q140" s="9">
        <v>1985</v>
      </c>
      <c r="R140" s="10">
        <v>3715000</v>
      </c>
      <c r="S140" s="1">
        <v>24</v>
      </c>
      <c r="T140" s="7">
        <v>64.86486486486487</v>
      </c>
      <c r="U140" s="9"/>
    </row>
    <row r="141" spans="2:21" ht="12.75">
      <c r="B141" s="9">
        <v>1945</v>
      </c>
      <c r="C141" s="10">
        <v>3589490.305536</v>
      </c>
      <c r="D141" s="10">
        <v>7297000</v>
      </c>
      <c r="E141" s="9">
        <v>1975</v>
      </c>
      <c r="F141" s="10">
        <v>3846306.005568</v>
      </c>
      <c r="G141" s="70">
        <v>1996</v>
      </c>
      <c r="H141" s="10">
        <v>7575439.977495627</v>
      </c>
      <c r="I141" s="1">
        <v>25</v>
      </c>
      <c r="J141" s="7">
        <v>28.735632183908045</v>
      </c>
      <c r="K141" s="76" t="s">
        <v>53</v>
      </c>
      <c r="L141" s="9">
        <v>1995</v>
      </c>
      <c r="M141" s="10">
        <v>5948085.089118101</v>
      </c>
      <c r="N141" s="10">
        <v>13572631.28794272</v>
      </c>
      <c r="O141" s="9">
        <v>2004</v>
      </c>
      <c r="P141" s="10">
        <v>2213807.574592</v>
      </c>
      <c r="Q141" s="9">
        <v>1972</v>
      </c>
      <c r="R141" s="10">
        <v>3638000</v>
      </c>
      <c r="S141" s="1">
        <v>25</v>
      </c>
      <c r="T141" s="7">
        <v>67.56756756756756</v>
      </c>
      <c r="U141" s="9"/>
    </row>
    <row r="142" spans="2:21" ht="12.75">
      <c r="B142" s="9">
        <v>1946</v>
      </c>
      <c r="C142" s="10">
        <v>3304892.0611072</v>
      </c>
      <c r="D142" s="10">
        <v>6013000</v>
      </c>
      <c r="E142" s="9">
        <v>1965</v>
      </c>
      <c r="F142" s="10">
        <v>3811935.035392</v>
      </c>
      <c r="G142" s="9">
        <v>1974</v>
      </c>
      <c r="H142" s="10">
        <v>7566000</v>
      </c>
      <c r="I142" s="1">
        <v>26</v>
      </c>
      <c r="J142" s="7">
        <v>29.885057471264368</v>
      </c>
      <c r="K142" s="9"/>
      <c r="L142" s="9">
        <v>1996</v>
      </c>
      <c r="M142" s="10">
        <v>4119611.2</v>
      </c>
      <c r="N142" s="10">
        <v>7575439.977495627</v>
      </c>
      <c r="O142" s="9">
        <v>2001</v>
      </c>
      <c r="P142" s="10">
        <v>2198060.824</v>
      </c>
      <c r="Q142" s="9">
        <v>1989</v>
      </c>
      <c r="R142" s="10">
        <v>3618000</v>
      </c>
      <c r="S142" s="1">
        <v>26</v>
      </c>
      <c r="T142" s="7">
        <v>70.27027027027027</v>
      </c>
      <c r="U142" s="9"/>
    </row>
    <row r="143" spans="2:21" ht="12.75">
      <c r="B143" s="9">
        <v>1947</v>
      </c>
      <c r="C143" s="10">
        <v>2183022.41222144</v>
      </c>
      <c r="D143" s="10">
        <v>3553000</v>
      </c>
      <c r="E143" s="9">
        <v>1936</v>
      </c>
      <c r="F143" s="10">
        <v>3740020.3664053683</v>
      </c>
      <c r="G143" s="9">
        <v>1937</v>
      </c>
      <c r="H143" s="10">
        <v>7521000</v>
      </c>
      <c r="I143" s="1">
        <v>27</v>
      </c>
      <c r="J143" s="7">
        <v>31.03448275862069</v>
      </c>
      <c r="K143" s="9"/>
      <c r="L143" s="9">
        <v>1997</v>
      </c>
      <c r="M143" s="10">
        <v>4130304.04</v>
      </c>
      <c r="N143" s="10">
        <v>10885990.409121465</v>
      </c>
      <c r="O143" s="9">
        <v>1972</v>
      </c>
      <c r="P143" s="10">
        <v>2158907.6959999995</v>
      </c>
      <c r="Q143" s="9">
        <v>1981</v>
      </c>
      <c r="R143" s="10">
        <v>3320000</v>
      </c>
      <c r="S143" s="1">
        <v>27</v>
      </c>
      <c r="T143" s="7">
        <v>72.97297297297297</v>
      </c>
      <c r="U143" s="9"/>
    </row>
    <row r="144" spans="2:21" ht="12.75">
      <c r="B144" s="9">
        <v>1948</v>
      </c>
      <c r="C144" s="10">
        <v>2698202.482444288</v>
      </c>
      <c r="D144" s="10">
        <v>4337000</v>
      </c>
      <c r="E144" s="9">
        <v>1984</v>
      </c>
      <c r="F144" s="10">
        <v>3688592.8</v>
      </c>
      <c r="G144" s="9">
        <v>1945</v>
      </c>
      <c r="H144" s="10">
        <v>7297000</v>
      </c>
      <c r="I144" s="1">
        <v>28</v>
      </c>
      <c r="J144" s="7">
        <v>32.18390804597701</v>
      </c>
      <c r="K144" s="9"/>
      <c r="L144" s="9">
        <v>1998</v>
      </c>
      <c r="M144" s="10">
        <v>5655749.408</v>
      </c>
      <c r="N144" s="10">
        <v>12204344.614790501</v>
      </c>
      <c r="O144" s="9">
        <v>1994</v>
      </c>
      <c r="P144" s="10">
        <v>2042724.4455905077</v>
      </c>
      <c r="Q144" s="9">
        <v>1991</v>
      </c>
      <c r="R144" s="10">
        <v>3315000</v>
      </c>
      <c r="S144" s="1">
        <v>28</v>
      </c>
      <c r="T144" s="7">
        <v>75.67567567567568</v>
      </c>
      <c r="U144" s="9"/>
    </row>
    <row r="145" spans="2:22" ht="12.75">
      <c r="B145" s="9">
        <v>1949</v>
      </c>
      <c r="C145" s="10">
        <v>2532700.4964888575</v>
      </c>
      <c r="D145" s="10">
        <v>3913000</v>
      </c>
      <c r="E145" s="9">
        <v>1979</v>
      </c>
      <c r="F145" s="10">
        <v>3668900.4</v>
      </c>
      <c r="G145" s="9">
        <v>1940</v>
      </c>
      <c r="H145" s="10">
        <v>7258000</v>
      </c>
      <c r="I145" s="1">
        <v>29</v>
      </c>
      <c r="J145" s="7">
        <v>33.333333333333336</v>
      </c>
      <c r="K145" s="9"/>
      <c r="L145" s="9">
        <v>1999</v>
      </c>
      <c r="M145" s="10">
        <v>3590922.6</v>
      </c>
      <c r="N145" s="10">
        <v>6033644.5</v>
      </c>
      <c r="O145" s="9">
        <v>1989</v>
      </c>
      <c r="P145" s="10">
        <v>1963675.470336</v>
      </c>
      <c r="Q145" s="69">
        <v>2001</v>
      </c>
      <c r="R145" s="10">
        <v>3257630.5</v>
      </c>
      <c r="S145" s="1">
        <v>29</v>
      </c>
      <c r="T145" s="7">
        <v>78.37837837837837</v>
      </c>
      <c r="U145" s="69">
        <v>2001</v>
      </c>
      <c r="V145" s="74" t="s">
        <v>59</v>
      </c>
    </row>
    <row r="146" spans="2:21" ht="12.75">
      <c r="B146" s="9">
        <v>1950</v>
      </c>
      <c r="C146" s="10">
        <v>2853868.0992977717</v>
      </c>
      <c r="D146" s="10">
        <v>4790000</v>
      </c>
      <c r="E146" s="70">
        <v>1999</v>
      </c>
      <c r="F146" s="10">
        <v>3590922.6</v>
      </c>
      <c r="G146" s="9">
        <v>1932</v>
      </c>
      <c r="H146" s="10">
        <v>7151000</v>
      </c>
      <c r="I146" s="1">
        <v>30</v>
      </c>
      <c r="J146" s="7">
        <v>34.48275862068966</v>
      </c>
      <c r="K146" s="9"/>
      <c r="L146" s="9">
        <v>2000</v>
      </c>
      <c r="M146" s="10">
        <v>3381658.12</v>
      </c>
      <c r="N146" s="10">
        <v>6207159</v>
      </c>
      <c r="O146" s="9">
        <v>2007</v>
      </c>
      <c r="P146" s="10">
        <v>1957604.4</v>
      </c>
      <c r="Q146" s="9">
        <v>1992</v>
      </c>
      <c r="R146" s="10">
        <v>2677000</v>
      </c>
      <c r="S146" s="1">
        <v>30</v>
      </c>
      <c r="T146" s="7">
        <v>81.08108108108108</v>
      </c>
      <c r="U146" s="9"/>
    </row>
    <row r="147" spans="2:21" ht="12.75">
      <c r="B147" s="9">
        <v>1951</v>
      </c>
      <c r="C147" s="10">
        <v>3139075.6198595543</v>
      </c>
      <c r="D147" s="10">
        <v>7785000</v>
      </c>
      <c r="E147" s="9">
        <v>1945</v>
      </c>
      <c r="F147" s="10">
        <v>3589490.305536</v>
      </c>
      <c r="G147" s="9">
        <v>1936</v>
      </c>
      <c r="H147" s="10">
        <v>7079000</v>
      </c>
      <c r="I147" s="1">
        <v>31</v>
      </c>
      <c r="J147" s="7">
        <v>35.632183908045974</v>
      </c>
      <c r="K147" s="9"/>
      <c r="L147" s="9">
        <v>2001</v>
      </c>
      <c r="M147" s="10">
        <v>2198060.824</v>
      </c>
      <c r="N147" s="10">
        <v>3257630.5</v>
      </c>
      <c r="O147" s="9">
        <v>1991</v>
      </c>
      <c r="P147" s="10">
        <v>1955458.69881344</v>
      </c>
      <c r="Q147" s="9">
        <v>1994</v>
      </c>
      <c r="R147" s="10">
        <v>2569077.393860099</v>
      </c>
      <c r="S147" s="1">
        <v>31</v>
      </c>
      <c r="T147" s="7">
        <v>83.78378378378379</v>
      </c>
      <c r="U147" s="9"/>
    </row>
    <row r="148" spans="2:21" ht="12.75">
      <c r="B148" s="9">
        <v>1952</v>
      </c>
      <c r="C148" s="10">
        <v>5165443.123971911</v>
      </c>
      <c r="D148" s="10">
        <v>10437000</v>
      </c>
      <c r="E148" s="9">
        <v>1963</v>
      </c>
      <c r="F148" s="10">
        <v>3572895.8848</v>
      </c>
      <c r="G148" s="9">
        <v>1927</v>
      </c>
      <c r="H148" s="10">
        <v>7018000</v>
      </c>
      <c r="I148" s="1">
        <v>32</v>
      </c>
      <c r="J148" s="7">
        <v>36.7816091954023</v>
      </c>
      <c r="K148" s="9"/>
      <c r="L148" s="9">
        <v>2002</v>
      </c>
      <c r="M148" s="10">
        <v>2341004.3648</v>
      </c>
      <c r="N148" s="10">
        <v>4119915</v>
      </c>
      <c r="O148" s="9">
        <v>1987</v>
      </c>
      <c r="P148" s="10">
        <v>1861361.7584</v>
      </c>
      <c r="Q148" s="9">
        <v>1988</v>
      </c>
      <c r="R148" s="10">
        <v>2516000</v>
      </c>
      <c r="S148" s="1">
        <v>32</v>
      </c>
      <c r="T148" s="7">
        <v>86.48648648648648</v>
      </c>
      <c r="U148" s="9"/>
    </row>
    <row r="149" spans="2:21" ht="12.75">
      <c r="B149" s="9">
        <v>1953</v>
      </c>
      <c r="C149" s="10">
        <v>3025128</v>
      </c>
      <c r="D149" s="10">
        <v>4520000</v>
      </c>
      <c r="E149" s="9">
        <v>1927</v>
      </c>
      <c r="F149" s="10">
        <v>3558955.4848</v>
      </c>
      <c r="G149" s="9">
        <v>1973</v>
      </c>
      <c r="H149" s="10">
        <v>6939000</v>
      </c>
      <c r="I149" s="1">
        <v>33</v>
      </c>
      <c r="J149" s="7">
        <v>37.93103448275862</v>
      </c>
      <c r="K149" s="9"/>
      <c r="L149" s="9">
        <v>2003</v>
      </c>
      <c r="M149" s="10">
        <v>2813413.8729600003</v>
      </c>
      <c r="N149" s="10">
        <v>4923054</v>
      </c>
      <c r="O149" s="9">
        <v>1976</v>
      </c>
      <c r="P149" s="10">
        <v>1568133.0011136</v>
      </c>
      <c r="Q149" s="9">
        <v>1990</v>
      </c>
      <c r="R149" s="10">
        <v>2494000</v>
      </c>
      <c r="S149" s="1">
        <v>33</v>
      </c>
      <c r="T149" s="7">
        <v>89.1891891891892</v>
      </c>
      <c r="U149" s="9"/>
    </row>
    <row r="150" spans="2:21" ht="12.75">
      <c r="B150" s="9">
        <v>1954</v>
      </c>
      <c r="C150" s="10">
        <v>2720187.6</v>
      </c>
      <c r="D150" s="10">
        <v>4441000</v>
      </c>
      <c r="E150" s="9">
        <v>1935</v>
      </c>
      <c r="F150" s="10">
        <v>3557241.832026841</v>
      </c>
      <c r="G150" s="9">
        <v>1935</v>
      </c>
      <c r="H150" s="10">
        <v>6891000</v>
      </c>
      <c r="I150" s="1">
        <v>34</v>
      </c>
      <c r="J150" s="7">
        <v>39.08045977011494</v>
      </c>
      <c r="K150" s="9"/>
      <c r="L150" s="9">
        <v>2004</v>
      </c>
      <c r="M150" s="10">
        <v>2213807.574592</v>
      </c>
      <c r="N150" s="10">
        <v>3852671.75</v>
      </c>
      <c r="O150" s="9">
        <v>1992</v>
      </c>
      <c r="P150" s="10">
        <v>1557439.139762688</v>
      </c>
      <c r="Q150" s="9">
        <v>2007</v>
      </c>
      <c r="R150" s="10">
        <v>2489488.726</v>
      </c>
      <c r="S150" s="1">
        <v>34</v>
      </c>
      <c r="T150" s="7">
        <v>91.89189189189189</v>
      </c>
      <c r="U150" s="9"/>
    </row>
    <row r="151" spans="2:21" ht="12.75">
      <c r="B151" s="9">
        <v>1955</v>
      </c>
      <c r="C151" s="10">
        <v>2300189.52</v>
      </c>
      <c r="D151" s="10">
        <v>3598000</v>
      </c>
      <c r="E151" s="9">
        <v>1923</v>
      </c>
      <c r="F151" s="10">
        <v>3549358</v>
      </c>
      <c r="G151" s="9">
        <v>1963</v>
      </c>
      <c r="H151" s="10">
        <v>6577000</v>
      </c>
      <c r="I151" s="1">
        <v>35</v>
      </c>
      <c r="J151" s="7">
        <v>40.229885057471265</v>
      </c>
      <c r="K151" s="9"/>
      <c r="L151" s="9">
        <v>2005</v>
      </c>
      <c r="M151" s="10">
        <v>4753626.7149184</v>
      </c>
      <c r="N151" s="10">
        <v>9801145.378172498</v>
      </c>
      <c r="O151" s="9">
        <v>1990</v>
      </c>
      <c r="P151" s="10">
        <v>1514587.4940672</v>
      </c>
      <c r="Q151" s="9">
        <v>1987</v>
      </c>
      <c r="R151" s="10">
        <v>2160000</v>
      </c>
      <c r="S151" s="1">
        <v>35</v>
      </c>
      <c r="T151" s="7">
        <v>94.5945945945946</v>
      </c>
      <c r="U151" s="9"/>
    </row>
    <row r="152" spans="2:21" ht="12.75">
      <c r="B152" s="9">
        <v>1956</v>
      </c>
      <c r="C152" s="10">
        <v>4463079.904</v>
      </c>
      <c r="D152" s="10">
        <v>10511000</v>
      </c>
      <c r="E152" s="9">
        <v>1973</v>
      </c>
      <c r="F152" s="10">
        <v>3495450.1392</v>
      </c>
      <c r="G152" s="9">
        <v>1975</v>
      </c>
      <c r="H152" s="10">
        <v>6547000</v>
      </c>
      <c r="I152" s="1">
        <v>36</v>
      </c>
      <c r="J152" s="7">
        <v>41.37931034482759</v>
      </c>
      <c r="K152" s="9"/>
      <c r="L152" s="9">
        <v>2006</v>
      </c>
      <c r="M152" s="10">
        <v>5899080.6</v>
      </c>
      <c r="N152" s="10">
        <v>11620090.426664997</v>
      </c>
      <c r="O152" s="9">
        <v>1988</v>
      </c>
      <c r="P152" s="10">
        <v>1476178.35168</v>
      </c>
      <c r="Q152" s="9">
        <v>1976</v>
      </c>
      <c r="R152" s="10">
        <v>2023000</v>
      </c>
      <c r="S152" s="1">
        <v>36</v>
      </c>
      <c r="T152" s="7">
        <v>97.29729729729729</v>
      </c>
      <c r="U152" s="9"/>
    </row>
    <row r="153" spans="2:21" ht="12.75">
      <c r="B153" s="9">
        <v>1957</v>
      </c>
      <c r="C153" s="10">
        <v>3007925.9808</v>
      </c>
      <c r="D153" s="10">
        <v>4396000</v>
      </c>
      <c r="E153" s="9">
        <v>1932</v>
      </c>
      <c r="F153" s="10">
        <v>3410299.003355136</v>
      </c>
      <c r="G153" s="9">
        <v>1979</v>
      </c>
      <c r="H153" s="10">
        <v>6418000</v>
      </c>
      <c r="I153" s="1">
        <v>37</v>
      </c>
      <c r="J153" s="7">
        <v>42.52873563218391</v>
      </c>
      <c r="K153" s="9"/>
      <c r="L153" s="9">
        <v>2007</v>
      </c>
      <c r="M153" s="10">
        <v>1957604.4</v>
      </c>
      <c r="N153" s="10">
        <v>2489488.726</v>
      </c>
      <c r="O153" s="9">
        <v>1977</v>
      </c>
      <c r="P153" s="10">
        <v>838770.00022272</v>
      </c>
      <c r="Q153" s="9">
        <v>1977</v>
      </c>
      <c r="R153" s="10">
        <v>1061000</v>
      </c>
      <c r="S153" s="1">
        <v>37</v>
      </c>
      <c r="T153" s="7">
        <v>100</v>
      </c>
      <c r="U153" s="9"/>
    </row>
    <row r="154" spans="2:11" ht="12.75">
      <c r="B154" s="9">
        <v>1958</v>
      </c>
      <c r="C154" s="10">
        <v>4773169.19616</v>
      </c>
      <c r="D154" s="10">
        <v>9236000</v>
      </c>
      <c r="E154" s="70">
        <v>2000</v>
      </c>
      <c r="F154" s="10">
        <v>3381658.12</v>
      </c>
      <c r="G154" s="9">
        <v>1921</v>
      </c>
      <c r="H154" s="10">
        <v>6330000</v>
      </c>
      <c r="I154" s="1">
        <v>38</v>
      </c>
      <c r="J154" s="7">
        <v>43.67816091954023</v>
      </c>
      <c r="K154" s="9"/>
    </row>
    <row r="155" spans="2:11" ht="12.75">
      <c r="B155" s="9">
        <v>1959</v>
      </c>
      <c r="C155" s="10">
        <v>2208788</v>
      </c>
      <c r="D155" s="10">
        <v>3067000</v>
      </c>
      <c r="E155" s="9">
        <v>1940</v>
      </c>
      <c r="F155" s="10">
        <v>3363784.8</v>
      </c>
      <c r="G155" s="70">
        <v>2000</v>
      </c>
      <c r="H155" s="10">
        <v>6207159</v>
      </c>
      <c r="I155" s="1">
        <v>39</v>
      </c>
      <c r="J155" s="7">
        <v>44.827586206896555</v>
      </c>
      <c r="K155" s="76" t="s">
        <v>54</v>
      </c>
    </row>
    <row r="156" spans="2:11" ht="12.75">
      <c r="B156" s="9">
        <v>1960</v>
      </c>
      <c r="C156" s="10">
        <v>1854035.6</v>
      </c>
      <c r="D156" s="10">
        <v>3047000</v>
      </c>
      <c r="E156" s="9">
        <v>1946</v>
      </c>
      <c r="F156" s="10">
        <v>3304892.0611072</v>
      </c>
      <c r="G156" s="9">
        <v>1923</v>
      </c>
      <c r="H156" s="10">
        <v>6048000</v>
      </c>
      <c r="I156" s="1">
        <v>40</v>
      </c>
      <c r="J156" s="7">
        <v>45.97701149425287</v>
      </c>
      <c r="K156" s="9"/>
    </row>
    <row r="157" spans="2:11" ht="12.75">
      <c r="B157" s="9">
        <v>1961</v>
      </c>
      <c r="C157" s="10">
        <v>1375467.12</v>
      </c>
      <c r="D157" s="10">
        <v>2132000</v>
      </c>
      <c r="E157" s="9">
        <v>1921</v>
      </c>
      <c r="F157" s="10">
        <v>3225296.256</v>
      </c>
      <c r="G157" s="9">
        <v>1999</v>
      </c>
      <c r="H157" s="10">
        <v>6033644.5</v>
      </c>
      <c r="I157" s="1">
        <v>41</v>
      </c>
      <c r="J157" s="7">
        <v>47.12643678160919</v>
      </c>
      <c r="K157" s="9"/>
    </row>
    <row r="158" spans="2:11" ht="12.75">
      <c r="B158" s="9">
        <v>1962</v>
      </c>
      <c r="C158" s="10">
        <v>3073479.424</v>
      </c>
      <c r="D158" s="10">
        <v>5960000</v>
      </c>
      <c r="E158" s="9">
        <v>1970</v>
      </c>
      <c r="F158" s="10">
        <v>3183296.4</v>
      </c>
      <c r="G158" s="9">
        <v>1946</v>
      </c>
      <c r="H158" s="10">
        <v>6013000</v>
      </c>
      <c r="I158" s="1">
        <v>42</v>
      </c>
      <c r="J158" s="7">
        <v>48.275862068965516</v>
      </c>
      <c r="K158" s="9"/>
    </row>
    <row r="159" spans="2:11" ht="12.75">
      <c r="B159" s="9">
        <v>1963</v>
      </c>
      <c r="C159" s="10">
        <v>3572895.8848</v>
      </c>
      <c r="D159" s="10">
        <v>6577000</v>
      </c>
      <c r="E159" s="9">
        <v>1951</v>
      </c>
      <c r="F159" s="10">
        <v>3139075.6198595543</v>
      </c>
      <c r="G159" s="9">
        <v>1962</v>
      </c>
      <c r="H159" s="10">
        <v>5960000</v>
      </c>
      <c r="I159" s="1">
        <v>43</v>
      </c>
      <c r="J159" s="7">
        <v>49.42528735632184</v>
      </c>
      <c r="K159" s="9"/>
    </row>
    <row r="160" spans="2:11" ht="12.75">
      <c r="B160" s="9">
        <v>1964</v>
      </c>
      <c r="C160" s="10">
        <v>2186845.17696</v>
      </c>
      <c r="D160" s="10">
        <v>3241000</v>
      </c>
      <c r="E160" s="9">
        <v>1962</v>
      </c>
      <c r="F160" s="10">
        <v>3073479.424</v>
      </c>
      <c r="G160" s="9">
        <v>1970</v>
      </c>
      <c r="H160" s="10">
        <v>5887000</v>
      </c>
      <c r="I160" s="1">
        <v>44</v>
      </c>
      <c r="J160" s="7">
        <v>50.57471264367816</v>
      </c>
      <c r="K160" s="9"/>
    </row>
    <row r="161" spans="2:11" ht="12.75">
      <c r="B161" s="9">
        <v>1965</v>
      </c>
      <c r="C161" s="10">
        <v>3811935.035392</v>
      </c>
      <c r="D161" s="10">
        <v>8601000</v>
      </c>
      <c r="E161" s="9">
        <v>1953</v>
      </c>
      <c r="F161" s="10">
        <v>3025128</v>
      </c>
      <c r="G161" s="9">
        <v>1925</v>
      </c>
      <c r="H161" s="10">
        <v>5709000</v>
      </c>
      <c r="I161" s="1">
        <v>45</v>
      </c>
      <c r="J161" s="7">
        <v>51.724137931034484</v>
      </c>
      <c r="K161" s="9"/>
    </row>
    <row r="162" spans="2:11" ht="12.75">
      <c r="B162" s="9">
        <v>1966</v>
      </c>
      <c r="C162" s="10">
        <v>2513619.0070784</v>
      </c>
      <c r="D162" s="10">
        <v>4154000</v>
      </c>
      <c r="E162" s="9">
        <v>1957</v>
      </c>
      <c r="F162" s="10">
        <v>3007925.9808</v>
      </c>
      <c r="G162" s="9">
        <v>1971</v>
      </c>
      <c r="H162" s="10">
        <v>5051000</v>
      </c>
      <c r="I162" s="1">
        <v>46</v>
      </c>
      <c r="J162" s="7">
        <v>52.87356321839081</v>
      </c>
      <c r="K162" s="9"/>
    </row>
    <row r="163" spans="2:11" ht="12.75">
      <c r="B163" s="9">
        <v>1967</v>
      </c>
      <c r="C163" s="10">
        <v>5251875.80141568</v>
      </c>
      <c r="D163" s="10">
        <v>11223000</v>
      </c>
      <c r="E163" s="9">
        <v>1925</v>
      </c>
      <c r="F163" s="10">
        <v>2929617.12</v>
      </c>
      <c r="G163" s="69">
        <v>2003</v>
      </c>
      <c r="H163" s="10">
        <v>4923054</v>
      </c>
      <c r="I163" s="1">
        <v>47</v>
      </c>
      <c r="J163" s="7">
        <v>54.02298850574713</v>
      </c>
      <c r="K163" s="75" t="s">
        <v>56</v>
      </c>
    </row>
    <row r="164" spans="2:11" ht="12.75">
      <c r="B164" s="9">
        <v>1968</v>
      </c>
      <c r="C164" s="10">
        <v>2214280</v>
      </c>
      <c r="D164" s="10">
        <v>3016000</v>
      </c>
      <c r="E164" s="9">
        <v>1971</v>
      </c>
      <c r="F164" s="10">
        <v>2885824.48</v>
      </c>
      <c r="G164" s="9">
        <v>1950</v>
      </c>
      <c r="H164" s="10">
        <v>4790000</v>
      </c>
      <c r="I164" s="1">
        <v>48</v>
      </c>
      <c r="J164" s="7">
        <v>55.172413793103445</v>
      </c>
      <c r="K164" s="9"/>
    </row>
    <row r="165" spans="2:11" ht="12.75">
      <c r="B165" s="9">
        <v>1969</v>
      </c>
      <c r="C165" s="10">
        <v>6094546</v>
      </c>
      <c r="D165" s="10">
        <v>15006000</v>
      </c>
      <c r="E165" s="9">
        <v>1950</v>
      </c>
      <c r="F165" s="10">
        <v>2853868.0992977717</v>
      </c>
      <c r="G165" s="9">
        <v>1928</v>
      </c>
      <c r="H165" s="10">
        <v>4598000</v>
      </c>
      <c r="I165" s="1">
        <v>49</v>
      </c>
      <c r="J165" s="7">
        <v>56.32183908045977</v>
      </c>
      <c r="K165" s="9"/>
    </row>
    <row r="166" spans="2:11" ht="12.75">
      <c r="B166" s="9">
        <v>1970</v>
      </c>
      <c r="C166" s="10">
        <v>3183296.4</v>
      </c>
      <c r="D166" s="10">
        <v>5887000</v>
      </c>
      <c r="E166" s="69">
        <v>2003</v>
      </c>
      <c r="F166" s="10">
        <v>2813413.8729600003</v>
      </c>
      <c r="G166" s="9">
        <v>1953</v>
      </c>
      <c r="H166" s="10">
        <v>4520000</v>
      </c>
      <c r="I166" s="1">
        <v>50</v>
      </c>
      <c r="J166" s="7">
        <v>57.47126436781609</v>
      </c>
      <c r="K166" s="9"/>
    </row>
    <row r="167" spans="2:11" ht="12.75">
      <c r="B167" s="9">
        <v>1971</v>
      </c>
      <c r="C167" s="10">
        <v>2885824.48</v>
      </c>
      <c r="D167" s="10">
        <v>5051000</v>
      </c>
      <c r="E167" s="9">
        <v>1944</v>
      </c>
      <c r="F167" s="10">
        <v>2762891.5276800003</v>
      </c>
      <c r="G167" s="9">
        <v>1954</v>
      </c>
      <c r="H167" s="10">
        <v>4441000</v>
      </c>
      <c r="I167" s="1">
        <v>51</v>
      </c>
      <c r="J167" s="7">
        <v>58.62068965517241</v>
      </c>
      <c r="K167" s="9"/>
    </row>
    <row r="168" spans="2:11" ht="12.75">
      <c r="B168" s="9">
        <v>1972</v>
      </c>
      <c r="C168" s="10">
        <v>2158907.6959999995</v>
      </c>
      <c r="D168" s="10">
        <v>3638000</v>
      </c>
      <c r="E168" s="9">
        <v>1954</v>
      </c>
      <c r="F168" s="10">
        <v>2720187.6</v>
      </c>
      <c r="G168" s="9">
        <v>1957</v>
      </c>
      <c r="H168" s="10">
        <v>4396000</v>
      </c>
      <c r="I168" s="1">
        <v>52</v>
      </c>
      <c r="J168" s="7">
        <v>59.770114942528735</v>
      </c>
      <c r="K168" s="9"/>
    </row>
    <row r="169" spans="2:11" ht="12.75">
      <c r="B169" s="9">
        <v>1973</v>
      </c>
      <c r="C169" s="10">
        <v>3495450.1392</v>
      </c>
      <c r="D169" s="10">
        <v>6939000</v>
      </c>
      <c r="E169" s="9">
        <v>1948</v>
      </c>
      <c r="F169" s="10">
        <v>2698202.482444288</v>
      </c>
      <c r="G169" s="9">
        <v>1948</v>
      </c>
      <c r="H169" s="10">
        <v>4337000</v>
      </c>
      <c r="I169" s="1">
        <v>53</v>
      </c>
      <c r="J169" s="7">
        <v>60.91954022988506</v>
      </c>
      <c r="K169" s="9"/>
    </row>
    <row r="170" spans="2:11" ht="12.75">
      <c r="B170" s="9">
        <v>1974</v>
      </c>
      <c r="C170" s="10">
        <v>3903413.02784</v>
      </c>
      <c r="D170" s="10">
        <v>7566000</v>
      </c>
      <c r="E170" s="9">
        <v>1928</v>
      </c>
      <c r="F170" s="10">
        <v>2632407.09696</v>
      </c>
      <c r="G170" s="9">
        <v>1966</v>
      </c>
      <c r="H170" s="10">
        <v>4154000</v>
      </c>
      <c r="I170" s="1">
        <v>54</v>
      </c>
      <c r="J170" s="7">
        <v>62.06896551724138</v>
      </c>
      <c r="K170" s="9"/>
    </row>
    <row r="171" spans="2:11" ht="12.75">
      <c r="B171" s="9">
        <v>1975</v>
      </c>
      <c r="C171" s="10">
        <v>3846306.005568</v>
      </c>
      <c r="D171" s="10">
        <v>6547000</v>
      </c>
      <c r="E171" s="9">
        <v>1949</v>
      </c>
      <c r="F171" s="10">
        <v>2532700.4964888575</v>
      </c>
      <c r="G171" s="9">
        <v>1944</v>
      </c>
      <c r="H171" s="10">
        <v>4126000</v>
      </c>
      <c r="I171" s="1">
        <v>55</v>
      </c>
      <c r="J171" s="7">
        <v>63.2183908045977</v>
      </c>
      <c r="K171" s="9"/>
    </row>
    <row r="172" spans="2:11" ht="12.75">
      <c r="B172" s="9">
        <v>1976</v>
      </c>
      <c r="C172" s="10">
        <v>1568133.0011136</v>
      </c>
      <c r="D172" s="10">
        <v>2023000</v>
      </c>
      <c r="E172" s="9">
        <v>1966</v>
      </c>
      <c r="F172" s="10">
        <v>2513619.0070784</v>
      </c>
      <c r="G172" s="69">
        <v>2002</v>
      </c>
      <c r="H172" s="10">
        <v>4119915</v>
      </c>
      <c r="I172" s="1">
        <v>56</v>
      </c>
      <c r="J172" s="7">
        <v>64.36781609195403</v>
      </c>
      <c r="K172" s="75" t="s">
        <v>57</v>
      </c>
    </row>
    <row r="173" spans="2:11" ht="12.75">
      <c r="B173" s="9">
        <v>1977</v>
      </c>
      <c r="C173" s="10">
        <v>838770.00022272</v>
      </c>
      <c r="D173" s="10">
        <v>1061000</v>
      </c>
      <c r="E173" s="9">
        <v>1981</v>
      </c>
      <c r="F173" s="10">
        <v>2442155</v>
      </c>
      <c r="G173" s="9">
        <v>1949</v>
      </c>
      <c r="H173" s="10">
        <v>3913000</v>
      </c>
      <c r="I173" s="1">
        <v>57</v>
      </c>
      <c r="J173" s="7">
        <v>65.51724137931035</v>
      </c>
      <c r="K173" s="9"/>
    </row>
    <row r="174" spans="2:11" ht="12.75">
      <c r="B174" s="9">
        <v>1978</v>
      </c>
      <c r="C174" s="10">
        <v>4582803.000044544</v>
      </c>
      <c r="D174" s="10">
        <v>11137000</v>
      </c>
      <c r="E174" s="9">
        <v>1933</v>
      </c>
      <c r="F174" s="10">
        <v>2440675.800671027</v>
      </c>
      <c r="G174" s="69">
        <v>2004</v>
      </c>
      <c r="H174" s="10">
        <v>3852671.75</v>
      </c>
      <c r="I174" s="1">
        <v>58</v>
      </c>
      <c r="J174" s="7">
        <v>66.66666666666667</v>
      </c>
      <c r="K174" s="75" t="s">
        <v>58</v>
      </c>
    </row>
    <row r="175" spans="2:11" ht="12.75">
      <c r="B175" s="9">
        <v>1979</v>
      </c>
      <c r="C175" s="10">
        <v>3668900.4</v>
      </c>
      <c r="D175" s="10">
        <v>6418000</v>
      </c>
      <c r="E175" s="9">
        <v>1985</v>
      </c>
      <c r="F175" s="10">
        <v>2403225.96</v>
      </c>
      <c r="G175" s="9">
        <v>1985</v>
      </c>
      <c r="H175" s="10">
        <v>3715000</v>
      </c>
      <c r="I175" s="1">
        <v>59</v>
      </c>
      <c r="J175" s="7">
        <v>67.816091954023</v>
      </c>
      <c r="K175" s="9"/>
    </row>
    <row r="176" spans="2:11" ht="12.75">
      <c r="B176" s="9">
        <v>1980</v>
      </c>
      <c r="C176" s="10">
        <v>4730350.88</v>
      </c>
      <c r="D176" s="10">
        <v>10587000</v>
      </c>
      <c r="E176" s="69">
        <v>2002</v>
      </c>
      <c r="F176" s="10">
        <v>2341004.3648</v>
      </c>
      <c r="G176" s="9">
        <v>1972</v>
      </c>
      <c r="H176" s="10">
        <v>3638000</v>
      </c>
      <c r="I176" s="1">
        <v>60</v>
      </c>
      <c r="J176" s="7">
        <v>68.96551724137932</v>
      </c>
      <c r="K176" s="9"/>
    </row>
    <row r="177" spans="2:11" ht="12.75">
      <c r="B177" s="9">
        <v>1981</v>
      </c>
      <c r="C177" s="10">
        <v>2442155</v>
      </c>
      <c r="D177" s="10">
        <v>3320000</v>
      </c>
      <c r="E177" s="9">
        <v>1926</v>
      </c>
      <c r="F177" s="10">
        <v>2300567.424</v>
      </c>
      <c r="G177" s="9">
        <v>1926</v>
      </c>
      <c r="H177" s="10">
        <v>3628000</v>
      </c>
      <c r="I177" s="1">
        <v>61</v>
      </c>
      <c r="J177" s="7">
        <v>70.11494252873563</v>
      </c>
      <c r="K177" s="9"/>
    </row>
    <row r="178" spans="2:11" ht="12.75">
      <c r="B178" s="9">
        <v>1982</v>
      </c>
      <c r="C178" s="10">
        <v>5446044.600000001</v>
      </c>
      <c r="D178" s="10">
        <v>12715000</v>
      </c>
      <c r="E178" s="9">
        <v>1955</v>
      </c>
      <c r="F178" s="10">
        <v>2300189.52</v>
      </c>
      <c r="G178" s="9">
        <v>1989</v>
      </c>
      <c r="H178" s="10">
        <v>3618000</v>
      </c>
      <c r="I178" s="1">
        <v>62</v>
      </c>
      <c r="J178" s="7">
        <v>71.26436781609195</v>
      </c>
      <c r="K178" s="9"/>
    </row>
    <row r="179" spans="2:11" ht="12.75">
      <c r="B179" s="9">
        <v>1983</v>
      </c>
      <c r="C179" s="10">
        <v>7220474.600000001</v>
      </c>
      <c r="D179" s="10">
        <v>18928000</v>
      </c>
      <c r="E179" s="9">
        <v>1968</v>
      </c>
      <c r="F179" s="10">
        <v>2214280</v>
      </c>
      <c r="G179" s="9">
        <v>1955</v>
      </c>
      <c r="H179" s="10">
        <v>3598000</v>
      </c>
      <c r="I179" s="1">
        <v>63</v>
      </c>
      <c r="J179" s="7">
        <v>72.41379310344827</v>
      </c>
      <c r="K179" s="9"/>
    </row>
    <row r="180" spans="2:11" ht="12.75">
      <c r="B180" s="9">
        <v>1984</v>
      </c>
      <c r="C180" s="10">
        <v>3688592.8</v>
      </c>
      <c r="D180" s="10">
        <v>8063000</v>
      </c>
      <c r="E180" s="69">
        <v>2004</v>
      </c>
      <c r="F180" s="10">
        <v>2213807.574592</v>
      </c>
      <c r="G180" s="9">
        <v>1947</v>
      </c>
      <c r="H180" s="10">
        <v>3553000</v>
      </c>
      <c r="I180" s="1">
        <v>64</v>
      </c>
      <c r="J180" s="7">
        <v>73.5632183908046</v>
      </c>
      <c r="K180" s="9"/>
    </row>
    <row r="181" spans="2:11" ht="12.75">
      <c r="B181" s="9">
        <v>1985</v>
      </c>
      <c r="C181" s="10">
        <v>2403225.96</v>
      </c>
      <c r="D181" s="10">
        <v>3715000</v>
      </c>
      <c r="E181" s="9">
        <v>1959</v>
      </c>
      <c r="F181" s="10">
        <v>2208788</v>
      </c>
      <c r="G181" s="9">
        <v>1933</v>
      </c>
      <c r="H181" s="10">
        <v>3436000</v>
      </c>
      <c r="I181" s="1">
        <v>65</v>
      </c>
      <c r="J181" s="7">
        <v>74.71264367816092</v>
      </c>
      <c r="K181" s="9"/>
    </row>
    <row r="182" spans="2:11" ht="12.75">
      <c r="B182" s="9">
        <v>1986</v>
      </c>
      <c r="C182" s="10">
        <v>4305384.791999999</v>
      </c>
      <c r="D182" s="10">
        <v>10785000</v>
      </c>
      <c r="E182" s="9">
        <v>1939</v>
      </c>
      <c r="F182" s="10">
        <v>2198794</v>
      </c>
      <c r="G182" s="9">
        <v>1930</v>
      </c>
      <c r="H182" s="10">
        <v>3325000</v>
      </c>
      <c r="I182" s="1">
        <v>66</v>
      </c>
      <c r="J182" s="7">
        <v>75.86206896551724</v>
      </c>
      <c r="K182" s="9"/>
    </row>
    <row r="183" spans="2:11" ht="12.75">
      <c r="B183" s="9">
        <v>1987</v>
      </c>
      <c r="C183" s="10">
        <v>1861361.7584</v>
      </c>
      <c r="D183" s="10">
        <v>2160000</v>
      </c>
      <c r="E183" s="69">
        <v>2001</v>
      </c>
      <c r="F183" s="10">
        <v>2198060.824</v>
      </c>
      <c r="G183" s="9">
        <v>1981</v>
      </c>
      <c r="H183" s="10">
        <v>3320000</v>
      </c>
      <c r="I183" s="1">
        <v>67</v>
      </c>
      <c r="J183" s="7">
        <v>77.01149425287356</v>
      </c>
      <c r="K183" s="9"/>
    </row>
    <row r="184" spans="2:11" ht="12.75">
      <c r="B184" s="9">
        <v>1988</v>
      </c>
      <c r="C184" s="10">
        <v>1476178.35168</v>
      </c>
      <c r="D184" s="10">
        <v>2516000</v>
      </c>
      <c r="E184" s="9">
        <v>1964</v>
      </c>
      <c r="F184" s="10">
        <v>2186845.17696</v>
      </c>
      <c r="G184" s="9">
        <v>1991</v>
      </c>
      <c r="H184" s="10">
        <v>3315000</v>
      </c>
      <c r="I184" s="1">
        <v>68</v>
      </c>
      <c r="J184" s="7">
        <v>78.16091954022988</v>
      </c>
      <c r="K184" s="9"/>
    </row>
    <row r="185" spans="2:11" ht="12.75">
      <c r="B185" s="9">
        <v>1989</v>
      </c>
      <c r="C185" s="10">
        <v>1963675.470336</v>
      </c>
      <c r="D185" s="10">
        <v>3618000</v>
      </c>
      <c r="E185" s="9">
        <v>1947</v>
      </c>
      <c r="F185" s="10">
        <v>2183022.41222144</v>
      </c>
      <c r="G185" s="69">
        <v>2001</v>
      </c>
      <c r="H185" s="10">
        <v>3257630.5</v>
      </c>
      <c r="I185" s="1">
        <v>69</v>
      </c>
      <c r="J185" s="7">
        <v>79.3103448275862</v>
      </c>
      <c r="K185" s="75" t="s">
        <v>59</v>
      </c>
    </row>
    <row r="186" spans="2:11" ht="12.75">
      <c r="B186" s="9">
        <v>1990</v>
      </c>
      <c r="C186" s="10">
        <v>1514587.4940672</v>
      </c>
      <c r="D186" s="10">
        <v>2494000</v>
      </c>
      <c r="E186" s="9">
        <v>1972</v>
      </c>
      <c r="F186" s="10">
        <v>2158907.6959999995</v>
      </c>
      <c r="G186" s="9">
        <v>1964</v>
      </c>
      <c r="H186" s="10">
        <v>3241000</v>
      </c>
      <c r="I186" s="1">
        <v>70</v>
      </c>
      <c r="J186" s="7">
        <v>80.45977011494253</v>
      </c>
      <c r="K186" s="9"/>
    </row>
    <row r="187" spans="2:11" ht="12.75">
      <c r="B187" s="9">
        <v>1991</v>
      </c>
      <c r="C187" s="10">
        <v>1955458.69881344</v>
      </c>
      <c r="D187" s="10">
        <v>3315000</v>
      </c>
      <c r="E187" s="9">
        <v>1994</v>
      </c>
      <c r="F187" s="10">
        <v>2042724.4455905077</v>
      </c>
      <c r="G187" s="9">
        <v>1959</v>
      </c>
      <c r="H187" s="10">
        <v>3067000</v>
      </c>
      <c r="I187" s="1">
        <v>71</v>
      </c>
      <c r="J187" s="7">
        <v>81.60919540229885</v>
      </c>
      <c r="K187" s="9"/>
    </row>
    <row r="188" spans="2:11" ht="12.75">
      <c r="B188" s="9">
        <v>1992</v>
      </c>
      <c r="C188" s="10">
        <v>1557439.139762688</v>
      </c>
      <c r="D188" s="10">
        <v>2677000</v>
      </c>
      <c r="E188" s="9">
        <v>1930</v>
      </c>
      <c r="F188" s="10">
        <v>2016115.0838784</v>
      </c>
      <c r="G188" s="9">
        <v>1960</v>
      </c>
      <c r="H188" s="10">
        <v>3047000</v>
      </c>
      <c r="I188" s="1">
        <v>72</v>
      </c>
      <c r="J188" s="7">
        <v>82.75862068965517</v>
      </c>
      <c r="K188" s="9"/>
    </row>
    <row r="189" spans="2:11" ht="12.75">
      <c r="B189" s="9">
        <v>1993</v>
      </c>
      <c r="C189" s="10">
        <v>4143494.2279525376</v>
      </c>
      <c r="D189" s="10">
        <v>8922000</v>
      </c>
      <c r="E189" s="9">
        <v>1929</v>
      </c>
      <c r="F189" s="10">
        <v>2004815.419392</v>
      </c>
      <c r="G189" s="9">
        <v>1939</v>
      </c>
      <c r="H189" s="10">
        <v>3038000</v>
      </c>
      <c r="I189" s="1">
        <v>73</v>
      </c>
      <c r="J189" s="7">
        <v>83.9080459770115</v>
      </c>
      <c r="K189" s="9"/>
    </row>
    <row r="190" spans="2:11" ht="12.75">
      <c r="B190" s="9">
        <v>1994</v>
      </c>
      <c r="C190" s="10">
        <v>2042724.4455905077</v>
      </c>
      <c r="D190" s="10">
        <v>2569077.393860099</v>
      </c>
      <c r="E190" s="9">
        <v>1989</v>
      </c>
      <c r="F190" s="10">
        <v>1963675.470336</v>
      </c>
      <c r="G190" s="9">
        <v>1968</v>
      </c>
      <c r="H190" s="10">
        <v>3016000</v>
      </c>
      <c r="I190" s="1">
        <v>74</v>
      </c>
      <c r="J190" s="7">
        <v>85.05747126436782</v>
      </c>
      <c r="K190" s="9"/>
    </row>
    <row r="191" spans="2:11" ht="12.75">
      <c r="B191" s="9">
        <v>1995</v>
      </c>
      <c r="C191" s="10">
        <v>5948085.089118101</v>
      </c>
      <c r="D191" s="10">
        <v>13572631.28794272</v>
      </c>
      <c r="E191" s="9">
        <v>2007</v>
      </c>
      <c r="F191" s="10">
        <v>1957604.4</v>
      </c>
      <c r="G191" s="9">
        <v>1929</v>
      </c>
      <c r="H191" s="10">
        <v>2908000</v>
      </c>
      <c r="I191" s="1">
        <v>75</v>
      </c>
      <c r="J191" s="7">
        <v>86.20689655172414</v>
      </c>
      <c r="K191" s="9"/>
    </row>
    <row r="192" spans="2:11" ht="12.75">
      <c r="B192" s="9">
        <v>1996</v>
      </c>
      <c r="C192" s="10">
        <v>4119611.2</v>
      </c>
      <c r="D192" s="10">
        <v>7575439.977495627</v>
      </c>
      <c r="E192" s="9">
        <v>1991</v>
      </c>
      <c r="F192" s="10">
        <v>1955458.69881344</v>
      </c>
      <c r="G192" s="9">
        <v>1992</v>
      </c>
      <c r="H192" s="10">
        <v>2677000</v>
      </c>
      <c r="I192" s="1">
        <v>76</v>
      </c>
      <c r="J192" s="7">
        <v>87.35632183908046</v>
      </c>
      <c r="K192" s="9"/>
    </row>
    <row r="193" spans="2:11" ht="12.75">
      <c r="B193" s="9">
        <v>1997</v>
      </c>
      <c r="C193" s="10">
        <v>4130304.04</v>
      </c>
      <c r="D193" s="10">
        <v>10885990.409121465</v>
      </c>
      <c r="E193" s="9">
        <v>1987</v>
      </c>
      <c r="F193" s="10">
        <v>1861361.7584</v>
      </c>
      <c r="G193" s="9">
        <v>1994</v>
      </c>
      <c r="H193" s="10">
        <v>2569077.393860099</v>
      </c>
      <c r="I193" s="1">
        <v>77</v>
      </c>
      <c r="J193" s="7">
        <v>88.50574712643679</v>
      </c>
      <c r="K193" s="9"/>
    </row>
    <row r="194" spans="2:11" ht="12.75">
      <c r="B194" s="9">
        <v>1998</v>
      </c>
      <c r="C194" s="10">
        <v>5655749.408</v>
      </c>
      <c r="D194" s="10">
        <v>12204344.614790501</v>
      </c>
      <c r="E194" s="9">
        <v>1960</v>
      </c>
      <c r="F194" s="10">
        <v>1854035.6</v>
      </c>
      <c r="G194" s="9">
        <v>1988</v>
      </c>
      <c r="H194" s="10">
        <v>2516000</v>
      </c>
      <c r="I194" s="1">
        <v>78</v>
      </c>
      <c r="J194" s="7">
        <v>89.65517241379311</v>
      </c>
      <c r="K194" s="9"/>
    </row>
    <row r="195" spans="2:11" ht="12.75">
      <c r="B195" s="9">
        <v>1999</v>
      </c>
      <c r="C195" s="10">
        <v>3590922.6</v>
      </c>
      <c r="D195" s="10">
        <v>6033644.5</v>
      </c>
      <c r="E195" s="9">
        <v>1976</v>
      </c>
      <c r="F195" s="10">
        <v>1568133.0011136</v>
      </c>
      <c r="G195" s="9">
        <v>1990</v>
      </c>
      <c r="H195" s="10">
        <v>2494000</v>
      </c>
      <c r="I195" s="1">
        <v>79</v>
      </c>
      <c r="J195" s="7">
        <v>90.80459770114942</v>
      </c>
      <c r="K195" s="9"/>
    </row>
    <row r="196" spans="2:11" ht="12.75">
      <c r="B196" s="9">
        <v>2000</v>
      </c>
      <c r="C196" s="10">
        <v>3381658.12</v>
      </c>
      <c r="D196" s="10">
        <v>6207159</v>
      </c>
      <c r="E196" s="9">
        <v>1992</v>
      </c>
      <c r="F196" s="10">
        <v>1557439.139762688</v>
      </c>
      <c r="G196" s="9">
        <v>2007</v>
      </c>
      <c r="H196" s="10">
        <v>2489488.726</v>
      </c>
      <c r="I196" s="1">
        <v>80</v>
      </c>
      <c r="J196" s="7">
        <v>91.95402298850574</v>
      </c>
      <c r="K196" s="9"/>
    </row>
    <row r="197" spans="2:11" ht="12.75">
      <c r="B197" s="9">
        <v>2001</v>
      </c>
      <c r="C197" s="10">
        <v>2198060.824</v>
      </c>
      <c r="D197" s="10">
        <v>3257630.5</v>
      </c>
      <c r="E197" s="9">
        <v>1990</v>
      </c>
      <c r="F197" s="10">
        <v>1514587.4940672</v>
      </c>
      <c r="G197" s="9">
        <v>1934</v>
      </c>
      <c r="H197" s="10">
        <v>2345000</v>
      </c>
      <c r="I197" s="1">
        <v>81</v>
      </c>
      <c r="J197" s="7">
        <v>93.10344827586206</v>
      </c>
      <c r="K197" s="9"/>
    </row>
    <row r="198" spans="2:11" ht="12.75">
      <c r="B198" s="9">
        <v>2002</v>
      </c>
      <c r="C198" s="10">
        <v>2341004.3648</v>
      </c>
      <c r="D198" s="10">
        <v>4119915</v>
      </c>
      <c r="E198" s="9">
        <v>1988</v>
      </c>
      <c r="F198" s="10">
        <v>1476178.35168</v>
      </c>
      <c r="G198" s="9">
        <v>1987</v>
      </c>
      <c r="H198" s="10">
        <v>2160000</v>
      </c>
      <c r="I198" s="1">
        <v>82</v>
      </c>
      <c r="J198" s="7">
        <v>94.25287356321839</v>
      </c>
      <c r="K198" s="9"/>
    </row>
    <row r="199" spans="2:11" ht="12.75">
      <c r="B199" s="9">
        <v>2003</v>
      </c>
      <c r="C199" s="10">
        <v>2813413.8729600003</v>
      </c>
      <c r="D199" s="10">
        <v>4923054</v>
      </c>
      <c r="E199" s="9">
        <v>1934</v>
      </c>
      <c r="F199" s="10">
        <v>1440719.1601342054</v>
      </c>
      <c r="G199" s="9">
        <v>1961</v>
      </c>
      <c r="H199" s="10">
        <v>2132000</v>
      </c>
      <c r="I199" s="1">
        <v>83</v>
      </c>
      <c r="J199" s="7">
        <v>95.40229885057471</v>
      </c>
      <c r="K199" s="9"/>
    </row>
    <row r="200" spans="2:11" ht="12.75">
      <c r="B200" s="9">
        <v>2004</v>
      </c>
      <c r="C200" s="10">
        <v>2213807.574592</v>
      </c>
      <c r="D200" s="10">
        <v>3852671.75</v>
      </c>
      <c r="E200" s="9">
        <v>1924</v>
      </c>
      <c r="F200" s="10">
        <v>1419745.6</v>
      </c>
      <c r="G200" s="9">
        <v>1976</v>
      </c>
      <c r="H200" s="10">
        <v>2023000</v>
      </c>
      <c r="I200" s="1">
        <v>84</v>
      </c>
      <c r="J200" s="7">
        <v>96.55172413793103</v>
      </c>
      <c r="K200" s="9"/>
    </row>
    <row r="201" spans="2:11" ht="12.75">
      <c r="B201" s="9">
        <v>2005</v>
      </c>
      <c r="C201" s="10">
        <v>4753626.7149184</v>
      </c>
      <c r="D201" s="10">
        <v>9801145.378172498</v>
      </c>
      <c r="E201" s="9">
        <v>1961</v>
      </c>
      <c r="F201" s="10">
        <v>1375467.12</v>
      </c>
      <c r="G201" s="9">
        <v>1931</v>
      </c>
      <c r="H201" s="10">
        <v>1676000</v>
      </c>
      <c r="I201" s="1">
        <v>85</v>
      </c>
      <c r="J201" s="7">
        <v>97.70114942528735</v>
      </c>
      <c r="K201" s="9"/>
    </row>
    <row r="202" spans="2:11" ht="12.75">
      <c r="B202" s="9">
        <v>2006</v>
      </c>
      <c r="C202" s="10">
        <v>5899080.6</v>
      </c>
      <c r="D202" s="10">
        <v>11620090.426664997</v>
      </c>
      <c r="E202" s="9">
        <v>1931</v>
      </c>
      <c r="F202" s="10">
        <v>1200755.01677568</v>
      </c>
      <c r="G202" s="9">
        <v>1924</v>
      </c>
      <c r="H202" s="10">
        <v>1539000</v>
      </c>
      <c r="I202" s="1">
        <v>86</v>
      </c>
      <c r="J202" s="7">
        <v>98.85057471264368</v>
      </c>
      <c r="K202" s="9"/>
    </row>
    <row r="203" spans="2:11" ht="12.75">
      <c r="B203" s="9">
        <v>2007</v>
      </c>
      <c r="C203" s="10">
        <v>1957604.4</v>
      </c>
      <c r="D203" s="10">
        <v>2489488.726</v>
      </c>
      <c r="E203" s="9">
        <v>1977</v>
      </c>
      <c r="F203" s="10">
        <v>838770.00022272</v>
      </c>
      <c r="G203" s="9">
        <v>1977</v>
      </c>
      <c r="H203" s="10">
        <v>1061000</v>
      </c>
      <c r="I203" s="1">
        <v>87</v>
      </c>
      <c r="J203" s="7">
        <v>100</v>
      </c>
      <c r="K203" s="9"/>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90"/>
  <sheetViews>
    <sheetView workbookViewId="0" topLeftCell="A1">
      <pane xSplit="4" ySplit="5" topLeftCell="E6" activePane="bottomRight" state="frozen"/>
      <selection pane="topLeft" activeCell="A1" sqref="A1"/>
      <selection pane="topRight" activeCell="C1" sqref="C1"/>
      <selection pane="bottomLeft" activeCell="A6" sqref="A6"/>
      <selection pane="bottomRight" activeCell="A1" sqref="A1"/>
    </sheetView>
  </sheetViews>
  <sheetFormatPr defaultColWidth="8.88671875" defaultRowHeight="15"/>
  <cols>
    <col min="1" max="4" width="8.88671875" style="1" customWidth="1"/>
    <col min="5" max="13" width="10.77734375" style="1" customWidth="1"/>
    <col min="14" max="14" width="12.77734375" style="1" customWidth="1"/>
    <col min="15" max="15" width="10.77734375" style="1" customWidth="1"/>
    <col min="16" max="16" width="12.77734375" style="1" customWidth="1"/>
    <col min="17" max="17" width="10.77734375" style="1" customWidth="1"/>
    <col min="18" max="19" width="8.77734375" style="1" customWidth="1"/>
    <col min="20" max="20" width="9.99609375" style="1" customWidth="1"/>
    <col min="21" max="25" width="10.77734375" style="1" customWidth="1"/>
    <col min="26" max="31" width="12.77734375" style="1" customWidth="1"/>
    <col min="32" max="16384" width="8.88671875" style="1" customWidth="1"/>
  </cols>
  <sheetData>
    <row r="1" spans="3:27" ht="12.75">
      <c r="C1" s="23"/>
      <c r="D1" s="23"/>
      <c r="E1" s="23"/>
      <c r="F1" s="23"/>
      <c r="G1" s="23"/>
      <c r="H1" s="24"/>
      <c r="I1" s="31" t="s">
        <v>12</v>
      </c>
      <c r="J1" s="25"/>
      <c r="K1" s="26" t="s">
        <v>12</v>
      </c>
      <c r="L1" s="26"/>
      <c r="M1" s="27"/>
      <c r="N1" s="32"/>
      <c r="O1" s="28"/>
      <c r="P1" s="33" t="s">
        <v>12</v>
      </c>
      <c r="Q1" s="33" t="s">
        <v>12</v>
      </c>
      <c r="R1" s="29"/>
      <c r="S1" s="29"/>
      <c r="T1" s="29" t="s">
        <v>34</v>
      </c>
      <c r="U1" s="30"/>
      <c r="V1" s="30"/>
      <c r="W1" s="30"/>
      <c r="X1" s="30"/>
      <c r="Y1" s="30" t="s">
        <v>31</v>
      </c>
      <c r="Z1" s="2"/>
      <c r="AA1" s="2"/>
    </row>
    <row r="2" spans="3:27" ht="12.75">
      <c r="C2" s="23"/>
      <c r="D2" s="23"/>
      <c r="E2" s="23"/>
      <c r="F2" s="23"/>
      <c r="G2" s="23"/>
      <c r="H2" s="24"/>
      <c r="I2" s="31" t="s">
        <v>62</v>
      </c>
      <c r="J2" s="25"/>
      <c r="K2" s="26" t="s">
        <v>62</v>
      </c>
      <c r="L2" s="26" t="s">
        <v>12</v>
      </c>
      <c r="M2" s="32" t="s">
        <v>12</v>
      </c>
      <c r="N2" s="32" t="s">
        <v>12</v>
      </c>
      <c r="O2" s="28"/>
      <c r="P2" s="33" t="s">
        <v>62</v>
      </c>
      <c r="Q2" s="33" t="s">
        <v>22</v>
      </c>
      <c r="R2" s="29" t="s">
        <v>29</v>
      </c>
      <c r="S2" s="29" t="s">
        <v>30</v>
      </c>
      <c r="T2" s="29" t="s">
        <v>29</v>
      </c>
      <c r="U2" s="30"/>
      <c r="V2" s="30"/>
      <c r="W2" s="30"/>
      <c r="X2" s="30" t="s">
        <v>31</v>
      </c>
      <c r="Y2" s="30" t="s">
        <v>22</v>
      </c>
      <c r="Z2" s="2"/>
      <c r="AA2" s="2"/>
    </row>
    <row r="3" spans="3:27" ht="12.75">
      <c r="C3" s="23"/>
      <c r="D3" s="23"/>
      <c r="E3" s="23"/>
      <c r="F3" s="23"/>
      <c r="G3" s="23"/>
      <c r="H3" s="31" t="s">
        <v>12</v>
      </c>
      <c r="I3" s="31" t="s">
        <v>63</v>
      </c>
      <c r="J3" s="26" t="s">
        <v>12</v>
      </c>
      <c r="K3" s="26" t="s">
        <v>63</v>
      </c>
      <c r="L3" s="26" t="s">
        <v>22</v>
      </c>
      <c r="M3" s="32" t="s">
        <v>20</v>
      </c>
      <c r="N3" s="32" t="s">
        <v>62</v>
      </c>
      <c r="O3" s="33" t="s">
        <v>12</v>
      </c>
      <c r="P3" s="33" t="s">
        <v>63</v>
      </c>
      <c r="Q3" s="33" t="s">
        <v>23</v>
      </c>
      <c r="R3" s="29" t="s">
        <v>26</v>
      </c>
      <c r="S3" s="29" t="s">
        <v>28</v>
      </c>
      <c r="T3" s="29" t="s">
        <v>26</v>
      </c>
      <c r="U3" s="30" t="s">
        <v>31</v>
      </c>
      <c r="V3" s="30" t="s">
        <v>31</v>
      </c>
      <c r="W3" s="30" t="s">
        <v>31</v>
      </c>
      <c r="X3" s="30" t="s">
        <v>22</v>
      </c>
      <c r="Y3" s="30" t="s">
        <v>23</v>
      </c>
      <c r="Z3" s="2"/>
      <c r="AA3" s="2"/>
    </row>
    <row r="4" spans="3:28" ht="12.75">
      <c r="C4" s="23"/>
      <c r="D4" s="23"/>
      <c r="E4" s="29"/>
      <c r="F4" s="29" t="s">
        <v>15</v>
      </c>
      <c r="G4" s="29" t="s">
        <v>4</v>
      </c>
      <c r="H4" s="31" t="s">
        <v>5</v>
      </c>
      <c r="I4" s="31" t="s">
        <v>5</v>
      </c>
      <c r="J4" s="26" t="s">
        <v>64</v>
      </c>
      <c r="K4" s="26" t="s">
        <v>64</v>
      </c>
      <c r="L4" s="26" t="s">
        <v>23</v>
      </c>
      <c r="M4" s="32" t="s">
        <v>65</v>
      </c>
      <c r="N4" s="32" t="s">
        <v>63</v>
      </c>
      <c r="O4" s="33" t="s">
        <v>67</v>
      </c>
      <c r="P4" s="33" t="s">
        <v>67</v>
      </c>
      <c r="Q4" s="33" t="s">
        <v>68</v>
      </c>
      <c r="R4" s="29" t="s">
        <v>25</v>
      </c>
      <c r="S4" s="29" t="s">
        <v>27</v>
      </c>
      <c r="T4" s="29" t="s">
        <v>32</v>
      </c>
      <c r="U4" s="30" t="s">
        <v>5</v>
      </c>
      <c r="V4" s="30" t="s">
        <v>64</v>
      </c>
      <c r="W4" s="30" t="s">
        <v>71</v>
      </c>
      <c r="X4" s="30" t="s">
        <v>23</v>
      </c>
      <c r="Y4" s="30" t="s">
        <v>68</v>
      </c>
      <c r="Z4" s="2"/>
      <c r="AA4" s="2"/>
      <c r="AB4" s="2"/>
    </row>
    <row r="5" spans="3:28" ht="12.75">
      <c r="C5" s="23"/>
      <c r="D5" s="34" t="s">
        <v>3</v>
      </c>
      <c r="E5" s="29" t="s">
        <v>15</v>
      </c>
      <c r="F5" s="2" t="s">
        <v>47</v>
      </c>
      <c r="G5" s="29" t="s">
        <v>60</v>
      </c>
      <c r="H5" s="31" t="s">
        <v>61</v>
      </c>
      <c r="I5" s="31" t="s">
        <v>61</v>
      </c>
      <c r="J5" s="26" t="s">
        <v>61</v>
      </c>
      <c r="K5" s="26" t="s">
        <v>61</v>
      </c>
      <c r="L5" s="26" t="s">
        <v>33</v>
      </c>
      <c r="M5" s="32" t="s">
        <v>66</v>
      </c>
      <c r="N5" s="32" t="s">
        <v>20</v>
      </c>
      <c r="O5" s="33" t="s">
        <v>61</v>
      </c>
      <c r="P5" s="33" t="s">
        <v>61</v>
      </c>
      <c r="Q5" s="77" t="s">
        <v>69</v>
      </c>
      <c r="R5" s="29" t="s">
        <v>70</v>
      </c>
      <c r="S5" s="29" t="s">
        <v>70</v>
      </c>
      <c r="T5" s="29" t="s">
        <v>70</v>
      </c>
      <c r="U5" s="30" t="s">
        <v>61</v>
      </c>
      <c r="V5" s="30" t="s">
        <v>61</v>
      </c>
      <c r="W5" s="30" t="s">
        <v>61</v>
      </c>
      <c r="X5" s="30" t="s">
        <v>33</v>
      </c>
      <c r="Y5" s="78" t="s">
        <v>69</v>
      </c>
      <c r="Z5" s="2"/>
      <c r="AA5" s="2"/>
      <c r="AB5" s="2"/>
    </row>
    <row r="6" spans="3:32" ht="12.75">
      <c r="C6" s="23"/>
      <c r="D6" s="35">
        <v>1971</v>
      </c>
      <c r="E6" s="36">
        <v>2885824.48</v>
      </c>
      <c r="F6" s="66" t="s">
        <v>10</v>
      </c>
      <c r="G6" s="36">
        <v>5051000</v>
      </c>
      <c r="H6" s="37">
        <v>1775013.5532717002</v>
      </c>
      <c r="I6" s="37">
        <v>-1517290.7678415067</v>
      </c>
      <c r="J6" s="39">
        <v>22869000</v>
      </c>
      <c r="K6" s="39">
        <v>5478685.9992026985</v>
      </c>
      <c r="L6" s="42">
        <v>0.07202615553812874</v>
      </c>
      <c r="M6" s="40">
        <v>2874332.522</v>
      </c>
      <c r="N6" s="40">
        <v>-1953158.6921621617</v>
      </c>
      <c r="O6" s="41">
        <v>24192000</v>
      </c>
      <c r="P6" s="41">
        <v>3814738.866054058</v>
      </c>
      <c r="Q6" s="43">
        <v>0.06835647655939465</v>
      </c>
      <c r="R6" s="38">
        <v>12.5</v>
      </c>
      <c r="S6" s="36">
        <v>1303</v>
      </c>
      <c r="T6" s="36">
        <v>125</v>
      </c>
      <c r="U6" s="44">
        <v>1090599.628524</v>
      </c>
      <c r="V6" s="44">
        <v>12535000</v>
      </c>
      <c r="W6" s="44">
        <v>13165000</v>
      </c>
      <c r="X6" s="45">
        <v>0.08004048689651244</v>
      </c>
      <c r="Y6" s="45">
        <v>0.0765032448261118</v>
      </c>
      <c r="Z6" s="21"/>
      <c r="AA6" s="21"/>
      <c r="AC6" s="10"/>
      <c r="AD6" s="10"/>
      <c r="AE6" s="10"/>
      <c r="AF6" s="10"/>
    </row>
    <row r="7" spans="3:32" ht="12.75">
      <c r="C7" s="23"/>
      <c r="D7" s="35">
        <v>1972</v>
      </c>
      <c r="E7" s="36">
        <v>2158907.6959999995</v>
      </c>
      <c r="F7" s="66" t="s">
        <v>9</v>
      </c>
      <c r="G7" s="36">
        <v>3638000</v>
      </c>
      <c r="H7" s="37">
        <v>1108824.9501546</v>
      </c>
      <c r="I7" s="37">
        <v>-2183479.3709586067</v>
      </c>
      <c r="J7" s="39">
        <v>12520000</v>
      </c>
      <c r="K7" s="39">
        <v>-4870314.0007973015</v>
      </c>
      <c r="L7" s="42">
        <v>0.08135880783632941</v>
      </c>
      <c r="M7" s="40">
        <v>3495756.738</v>
      </c>
      <c r="N7" s="40">
        <v>-1331734.4761621617</v>
      </c>
      <c r="O7" s="41">
        <v>12548000</v>
      </c>
      <c r="P7" s="41">
        <v>-7829261.133945942</v>
      </c>
      <c r="Q7" s="43">
        <v>0.08119200137672172</v>
      </c>
      <c r="R7" s="38">
        <v>11.1</v>
      </c>
      <c r="S7" s="36">
        <v>1265</v>
      </c>
      <c r="T7" s="36">
        <v>111</v>
      </c>
      <c r="U7" s="44">
        <v>568921.7637894</v>
      </c>
      <c r="V7" s="44">
        <v>6365000</v>
      </c>
      <c r="W7" s="44">
        <v>6387000</v>
      </c>
      <c r="X7" s="45">
        <v>0.08204906013800814</v>
      </c>
      <c r="Y7" s="45">
        <v>0.08178955760414801</v>
      </c>
      <c r="Z7" s="21"/>
      <c r="AA7" s="21"/>
      <c r="AC7" s="10"/>
      <c r="AD7" s="10"/>
      <c r="AE7" s="10"/>
      <c r="AF7" s="10"/>
    </row>
    <row r="8" spans="3:32" ht="12.75">
      <c r="C8" s="23"/>
      <c r="D8" s="35">
        <v>1973</v>
      </c>
      <c r="E8" s="36">
        <v>3495450.1392</v>
      </c>
      <c r="F8" s="66" t="s">
        <v>11</v>
      </c>
      <c r="G8" s="36">
        <v>6939000</v>
      </c>
      <c r="H8" s="37">
        <v>2373012.803574</v>
      </c>
      <c r="I8" s="37">
        <v>-919291.5175392069</v>
      </c>
      <c r="J8" s="39">
        <v>20645000</v>
      </c>
      <c r="K8" s="39">
        <v>3254685.9992026985</v>
      </c>
      <c r="L8" s="42">
        <v>0.10309373028090171</v>
      </c>
      <c r="M8" s="40">
        <v>3440148.7315</v>
      </c>
      <c r="N8" s="40">
        <v>-1387342.4826621613</v>
      </c>
      <c r="O8" s="41">
        <v>24482000</v>
      </c>
      <c r="P8" s="41">
        <v>4104738.866054058</v>
      </c>
      <c r="Q8" s="43">
        <v>0.08836386789054845</v>
      </c>
      <c r="R8" s="38">
        <v>21.3</v>
      </c>
      <c r="S8" s="36">
        <v>1145</v>
      </c>
      <c r="T8" s="36">
        <v>213</v>
      </c>
      <c r="U8" s="44">
        <v>1745158.9428209998</v>
      </c>
      <c r="V8" s="44">
        <v>13624000</v>
      </c>
      <c r="W8" s="44">
        <v>17389000</v>
      </c>
      <c r="X8" s="45">
        <v>0.11354941082421241</v>
      </c>
      <c r="Y8" s="45">
        <v>0.09120646212023711</v>
      </c>
      <c r="Z8" s="21"/>
      <c r="AA8" s="21"/>
      <c r="AC8" s="10"/>
      <c r="AD8" s="10"/>
      <c r="AE8" s="10"/>
      <c r="AF8" s="10"/>
    </row>
    <row r="9" spans="3:32" ht="12.75">
      <c r="C9" s="23"/>
      <c r="D9" s="35">
        <v>1974</v>
      </c>
      <c r="E9" s="36">
        <v>3903413.02784</v>
      </c>
      <c r="F9" s="66" t="s">
        <v>8</v>
      </c>
      <c r="G9" s="36">
        <v>7566000</v>
      </c>
      <c r="H9" s="37">
        <v>2769796.259769</v>
      </c>
      <c r="I9" s="37">
        <v>-522508.0613442068</v>
      </c>
      <c r="J9" s="39">
        <v>30656000</v>
      </c>
      <c r="K9" s="39">
        <v>13265685.999202698</v>
      </c>
      <c r="L9" s="42">
        <v>0.08286403226548422</v>
      </c>
      <c r="M9" s="40">
        <v>4408834.7595</v>
      </c>
      <c r="N9" s="40">
        <v>-418656.4546621619</v>
      </c>
      <c r="O9" s="41">
        <v>38233000</v>
      </c>
      <c r="P9" s="41">
        <v>17855738.866054058</v>
      </c>
      <c r="Q9" s="43">
        <v>0.06755139923192655</v>
      </c>
      <c r="R9" s="38">
        <v>13</v>
      </c>
      <c r="S9" s="36"/>
      <c r="T9" s="36">
        <v>130</v>
      </c>
      <c r="U9" s="44">
        <v>1887780.425076</v>
      </c>
      <c r="V9" s="44">
        <v>18679000</v>
      </c>
      <c r="W9" s="44">
        <v>24960000</v>
      </c>
      <c r="X9" s="45">
        <v>0.09178784360309152</v>
      </c>
      <c r="Y9" s="45">
        <v>0.07031420829532711</v>
      </c>
      <c r="Z9" s="21"/>
      <c r="AA9" s="21"/>
      <c r="AC9" s="10"/>
      <c r="AD9" s="10"/>
      <c r="AE9" s="10"/>
      <c r="AF9" s="10"/>
    </row>
    <row r="10" spans="3:32" ht="12.75">
      <c r="C10" s="23"/>
      <c r="D10" s="35">
        <v>1975</v>
      </c>
      <c r="E10" s="36">
        <v>3846306.005568</v>
      </c>
      <c r="F10" s="66" t="s">
        <v>8</v>
      </c>
      <c r="G10" s="36">
        <v>6547000</v>
      </c>
      <c r="H10" s="37">
        <v>2814656.4233759996</v>
      </c>
      <c r="I10" s="37">
        <v>-477647.89773720736</v>
      </c>
      <c r="J10" s="39">
        <v>19871000</v>
      </c>
      <c r="K10" s="39">
        <v>2480685.9992026985</v>
      </c>
      <c r="L10" s="42">
        <v>0.12407207315701434</v>
      </c>
      <c r="M10" s="40">
        <v>3939862.0185</v>
      </c>
      <c r="N10" s="40">
        <v>-887629.1956621618</v>
      </c>
      <c r="O10" s="41">
        <v>20811000</v>
      </c>
      <c r="P10" s="41">
        <v>433738.8660540581</v>
      </c>
      <c r="Q10" s="43">
        <v>0.11913558603142498</v>
      </c>
      <c r="R10" s="38">
        <v>12.2</v>
      </c>
      <c r="S10" s="36">
        <v>697</v>
      </c>
      <c r="T10" s="36">
        <v>122</v>
      </c>
      <c r="U10" s="44">
        <v>1745452.4965289999</v>
      </c>
      <c r="V10" s="44">
        <v>12212000</v>
      </c>
      <c r="W10" s="44">
        <v>13135000</v>
      </c>
      <c r="X10" s="45">
        <v>0.12505523461126353</v>
      </c>
      <c r="Y10" s="45">
        <v>0.11729834808021748</v>
      </c>
      <c r="Z10" s="21"/>
      <c r="AA10" s="21"/>
      <c r="AC10" s="10"/>
      <c r="AD10" s="10"/>
      <c r="AE10" s="10"/>
      <c r="AF10" s="10"/>
    </row>
    <row r="11" spans="3:32" ht="12.75">
      <c r="C11" s="23"/>
      <c r="D11" s="35">
        <v>1976</v>
      </c>
      <c r="E11" s="36">
        <v>1568133.0011136</v>
      </c>
      <c r="F11" s="66" t="s">
        <v>7</v>
      </c>
      <c r="G11" s="36">
        <v>2023000</v>
      </c>
      <c r="H11" s="37">
        <v>1527878.8187376</v>
      </c>
      <c r="I11" s="37">
        <v>-1764425.502375607</v>
      </c>
      <c r="J11" s="39">
        <v>11022000</v>
      </c>
      <c r="K11" s="39">
        <v>-6368314.0007973015</v>
      </c>
      <c r="L11" s="42">
        <v>0.12174450772037736</v>
      </c>
      <c r="M11" s="40">
        <v>4942896.321</v>
      </c>
      <c r="N11" s="40">
        <v>115405.10683783889</v>
      </c>
      <c r="O11" s="41">
        <v>11035000</v>
      </c>
      <c r="P11" s="41">
        <v>-9342261.133945942</v>
      </c>
      <c r="Q11" s="43">
        <v>0.12161852715308856</v>
      </c>
      <c r="R11" s="38">
        <v>50.6</v>
      </c>
      <c r="S11" s="36">
        <v>360</v>
      </c>
      <c r="T11" s="36">
        <v>506</v>
      </c>
      <c r="U11" s="44">
        <v>616215.6463134</v>
      </c>
      <c r="V11" s="44">
        <v>4640000</v>
      </c>
      <c r="W11" s="44">
        <v>4649000</v>
      </c>
      <c r="X11" s="45">
        <v>0.11723560975767819</v>
      </c>
      <c r="Y11" s="45">
        <v>0.11703521521380839</v>
      </c>
      <c r="Z11" s="21"/>
      <c r="AA11" s="21"/>
      <c r="AC11" s="10"/>
      <c r="AD11" s="10"/>
      <c r="AE11" s="10"/>
      <c r="AF11" s="10"/>
    </row>
    <row r="12" spans="3:32" ht="12.75">
      <c r="C12" s="23"/>
      <c r="D12" s="35">
        <v>1977</v>
      </c>
      <c r="E12" s="36">
        <v>838770.00022272</v>
      </c>
      <c r="F12" s="66" t="s">
        <v>7</v>
      </c>
      <c r="G12" s="36">
        <v>1061000</v>
      </c>
      <c r="H12" s="37">
        <v>416533.9480163399</v>
      </c>
      <c r="I12" s="37">
        <v>-2875770.373096867</v>
      </c>
      <c r="J12" s="39">
        <v>5509000</v>
      </c>
      <c r="K12" s="39">
        <v>-11881314.000797302</v>
      </c>
      <c r="L12" s="42">
        <v>0.0702947534636572</v>
      </c>
      <c r="M12" s="40">
        <v>2181994.8215000005</v>
      </c>
      <c r="N12" s="40">
        <v>-2645496.392662161</v>
      </c>
      <c r="O12" s="41">
        <v>5509000</v>
      </c>
      <c r="P12" s="41">
        <v>-14868261.133945942</v>
      </c>
      <c r="Q12" s="43">
        <v>0.0702947534636572</v>
      </c>
      <c r="R12" s="38">
        <v>25.8</v>
      </c>
      <c r="S12" s="36">
        <v>481</v>
      </c>
      <c r="T12" s="36">
        <v>258</v>
      </c>
      <c r="U12" s="44">
        <v>187300.1582655</v>
      </c>
      <c r="V12" s="44">
        <v>2682000</v>
      </c>
      <c r="W12" s="44">
        <v>2682000</v>
      </c>
      <c r="X12" s="45">
        <v>0.06527729687880528</v>
      </c>
      <c r="Y12" s="45">
        <v>0.06527729687880528</v>
      </c>
      <c r="Z12" s="21"/>
      <c r="AA12" s="21"/>
      <c r="AC12" s="10"/>
      <c r="AD12" s="10"/>
      <c r="AE12" s="10"/>
      <c r="AF12" s="10"/>
    </row>
    <row r="13" spans="3:32" ht="12.75">
      <c r="C13" s="23"/>
      <c r="D13" s="35">
        <v>1978</v>
      </c>
      <c r="E13" s="36">
        <v>4582803.000044544</v>
      </c>
      <c r="F13" s="66" t="s">
        <v>8</v>
      </c>
      <c r="G13" s="36">
        <v>11137000</v>
      </c>
      <c r="H13" s="37">
        <v>4478832.0303909</v>
      </c>
      <c r="I13" s="37">
        <v>1186527.7092776927</v>
      </c>
      <c r="J13" s="39">
        <v>17637000</v>
      </c>
      <c r="K13" s="39">
        <v>246685.99920269847</v>
      </c>
      <c r="L13" s="42">
        <v>0.20251700339540588</v>
      </c>
      <c r="M13" s="40">
        <v>4402768.5940000005</v>
      </c>
      <c r="N13" s="40">
        <v>-424722.62016216107</v>
      </c>
      <c r="O13" s="41">
        <v>20480000</v>
      </c>
      <c r="P13" s="41">
        <v>102738.86605405807</v>
      </c>
      <c r="Q13" s="43">
        <v>0.17944878289726418</v>
      </c>
      <c r="R13" s="38">
        <v>62.5</v>
      </c>
      <c r="S13" s="36">
        <v>572</v>
      </c>
      <c r="T13" s="36">
        <v>625</v>
      </c>
      <c r="U13" s="44">
        <v>4040076.5427119997</v>
      </c>
      <c r="V13" s="44">
        <v>13313000</v>
      </c>
      <c r="W13" s="44">
        <v>16155000</v>
      </c>
      <c r="X13" s="45">
        <v>0.23281615411353465</v>
      </c>
      <c r="Y13" s="45">
        <v>0.2000525491531243</v>
      </c>
      <c r="Z13" s="21"/>
      <c r="AA13" s="21"/>
      <c r="AC13" s="10"/>
      <c r="AD13" s="10"/>
      <c r="AE13" s="10"/>
      <c r="AF13" s="10"/>
    </row>
    <row r="14" spans="3:32" ht="12.75">
      <c r="C14" s="23"/>
      <c r="D14" s="35">
        <v>1979</v>
      </c>
      <c r="E14" s="36">
        <v>3668900.4</v>
      </c>
      <c r="F14" s="66" t="s">
        <v>11</v>
      </c>
      <c r="G14" s="36">
        <v>6418000</v>
      </c>
      <c r="H14" s="37">
        <v>2614526.182946999</v>
      </c>
      <c r="I14" s="37">
        <v>-677778.1381662078</v>
      </c>
      <c r="J14" s="39">
        <v>12998000</v>
      </c>
      <c r="K14" s="39">
        <v>-4392314.0007973015</v>
      </c>
      <c r="L14" s="42">
        <v>0.16746336578142954</v>
      </c>
      <c r="M14" s="40">
        <v>4559091.18</v>
      </c>
      <c r="N14" s="40">
        <v>-268400.0341621619</v>
      </c>
      <c r="O14" s="41">
        <v>13144000</v>
      </c>
      <c r="P14" s="41">
        <v>-7233261.133945942</v>
      </c>
      <c r="Q14" s="43">
        <v>0.16591184686904883</v>
      </c>
      <c r="R14" s="38">
        <v>13.3</v>
      </c>
      <c r="S14" s="36"/>
      <c r="T14" s="36">
        <v>133</v>
      </c>
      <c r="U14" s="44">
        <v>1748118.281553</v>
      </c>
      <c r="V14" s="44">
        <v>7838000</v>
      </c>
      <c r="W14" s="44">
        <v>7982000</v>
      </c>
      <c r="X14" s="45">
        <v>0.18235934819592023</v>
      </c>
      <c r="Y14" s="45">
        <v>0.1796605376182526</v>
      </c>
      <c r="Z14" s="21"/>
      <c r="AA14" s="21"/>
      <c r="AC14" s="10"/>
      <c r="AD14" s="10"/>
      <c r="AE14" s="10"/>
      <c r="AF14" s="10"/>
    </row>
    <row r="15" spans="3:32" ht="12.75">
      <c r="C15" s="23"/>
      <c r="D15" s="35">
        <v>1980</v>
      </c>
      <c r="E15" s="36">
        <v>4730350.88</v>
      </c>
      <c r="F15" s="66" t="s">
        <v>8</v>
      </c>
      <c r="G15" s="36">
        <v>10587000</v>
      </c>
      <c r="H15" s="37">
        <v>5954153.826305999</v>
      </c>
      <c r="I15" s="37">
        <v>2661849.5051927925</v>
      </c>
      <c r="J15" s="39">
        <v>19292000</v>
      </c>
      <c r="K15" s="39">
        <v>1901685.9992026985</v>
      </c>
      <c r="L15" s="42">
        <v>0.23584399696170302</v>
      </c>
      <c r="M15" s="40">
        <v>4607462.483</v>
      </c>
      <c r="N15" s="40">
        <v>-220028.73116216157</v>
      </c>
      <c r="O15" s="41">
        <v>25629000</v>
      </c>
      <c r="P15" s="41">
        <v>5251738.866054058</v>
      </c>
      <c r="Q15" s="43">
        <v>0.1885230923754901</v>
      </c>
      <c r="R15" s="38">
        <v>15.8</v>
      </c>
      <c r="S15" s="36">
        <v>1653</v>
      </c>
      <c r="T15" s="36">
        <v>158</v>
      </c>
      <c r="U15" s="44">
        <v>4936791.8809859995</v>
      </c>
      <c r="V15" s="44">
        <v>13413000</v>
      </c>
      <c r="W15" s="44">
        <v>19688000</v>
      </c>
      <c r="X15" s="45">
        <v>0.2690380312215687</v>
      </c>
      <c r="Y15" s="45">
        <v>0.2004805524792247</v>
      </c>
      <c r="Z15" s="21"/>
      <c r="AA15" s="21"/>
      <c r="AC15" s="10"/>
      <c r="AD15" s="10"/>
      <c r="AE15" s="10"/>
      <c r="AF15" s="10"/>
    </row>
    <row r="16" spans="3:32" ht="12.75">
      <c r="C16" s="23"/>
      <c r="D16" s="35">
        <v>1981</v>
      </c>
      <c r="E16" s="36">
        <v>2442155</v>
      </c>
      <c r="F16" s="66" t="s">
        <v>9</v>
      </c>
      <c r="G16" s="36">
        <v>3320000</v>
      </c>
      <c r="H16" s="37">
        <v>1765402.2478470001</v>
      </c>
      <c r="I16" s="37">
        <v>-1526902.0732662068</v>
      </c>
      <c r="J16" s="39">
        <v>11485000</v>
      </c>
      <c r="K16" s="39">
        <v>-5905314.0007973015</v>
      </c>
      <c r="L16" s="42">
        <v>0.13323386074063168</v>
      </c>
      <c r="M16" s="40">
        <v>4789734.996</v>
      </c>
      <c r="N16" s="40">
        <v>-37756.2181621613</v>
      </c>
      <c r="O16" s="41">
        <v>11609000</v>
      </c>
      <c r="P16" s="41">
        <v>-8768261.133945942</v>
      </c>
      <c r="Q16" s="43">
        <v>0.13199859067579586</v>
      </c>
      <c r="R16" s="38">
        <v>19.8</v>
      </c>
      <c r="S16" s="36">
        <v>374</v>
      </c>
      <c r="T16" s="36">
        <v>198</v>
      </c>
      <c r="U16" s="44">
        <v>912559.3046219999</v>
      </c>
      <c r="V16" s="44">
        <v>6500000</v>
      </c>
      <c r="W16" s="44">
        <v>6620000</v>
      </c>
      <c r="X16" s="45">
        <v>0.123109882446807</v>
      </c>
      <c r="Y16" s="45">
        <v>0.12114863855928101</v>
      </c>
      <c r="Z16" s="21"/>
      <c r="AA16" s="21"/>
      <c r="AC16" s="10"/>
      <c r="AD16" s="10"/>
      <c r="AE16" s="10"/>
      <c r="AF16" s="10"/>
    </row>
    <row r="17" spans="3:32" ht="12.75">
      <c r="C17" s="23"/>
      <c r="D17" s="35">
        <v>1982</v>
      </c>
      <c r="E17" s="36">
        <v>5446044.600000001</v>
      </c>
      <c r="F17" s="66" t="s">
        <v>8</v>
      </c>
      <c r="G17" s="36">
        <v>12715000</v>
      </c>
      <c r="H17" s="37">
        <v>5474326.406283</v>
      </c>
      <c r="I17" s="37">
        <v>2182022.0851697926</v>
      </c>
      <c r="J17" s="39">
        <v>30096000</v>
      </c>
      <c r="K17" s="39">
        <v>12705685.999202698</v>
      </c>
      <c r="L17" s="42">
        <v>0.15390149485150736</v>
      </c>
      <c r="M17" s="40">
        <v>4677207.641999999</v>
      </c>
      <c r="N17" s="40">
        <v>-150283.5721621625</v>
      </c>
      <c r="O17" s="41">
        <v>37221000</v>
      </c>
      <c r="P17" s="41">
        <v>16843738.866054058</v>
      </c>
      <c r="Q17" s="43">
        <v>0.12821839922688597</v>
      </c>
      <c r="R17" s="38">
        <v>10.7</v>
      </c>
      <c r="S17" s="36">
        <v>330</v>
      </c>
      <c r="T17" s="36">
        <v>107</v>
      </c>
      <c r="U17" s="44">
        <v>4191520.5039749993</v>
      </c>
      <c r="V17" s="44">
        <v>19861000</v>
      </c>
      <c r="W17" s="44">
        <v>25254000</v>
      </c>
      <c r="X17" s="45">
        <v>0.17426533336838002</v>
      </c>
      <c r="Y17" s="45">
        <v>0.1423483243710759</v>
      </c>
      <c r="Z17" s="21"/>
      <c r="AA17" s="21"/>
      <c r="AC17" s="10"/>
      <c r="AD17" s="10"/>
      <c r="AE17" s="10"/>
      <c r="AF17" s="10"/>
    </row>
    <row r="18" spans="3:32" ht="12.75">
      <c r="C18" s="23"/>
      <c r="D18" s="35">
        <v>1983</v>
      </c>
      <c r="E18" s="36">
        <v>7220474.600000001</v>
      </c>
      <c r="F18" s="66" t="s">
        <v>8</v>
      </c>
      <c r="G18" s="36">
        <v>18928000</v>
      </c>
      <c r="H18" s="37">
        <v>15406434.463581</v>
      </c>
      <c r="I18" s="37">
        <v>12114130.142467793</v>
      </c>
      <c r="J18" s="39">
        <v>33954000</v>
      </c>
      <c r="K18" s="39">
        <v>16563685.999202698</v>
      </c>
      <c r="L18" s="42">
        <v>0.31212112759963934</v>
      </c>
      <c r="M18" s="40">
        <v>4470266.5305</v>
      </c>
      <c r="N18" s="40">
        <v>-357224.68366216123</v>
      </c>
      <c r="O18" s="41">
        <v>48798000</v>
      </c>
      <c r="P18" s="41">
        <v>28420738.866054058</v>
      </c>
      <c r="Q18" s="43">
        <v>0.23995904009278468</v>
      </c>
      <c r="R18" s="38">
        <v>2.9</v>
      </c>
      <c r="S18" s="36">
        <v>132</v>
      </c>
      <c r="T18" s="36">
        <v>29</v>
      </c>
      <c r="U18" s="44">
        <v>11063614.791725999</v>
      </c>
      <c r="V18" s="44">
        <v>22435000</v>
      </c>
      <c r="W18" s="44">
        <v>36488000</v>
      </c>
      <c r="X18" s="45">
        <v>0.3302708144952507</v>
      </c>
      <c r="Y18" s="45">
        <v>0.23266538560644362</v>
      </c>
      <c r="Z18" s="21"/>
      <c r="AA18" s="21"/>
      <c r="AC18" s="10"/>
      <c r="AD18" s="10"/>
      <c r="AE18" s="10"/>
      <c r="AF18" s="10"/>
    </row>
    <row r="19" spans="3:32" ht="12.75">
      <c r="C19" s="23"/>
      <c r="D19" s="35">
        <v>1984</v>
      </c>
      <c r="E19" s="36">
        <v>3688592.8</v>
      </c>
      <c r="F19" s="66" t="s">
        <v>11</v>
      </c>
      <c r="G19" s="36">
        <v>8063000</v>
      </c>
      <c r="H19" s="37">
        <v>6284455.301523</v>
      </c>
      <c r="I19" s="37">
        <v>2992150.980409793</v>
      </c>
      <c r="J19" s="39">
        <v>22571000</v>
      </c>
      <c r="K19" s="39">
        <v>5180685.9992026985</v>
      </c>
      <c r="L19" s="42">
        <v>0.21779089034825608</v>
      </c>
      <c r="M19" s="40">
        <v>3938609.511</v>
      </c>
      <c r="N19" s="40">
        <v>-888881.7031621616</v>
      </c>
      <c r="O19" s="41">
        <v>27327000</v>
      </c>
      <c r="P19" s="41">
        <v>6949738.866054058</v>
      </c>
      <c r="Q19" s="43">
        <v>0.18697361495199047</v>
      </c>
      <c r="R19" s="38">
        <v>1.2</v>
      </c>
      <c r="S19" s="36">
        <v>182</v>
      </c>
      <c r="T19" s="36">
        <v>12</v>
      </c>
      <c r="U19" s="44">
        <v>3229840.540038</v>
      </c>
      <c r="V19" s="44">
        <v>10193000</v>
      </c>
      <c r="W19" s="44">
        <v>11387000</v>
      </c>
      <c r="X19" s="45">
        <v>0.24062273036798335</v>
      </c>
      <c r="Y19" s="45">
        <v>0.2209670777478156</v>
      </c>
      <c r="Z19" s="21"/>
      <c r="AA19" s="21"/>
      <c r="AC19" s="10"/>
      <c r="AD19" s="10"/>
      <c r="AE19" s="10"/>
      <c r="AF19" s="10"/>
    </row>
    <row r="20" spans="3:32" ht="12.75">
      <c r="C20" s="23"/>
      <c r="D20" s="35">
        <v>1985</v>
      </c>
      <c r="E20" s="36">
        <v>2403225.96</v>
      </c>
      <c r="F20" s="66" t="s">
        <v>9</v>
      </c>
      <c r="G20" s="36">
        <v>3715000</v>
      </c>
      <c r="H20" s="37">
        <v>2107505.3755139997</v>
      </c>
      <c r="I20" s="37">
        <v>-1184798.9455992072</v>
      </c>
      <c r="J20" s="39">
        <v>12207000</v>
      </c>
      <c r="K20" s="39">
        <v>-5183314.0007973015</v>
      </c>
      <c r="L20" s="42">
        <v>0.14722865514578243</v>
      </c>
      <c r="M20" s="40">
        <v>5583586.5585</v>
      </c>
      <c r="N20" s="40">
        <v>756095.3443378387</v>
      </c>
      <c r="O20" s="41">
        <v>12379000</v>
      </c>
      <c r="P20" s="41">
        <v>-7998261.133945942</v>
      </c>
      <c r="Q20" s="43">
        <v>0.1454805918255646</v>
      </c>
      <c r="R20" s="38">
        <v>0.9</v>
      </c>
      <c r="S20" s="36">
        <v>110</v>
      </c>
      <c r="T20" s="36">
        <v>9</v>
      </c>
      <c r="U20" s="44">
        <v>980015.169861</v>
      </c>
      <c r="V20" s="44">
        <v>5289000</v>
      </c>
      <c r="W20" s="44">
        <v>5301000</v>
      </c>
      <c r="X20" s="45">
        <v>0.15632681422953543</v>
      </c>
      <c r="Y20" s="45">
        <v>0.1560281488514042</v>
      </c>
      <c r="Z20" s="21"/>
      <c r="AA20" s="21"/>
      <c r="AC20" s="10"/>
      <c r="AD20" s="10"/>
      <c r="AE20" s="10"/>
      <c r="AF20" s="10"/>
    </row>
    <row r="21" spans="3:32" ht="12.75">
      <c r="C21" s="23"/>
      <c r="D21" s="35">
        <v>1986</v>
      </c>
      <c r="E21" s="36">
        <v>4305384.791999999</v>
      </c>
      <c r="F21" s="66" t="s">
        <v>8</v>
      </c>
      <c r="G21" s="36">
        <v>10785000</v>
      </c>
      <c r="H21" s="37">
        <v>5227289.060175</v>
      </c>
      <c r="I21" s="37">
        <v>1934984.7390617928</v>
      </c>
      <c r="J21" s="39">
        <v>17943000</v>
      </c>
      <c r="K21" s="39">
        <v>552685.9992026985</v>
      </c>
      <c r="L21" s="42">
        <v>0.22560310087627017</v>
      </c>
      <c r="M21" s="40">
        <v>5411704.217</v>
      </c>
      <c r="N21" s="40">
        <v>584213.0028378386</v>
      </c>
      <c r="O21" s="41">
        <v>28061000</v>
      </c>
      <c r="P21" s="41">
        <v>7683738.866054058</v>
      </c>
      <c r="Q21" s="43">
        <v>0.15703087205009747</v>
      </c>
      <c r="R21" s="38">
        <v>7.9</v>
      </c>
      <c r="S21" s="36">
        <v>212</v>
      </c>
      <c r="T21" s="36">
        <v>79</v>
      </c>
      <c r="U21" s="44">
        <v>4227076.205120999</v>
      </c>
      <c r="V21" s="44">
        <v>12690000</v>
      </c>
      <c r="W21" s="44">
        <v>22789000</v>
      </c>
      <c r="X21" s="45">
        <v>0.24987037676412507</v>
      </c>
      <c r="Y21" s="45">
        <v>0.15646521623002163</v>
      </c>
      <c r="Z21" s="21"/>
      <c r="AA21" s="21"/>
      <c r="AC21" s="10"/>
      <c r="AD21" s="10"/>
      <c r="AE21" s="10"/>
      <c r="AF21" s="10"/>
    </row>
    <row r="22" spans="3:32" ht="12.75">
      <c r="C22" s="23"/>
      <c r="D22" s="35">
        <v>1987</v>
      </c>
      <c r="E22" s="36">
        <v>1861361.7584</v>
      </c>
      <c r="F22" s="66" t="s">
        <v>7</v>
      </c>
      <c r="G22" s="36">
        <v>2160000</v>
      </c>
      <c r="H22" s="37">
        <v>1813670.014632</v>
      </c>
      <c r="I22" s="37">
        <v>-1478634.306481207</v>
      </c>
      <c r="J22" s="39">
        <v>10044000</v>
      </c>
      <c r="K22" s="39">
        <v>-7346314.0007973015</v>
      </c>
      <c r="L22" s="42">
        <v>0.1529533215542334</v>
      </c>
      <c r="M22" s="40">
        <v>5175981.1345</v>
      </c>
      <c r="N22" s="40">
        <v>348489.9203378381</v>
      </c>
      <c r="O22" s="41">
        <v>10080000</v>
      </c>
      <c r="P22" s="41">
        <v>-10297261.133945942</v>
      </c>
      <c r="Q22" s="43">
        <v>0.15249035935928615</v>
      </c>
      <c r="R22" s="38">
        <v>1.4</v>
      </c>
      <c r="S22" s="36">
        <v>280</v>
      </c>
      <c r="T22" s="36">
        <v>14</v>
      </c>
      <c r="U22" s="44">
        <v>893268.0656760001</v>
      </c>
      <c r="V22" s="44">
        <v>5022000</v>
      </c>
      <c r="W22" s="44">
        <v>5048000</v>
      </c>
      <c r="X22" s="45">
        <v>0.1510105807138796</v>
      </c>
      <c r="Y22" s="45">
        <v>0.15034973271726357</v>
      </c>
      <c r="Z22" s="21"/>
      <c r="AA22" s="21"/>
      <c r="AC22" s="10"/>
      <c r="AD22" s="10"/>
      <c r="AE22" s="10"/>
      <c r="AF22" s="10"/>
    </row>
    <row r="23" spans="3:32" ht="12.75">
      <c r="C23" s="23"/>
      <c r="D23" s="35">
        <v>1988</v>
      </c>
      <c r="E23" s="36">
        <v>1476178.35168</v>
      </c>
      <c r="F23" s="66" t="s">
        <v>7</v>
      </c>
      <c r="G23" s="36">
        <v>2516000</v>
      </c>
      <c r="H23" s="37">
        <v>1165644.2538090001</v>
      </c>
      <c r="I23" s="37">
        <v>-2126660.067304207</v>
      </c>
      <c r="J23" s="39">
        <v>9710000</v>
      </c>
      <c r="K23" s="39">
        <v>-7680314.0007973015</v>
      </c>
      <c r="L23" s="42">
        <v>0.10717932902234772</v>
      </c>
      <c r="M23" s="40">
        <v>5736575.007499999</v>
      </c>
      <c r="N23" s="40">
        <v>909083.7933378378</v>
      </c>
      <c r="O23" s="41">
        <v>9829000</v>
      </c>
      <c r="P23" s="41">
        <v>-10548261.133945942</v>
      </c>
      <c r="Q23" s="43">
        <v>0.10601927874157209</v>
      </c>
      <c r="R23" s="38">
        <v>1.2</v>
      </c>
      <c r="S23" s="36">
        <v>174</v>
      </c>
      <c r="T23" s="36">
        <v>12</v>
      </c>
      <c r="U23" s="44">
        <v>645137.8270469999</v>
      </c>
      <c r="V23" s="44">
        <v>5270000</v>
      </c>
      <c r="W23" s="44">
        <v>5379000</v>
      </c>
      <c r="X23" s="45">
        <v>0.10906556126166726</v>
      </c>
      <c r="Y23" s="45">
        <v>0.10709214257191772</v>
      </c>
      <c r="Z23" s="21"/>
      <c r="AA23" s="21"/>
      <c r="AC23" s="10"/>
      <c r="AD23" s="10"/>
      <c r="AE23" s="10"/>
      <c r="AF23" s="10"/>
    </row>
    <row r="24" spans="3:32" ht="12.75">
      <c r="C24" s="23"/>
      <c r="D24" s="35">
        <v>1989</v>
      </c>
      <c r="E24" s="36">
        <v>1963675.470336</v>
      </c>
      <c r="F24" s="66" t="s">
        <v>7</v>
      </c>
      <c r="G24" s="36">
        <v>3618000</v>
      </c>
      <c r="H24" s="37">
        <v>1058877.976821</v>
      </c>
      <c r="I24" s="37">
        <v>-2233426.3442922067</v>
      </c>
      <c r="J24" s="39">
        <v>12302000</v>
      </c>
      <c r="K24" s="39">
        <v>-5088314.0007973015</v>
      </c>
      <c r="L24" s="42">
        <v>0.07925212539609934</v>
      </c>
      <c r="M24" s="40">
        <v>6100259.052</v>
      </c>
      <c r="N24" s="40">
        <v>1272767.8378378386</v>
      </c>
      <c r="O24" s="41">
        <v>12347000</v>
      </c>
      <c r="P24" s="41">
        <v>-8030261.133945942</v>
      </c>
      <c r="Q24" s="43">
        <v>0.07898609689360285</v>
      </c>
      <c r="R24" s="38">
        <v>2.2</v>
      </c>
      <c r="S24" s="36">
        <v>366</v>
      </c>
      <c r="T24" s="36">
        <v>22</v>
      </c>
      <c r="U24" s="44">
        <v>598074.027159</v>
      </c>
      <c r="V24" s="44">
        <v>7031000</v>
      </c>
      <c r="W24" s="44">
        <v>7067000</v>
      </c>
      <c r="X24" s="45">
        <v>0.07839405215231836</v>
      </c>
      <c r="Y24" s="45">
        <v>0.0780258644652218</v>
      </c>
      <c r="Z24" s="21"/>
      <c r="AA24" s="21"/>
      <c r="AC24" s="10"/>
      <c r="AD24" s="10"/>
      <c r="AE24" s="10"/>
      <c r="AF24" s="10"/>
    </row>
    <row r="25" spans="3:32" ht="12.75">
      <c r="C25" s="23"/>
      <c r="D25" s="35">
        <v>1990</v>
      </c>
      <c r="E25" s="36">
        <v>1514587.4940672</v>
      </c>
      <c r="F25" s="66" t="s">
        <v>7</v>
      </c>
      <c r="G25" s="36">
        <v>2494000</v>
      </c>
      <c r="H25" s="37">
        <v>915613.8499619999</v>
      </c>
      <c r="I25" s="37">
        <v>-2376690.471151207</v>
      </c>
      <c r="J25" s="39">
        <v>9881000</v>
      </c>
      <c r="K25" s="39">
        <v>-7509314.0007973015</v>
      </c>
      <c r="L25" s="42">
        <v>0.08480564950141498</v>
      </c>
      <c r="M25" s="40">
        <v>5929311.9745000005</v>
      </c>
      <c r="N25" s="40">
        <v>1101820.760337839</v>
      </c>
      <c r="O25" s="41">
        <v>9903000</v>
      </c>
      <c r="P25" s="41">
        <v>-10474261.133945942</v>
      </c>
      <c r="Q25" s="43">
        <v>0.08463319447945875</v>
      </c>
      <c r="R25" s="38">
        <v>2.2</v>
      </c>
      <c r="S25" s="36">
        <v>364</v>
      </c>
      <c r="T25" s="36">
        <v>22</v>
      </c>
      <c r="U25" s="44">
        <v>483334.196751</v>
      </c>
      <c r="V25" s="44">
        <v>4896000</v>
      </c>
      <c r="W25" s="44">
        <v>4908000</v>
      </c>
      <c r="X25" s="45">
        <v>0.08985018946079298</v>
      </c>
      <c r="Y25" s="45">
        <v>0.08965020143664502</v>
      </c>
      <c r="Z25" s="21"/>
      <c r="AA25" s="21"/>
      <c r="AC25" s="10"/>
      <c r="AD25" s="10"/>
      <c r="AE25" s="10"/>
      <c r="AF25" s="10"/>
    </row>
    <row r="26" spans="3:32" ht="12.75">
      <c r="C26" s="23"/>
      <c r="D26" s="35">
        <v>1991</v>
      </c>
      <c r="E26" s="36">
        <v>1955458.69881344</v>
      </c>
      <c r="F26" s="66" t="s">
        <v>7</v>
      </c>
      <c r="G26" s="36">
        <v>3315000</v>
      </c>
      <c r="H26" s="37">
        <v>657097.1654415</v>
      </c>
      <c r="I26" s="37">
        <v>-2635207.155671707</v>
      </c>
      <c r="J26" s="39">
        <v>7573000</v>
      </c>
      <c r="K26" s="39">
        <v>-9817314.000797302</v>
      </c>
      <c r="L26" s="42">
        <v>0.07984075427452748</v>
      </c>
      <c r="M26" s="40">
        <v>3294024.952</v>
      </c>
      <c r="N26" s="40">
        <v>-1533466.2621621615</v>
      </c>
      <c r="O26" s="41">
        <v>7652000</v>
      </c>
      <c r="P26" s="41">
        <v>-12725261.133945942</v>
      </c>
      <c r="Q26" s="43">
        <v>0.07908165620862438</v>
      </c>
      <c r="R26" s="38">
        <v>2</v>
      </c>
      <c r="S26" s="36">
        <v>689</v>
      </c>
      <c r="T26" s="36">
        <v>20</v>
      </c>
      <c r="U26" s="44">
        <v>369481.9696155</v>
      </c>
      <c r="V26" s="44">
        <v>4217000</v>
      </c>
      <c r="W26" s="44">
        <v>4284000</v>
      </c>
      <c r="X26" s="45">
        <v>0.08055890594648404</v>
      </c>
      <c r="Y26" s="45">
        <v>0.07939903324607249</v>
      </c>
      <c r="Z26" s="21"/>
      <c r="AA26" s="21"/>
      <c r="AC26" s="10"/>
      <c r="AD26" s="10"/>
      <c r="AE26" s="10"/>
      <c r="AF26" s="10"/>
    </row>
    <row r="27" spans="3:32" ht="12.75">
      <c r="C27" s="23"/>
      <c r="D27" s="35">
        <v>1992</v>
      </c>
      <c r="E27" s="36">
        <v>1557439.139762688</v>
      </c>
      <c r="F27" s="66" t="s">
        <v>7</v>
      </c>
      <c r="G27" s="36">
        <v>2677000</v>
      </c>
      <c r="H27" s="37">
        <v>696215.5771977</v>
      </c>
      <c r="I27" s="37">
        <v>-2596088.7439155066</v>
      </c>
      <c r="J27" s="39">
        <v>8045000</v>
      </c>
      <c r="K27" s="39">
        <v>-9345314.000797302</v>
      </c>
      <c r="L27" s="42">
        <v>0.07964745532804901</v>
      </c>
      <c r="M27" s="40">
        <v>3021048.0785</v>
      </c>
      <c r="N27" s="40">
        <v>-1806443.1356621617</v>
      </c>
      <c r="O27" s="41">
        <v>8142000</v>
      </c>
      <c r="P27" s="41">
        <v>-12235261.133945942</v>
      </c>
      <c r="Q27" s="43">
        <v>0.07877331924262097</v>
      </c>
      <c r="R27" s="38">
        <v>2.6</v>
      </c>
      <c r="S27" s="36">
        <v>156</v>
      </c>
      <c r="T27" s="36">
        <v>26</v>
      </c>
      <c r="U27" s="44">
        <v>433290.8267268</v>
      </c>
      <c r="V27" s="44">
        <v>4853000</v>
      </c>
      <c r="W27" s="44">
        <v>4938000</v>
      </c>
      <c r="X27" s="45">
        <v>0.08196499983242274</v>
      </c>
      <c r="Y27" s="45">
        <v>0.08066791404606223</v>
      </c>
      <c r="Z27" s="21"/>
      <c r="AA27" s="21"/>
      <c r="AC27" s="10"/>
      <c r="AD27" s="10"/>
      <c r="AE27" s="10"/>
      <c r="AF27" s="10"/>
    </row>
    <row r="28" spans="3:32" ht="12.75">
      <c r="C28" s="23"/>
      <c r="D28" s="35">
        <v>1993</v>
      </c>
      <c r="E28" s="36">
        <v>4143494.2279525376</v>
      </c>
      <c r="F28" s="66" t="s">
        <v>8</v>
      </c>
      <c r="G28" s="36">
        <v>8922000</v>
      </c>
      <c r="H28" s="37">
        <v>1702843.9692012</v>
      </c>
      <c r="I28" s="37">
        <v>-1589460.351912007</v>
      </c>
      <c r="J28" s="39">
        <v>19631000</v>
      </c>
      <c r="K28" s="39">
        <v>2240685.9992026985</v>
      </c>
      <c r="L28" s="42">
        <v>0.07981890050660942</v>
      </c>
      <c r="M28" s="40">
        <v>4758603.204499999</v>
      </c>
      <c r="N28" s="40">
        <v>-68888.00966216251</v>
      </c>
      <c r="O28" s="41">
        <v>21538000</v>
      </c>
      <c r="P28" s="41">
        <v>1160738.866054058</v>
      </c>
      <c r="Q28" s="43">
        <v>0.07326945490696514</v>
      </c>
      <c r="R28" s="38">
        <v>8.2</v>
      </c>
      <c r="S28" s="36">
        <v>1078</v>
      </c>
      <c r="T28" s="36">
        <v>82</v>
      </c>
      <c r="U28" s="44">
        <v>1152856.816272</v>
      </c>
      <c r="V28" s="44">
        <v>14618000</v>
      </c>
      <c r="W28" s="44">
        <v>16514000</v>
      </c>
      <c r="X28" s="45">
        <v>0.07310045546051179</v>
      </c>
      <c r="Y28" s="45">
        <v>0.06525534384872385</v>
      </c>
      <c r="Z28" s="21"/>
      <c r="AA28" s="21"/>
      <c r="AC28" s="10"/>
      <c r="AD28" s="10"/>
      <c r="AE28" s="10"/>
      <c r="AF28" s="10"/>
    </row>
    <row r="29" spans="3:32" ht="12.75">
      <c r="C29" s="23"/>
      <c r="D29" s="35">
        <v>1994</v>
      </c>
      <c r="E29" s="36">
        <v>2042724.4455905077</v>
      </c>
      <c r="F29" s="66" t="s">
        <v>7</v>
      </c>
      <c r="G29" s="36">
        <v>2569077.393860099</v>
      </c>
      <c r="H29" s="37">
        <v>1219739.6567390996</v>
      </c>
      <c r="I29" s="37">
        <v>-2072564.6643741073</v>
      </c>
      <c r="J29" s="39">
        <v>9503384.87</v>
      </c>
      <c r="K29" s="39">
        <v>-7886929.130797302</v>
      </c>
      <c r="L29" s="42">
        <v>0.1137485304490838</v>
      </c>
      <c r="M29" s="40">
        <v>4113455.6894999994</v>
      </c>
      <c r="N29" s="40">
        <v>-714035.5246621622</v>
      </c>
      <c r="O29" s="41">
        <v>11409740.604500001</v>
      </c>
      <c r="P29" s="41">
        <v>-8967520.52944594</v>
      </c>
      <c r="Q29" s="43">
        <v>0.09657876899990728</v>
      </c>
      <c r="R29" s="38">
        <v>13</v>
      </c>
      <c r="S29" s="36">
        <v>102</v>
      </c>
      <c r="T29" s="36">
        <v>130</v>
      </c>
      <c r="U29" s="44">
        <v>653172.868068</v>
      </c>
      <c r="V29" s="44">
        <v>4349299.79</v>
      </c>
      <c r="W29" s="44">
        <v>6244200.812000001</v>
      </c>
      <c r="X29" s="45">
        <v>0.1305700026195168</v>
      </c>
      <c r="Y29" s="45">
        <v>0.09469877932749039</v>
      </c>
      <c r="Z29" s="21"/>
      <c r="AA29" s="21"/>
      <c r="AC29" s="10"/>
      <c r="AD29" s="10"/>
      <c r="AE29" s="10"/>
      <c r="AF29" s="10"/>
    </row>
    <row r="30" spans="3:32" ht="12.75">
      <c r="C30" s="23"/>
      <c r="D30" s="35">
        <v>1995</v>
      </c>
      <c r="E30" s="36">
        <v>5948085.089118101</v>
      </c>
      <c r="F30" s="66" t="s">
        <v>8</v>
      </c>
      <c r="G30" s="36">
        <v>13572631.28794272</v>
      </c>
      <c r="H30" s="37">
        <v>6300636.457941</v>
      </c>
      <c r="I30" s="37">
        <v>3008332.1368277934</v>
      </c>
      <c r="J30" s="39">
        <v>27749522.03</v>
      </c>
      <c r="K30" s="39">
        <v>10359208.0292027</v>
      </c>
      <c r="L30" s="42">
        <v>0.18503985701483283</v>
      </c>
      <c r="M30" s="40">
        <v>5149574.601</v>
      </c>
      <c r="N30" s="40">
        <v>322083.3868378382</v>
      </c>
      <c r="O30" s="41">
        <v>27780391.2405</v>
      </c>
      <c r="P30" s="41">
        <v>7403130.106554057</v>
      </c>
      <c r="Q30" s="43">
        <v>0.18487225542876504</v>
      </c>
      <c r="R30" s="38">
        <v>3.2</v>
      </c>
      <c r="S30" s="36">
        <v>899</v>
      </c>
      <c r="T30" s="36">
        <v>32</v>
      </c>
      <c r="U30" s="44">
        <v>4929540.31101</v>
      </c>
      <c r="V30" s="44">
        <v>21337699.6</v>
      </c>
      <c r="W30" s="44">
        <v>21358986.522</v>
      </c>
      <c r="X30" s="45">
        <v>0.18766875879272596</v>
      </c>
      <c r="Y30" s="45">
        <v>0.1875167955330259</v>
      </c>
      <c r="Z30" s="21"/>
      <c r="AA30" s="21"/>
      <c r="AC30" s="10"/>
      <c r="AD30" s="10"/>
      <c r="AE30" s="10"/>
      <c r="AF30" s="10"/>
    </row>
    <row r="31" spans="3:32" ht="12.75">
      <c r="C31" s="23"/>
      <c r="D31" s="35">
        <v>1996</v>
      </c>
      <c r="E31" s="36">
        <v>4119611.2</v>
      </c>
      <c r="F31" s="66" t="s">
        <v>8</v>
      </c>
      <c r="G31" s="36">
        <v>7575439.977495627</v>
      </c>
      <c r="H31" s="37">
        <v>3922419.0264629996</v>
      </c>
      <c r="I31" s="37">
        <v>630114.7053497927</v>
      </c>
      <c r="J31" s="39">
        <v>22576593.7</v>
      </c>
      <c r="K31" s="39">
        <v>5186279.699202698</v>
      </c>
      <c r="L31" s="42">
        <v>0.1480213269434718</v>
      </c>
      <c r="M31" s="40">
        <v>5338588.266500001</v>
      </c>
      <c r="N31" s="40">
        <v>511097.05233783927</v>
      </c>
      <c r="O31" s="41">
        <v>25991516.227499995</v>
      </c>
      <c r="P31" s="41">
        <v>5614255.093554053</v>
      </c>
      <c r="Q31" s="43">
        <v>0.13112347115692036</v>
      </c>
      <c r="R31" s="38">
        <v>11.1</v>
      </c>
      <c r="S31" s="36">
        <v>127</v>
      </c>
      <c r="T31" s="36">
        <v>111</v>
      </c>
      <c r="U31" s="44">
        <v>2899949.643318</v>
      </c>
      <c r="V31" s="44">
        <v>15816627.350000001</v>
      </c>
      <c r="W31" s="44">
        <v>19159661.887000002</v>
      </c>
      <c r="X31" s="45">
        <v>0.15494017118372178</v>
      </c>
      <c r="Y31" s="45">
        <v>0.13145968773441022</v>
      </c>
      <c r="Z31" s="21"/>
      <c r="AA31" s="21"/>
      <c r="AC31" s="10"/>
      <c r="AD31" s="10"/>
      <c r="AE31" s="10"/>
      <c r="AF31" s="10"/>
    </row>
    <row r="32" spans="3:32" ht="12.75">
      <c r="C32" s="23"/>
      <c r="D32" s="35">
        <v>1997</v>
      </c>
      <c r="E32" s="36">
        <v>4130304.04</v>
      </c>
      <c r="F32" s="66" t="s">
        <v>8</v>
      </c>
      <c r="G32" s="36">
        <v>10885990.409121465</v>
      </c>
      <c r="H32" s="37">
        <v>6772377.266697</v>
      </c>
      <c r="I32" s="37">
        <v>3480072.945583793</v>
      </c>
      <c r="J32" s="39">
        <v>21014924.645</v>
      </c>
      <c r="K32" s="39">
        <v>3624610.644202698</v>
      </c>
      <c r="L32" s="42">
        <v>0.2437220169204763</v>
      </c>
      <c r="M32" s="40">
        <v>5084753.821</v>
      </c>
      <c r="N32" s="40">
        <v>257262.6068378389</v>
      </c>
      <c r="O32" s="41">
        <v>30816584.278</v>
      </c>
      <c r="P32" s="41">
        <v>10439323.144054059</v>
      </c>
      <c r="Q32" s="43">
        <v>0.18016931004183162</v>
      </c>
      <c r="R32" s="38">
        <v>4</v>
      </c>
      <c r="S32" s="36">
        <v>303</v>
      </c>
      <c r="T32" s="36">
        <v>40</v>
      </c>
      <c r="U32" s="44">
        <v>5349328.063863</v>
      </c>
      <c r="V32" s="44">
        <v>12454932.045000002</v>
      </c>
      <c r="W32" s="44">
        <v>21548061.676000003</v>
      </c>
      <c r="X32" s="45">
        <v>0.30045214073232346</v>
      </c>
      <c r="Y32" s="45">
        <v>0.19887907769485463</v>
      </c>
      <c r="Z32" s="21"/>
      <c r="AA32" s="21"/>
      <c r="AC32" s="10"/>
      <c r="AD32" s="10"/>
      <c r="AE32" s="10"/>
      <c r="AF32" s="10"/>
    </row>
    <row r="33" spans="3:32" ht="12.75">
      <c r="C33" s="23"/>
      <c r="D33" s="35">
        <v>1998</v>
      </c>
      <c r="E33" s="36">
        <v>5655749.408</v>
      </c>
      <c r="F33" s="66" t="s">
        <v>8</v>
      </c>
      <c r="G33" s="36">
        <v>12204344.614790501</v>
      </c>
      <c r="H33" s="37">
        <v>8490664.14441</v>
      </c>
      <c r="I33" s="37">
        <v>5198359.823296793</v>
      </c>
      <c r="J33" s="39">
        <v>29015391.729999997</v>
      </c>
      <c r="K33" s="39">
        <v>11625077.729202695</v>
      </c>
      <c r="L33" s="42">
        <v>0.2263811522288883</v>
      </c>
      <c r="M33" s="40">
        <v>4749954.889</v>
      </c>
      <c r="N33" s="40">
        <v>-77536.32516216114</v>
      </c>
      <c r="O33" s="41">
        <v>38011421.10199999</v>
      </c>
      <c r="P33" s="41">
        <v>17634159.96805405</v>
      </c>
      <c r="Q33" s="43">
        <v>0.18258673991539956</v>
      </c>
      <c r="R33" s="38">
        <v>3.3</v>
      </c>
      <c r="S33" s="36">
        <v>420</v>
      </c>
      <c r="T33" s="36">
        <v>33</v>
      </c>
      <c r="U33" s="44">
        <v>6587847.025682999</v>
      </c>
      <c r="V33" s="44">
        <v>21341071.55</v>
      </c>
      <c r="W33" s="44">
        <v>30143630.332000002</v>
      </c>
      <c r="X33" s="45">
        <v>0.23587905875520976</v>
      </c>
      <c r="Y33" s="45">
        <v>0.17935153986680147</v>
      </c>
      <c r="Z33" s="21"/>
      <c r="AA33" s="21"/>
      <c r="AC33" s="10"/>
      <c r="AD33" s="10"/>
      <c r="AE33" s="10"/>
      <c r="AF33" s="10"/>
    </row>
    <row r="34" spans="3:32" ht="12.75">
      <c r="C34" s="23"/>
      <c r="D34" s="35">
        <v>1999</v>
      </c>
      <c r="E34" s="36">
        <v>3590922.6</v>
      </c>
      <c r="F34" s="66" t="s">
        <v>11</v>
      </c>
      <c r="G34" s="36">
        <v>6033644.5</v>
      </c>
      <c r="H34" s="37">
        <v>3567962.8414079994</v>
      </c>
      <c r="I34" s="37">
        <v>275658.5202947925</v>
      </c>
      <c r="J34" s="39">
        <v>21770697.650000002</v>
      </c>
      <c r="K34" s="39">
        <v>4380383.649202701</v>
      </c>
      <c r="L34" s="42">
        <v>0.1408110283737314</v>
      </c>
      <c r="M34" s="40">
        <v>4806790.097999999</v>
      </c>
      <c r="N34" s="40">
        <v>-20701.116162162274</v>
      </c>
      <c r="O34" s="41">
        <v>23405992.241500005</v>
      </c>
      <c r="P34" s="41">
        <v>3028731.107554063</v>
      </c>
      <c r="Q34" s="43">
        <v>0.1322743672717403</v>
      </c>
      <c r="R34" s="38">
        <v>11.9</v>
      </c>
      <c r="S34" s="36">
        <v>864</v>
      </c>
      <c r="T34" s="36">
        <v>119</v>
      </c>
      <c r="U34" s="44">
        <v>2356524.209151</v>
      </c>
      <c r="V34" s="44">
        <v>13410245.15</v>
      </c>
      <c r="W34" s="44">
        <v>14885917.579</v>
      </c>
      <c r="X34" s="45">
        <v>0.1494614499312935</v>
      </c>
      <c r="Y34" s="45">
        <v>0.1366699820190434</v>
      </c>
      <c r="Z34" s="21"/>
      <c r="AA34" s="21"/>
      <c r="AC34" s="10"/>
      <c r="AD34" s="10"/>
      <c r="AE34" s="10"/>
      <c r="AF34" s="10"/>
    </row>
    <row r="35" spans="3:32" ht="12.75">
      <c r="C35" s="23"/>
      <c r="D35" s="35">
        <v>2000</v>
      </c>
      <c r="E35" s="36">
        <v>3381658.12</v>
      </c>
      <c r="F35" s="66" t="s">
        <v>11</v>
      </c>
      <c r="G35" s="36">
        <v>6207159</v>
      </c>
      <c r="H35" s="37">
        <v>2845985.3049999997</v>
      </c>
      <c r="I35" s="37">
        <v>-446319.0161132072</v>
      </c>
      <c r="J35" s="39">
        <v>18359871.05</v>
      </c>
      <c r="K35" s="39">
        <v>969557.0492026992</v>
      </c>
      <c r="L35" s="42">
        <v>0.13420751595013808</v>
      </c>
      <c r="M35" s="40">
        <v>6285298.932</v>
      </c>
      <c r="N35" s="40">
        <v>1457807.7178378385</v>
      </c>
      <c r="O35" s="41">
        <v>21321315.89</v>
      </c>
      <c r="P35" s="41">
        <v>944054.7560540587</v>
      </c>
      <c r="Q35" s="43">
        <v>0.11776181717753444</v>
      </c>
      <c r="R35" s="38">
        <v>8</v>
      </c>
      <c r="S35" s="36">
        <v>756</v>
      </c>
      <c r="T35" s="36">
        <v>80</v>
      </c>
      <c r="U35" s="44">
        <v>2069226.87</v>
      </c>
      <c r="V35" s="44">
        <v>12484942.4</v>
      </c>
      <c r="W35" s="44">
        <v>15338375.7475</v>
      </c>
      <c r="X35" s="45">
        <v>0.1421741654650963</v>
      </c>
      <c r="Y35" s="45">
        <v>0.11886914674395142</v>
      </c>
      <c r="Z35" s="21"/>
      <c r="AA35" s="21"/>
      <c r="AC35" s="10"/>
      <c r="AD35" s="10"/>
      <c r="AE35" s="10"/>
      <c r="AF35" s="10"/>
    </row>
    <row r="36" spans="3:32" ht="12.75">
      <c r="C36" s="23"/>
      <c r="D36" s="35">
        <v>2001</v>
      </c>
      <c r="E36" s="36">
        <v>2198060.824</v>
      </c>
      <c r="F36" s="66" t="s">
        <v>9</v>
      </c>
      <c r="G36" s="36">
        <v>3257630.5</v>
      </c>
      <c r="H36" s="37">
        <v>1732250.0549999997</v>
      </c>
      <c r="I36" s="37">
        <v>-1560054.2661132072</v>
      </c>
      <c r="J36" s="39">
        <v>10517389.74</v>
      </c>
      <c r="K36" s="39">
        <v>-6872924.260797301</v>
      </c>
      <c r="L36" s="42">
        <v>0.14141232591239633</v>
      </c>
      <c r="M36" s="40">
        <v>5039585.558999999</v>
      </c>
      <c r="N36" s="40">
        <v>212094.34483783785</v>
      </c>
      <c r="O36" s="41">
        <v>10883722.355</v>
      </c>
      <c r="P36" s="41">
        <v>-9493538.778945941</v>
      </c>
      <c r="Q36" s="43">
        <v>0.13730610679101823</v>
      </c>
      <c r="R36" s="38">
        <v>3.5</v>
      </c>
      <c r="S36" s="36">
        <v>603</v>
      </c>
      <c r="T36" s="36">
        <v>35</v>
      </c>
      <c r="U36" s="44">
        <v>1020847.9450000001</v>
      </c>
      <c r="V36" s="44">
        <v>5760758.390000001</v>
      </c>
      <c r="W36" s="44">
        <v>6028681.636000001</v>
      </c>
      <c r="X36" s="45">
        <v>0.1505318791112047</v>
      </c>
      <c r="Y36" s="45">
        <v>0.14481078960948046</v>
      </c>
      <c r="Z36" s="21"/>
      <c r="AA36" s="21"/>
      <c r="AC36" s="10"/>
      <c r="AD36" s="10"/>
      <c r="AE36" s="10"/>
      <c r="AF36" s="10"/>
    </row>
    <row r="37" spans="3:32" ht="12.75">
      <c r="C37" s="23"/>
      <c r="D37" s="35">
        <v>2002</v>
      </c>
      <c r="E37" s="36">
        <v>2341004.3648</v>
      </c>
      <c r="F37" s="66" t="s">
        <v>9</v>
      </c>
      <c r="G37" s="36">
        <v>4119915</v>
      </c>
      <c r="H37" s="37">
        <v>1395751.2635</v>
      </c>
      <c r="I37" s="37">
        <v>-1896553.057613207</v>
      </c>
      <c r="J37" s="39">
        <v>13104004.651</v>
      </c>
      <c r="K37" s="39">
        <v>-4286309.349797301</v>
      </c>
      <c r="L37" s="42">
        <v>0.0962603282241617</v>
      </c>
      <c r="M37" s="40">
        <v>5499327.1395</v>
      </c>
      <c r="N37" s="40">
        <v>671835.925337838</v>
      </c>
      <c r="O37" s="41">
        <v>13812201.425</v>
      </c>
      <c r="P37" s="41">
        <v>-6565059.708945941</v>
      </c>
      <c r="Q37" s="43">
        <v>0.09177772262241739</v>
      </c>
      <c r="R37" s="38">
        <v>4.7</v>
      </c>
      <c r="S37" s="36">
        <v>139</v>
      </c>
      <c r="T37" s="36">
        <v>47</v>
      </c>
      <c r="U37" s="44">
        <v>806967.14</v>
      </c>
      <c r="V37" s="44">
        <v>7158711.3385000015</v>
      </c>
      <c r="W37" s="44">
        <v>7648078.4750000015</v>
      </c>
      <c r="X37" s="45">
        <v>0.10130551241530379</v>
      </c>
      <c r="Y37" s="45">
        <v>0.09544208000112604</v>
      </c>
      <c r="Z37" s="21"/>
      <c r="AA37" s="21"/>
      <c r="AC37" s="10"/>
      <c r="AD37" s="10"/>
      <c r="AE37" s="10"/>
      <c r="AF37" s="10"/>
    </row>
    <row r="38" spans="3:32" ht="12.75">
      <c r="C38" s="23"/>
      <c r="D38" s="35">
        <v>2003</v>
      </c>
      <c r="E38" s="36">
        <v>2813413.8729600003</v>
      </c>
      <c r="F38" s="66" t="s">
        <v>10</v>
      </c>
      <c r="G38" s="36">
        <v>4923054</v>
      </c>
      <c r="H38" s="37">
        <v>1364925.69</v>
      </c>
      <c r="I38" s="37">
        <v>-1927378.631113207</v>
      </c>
      <c r="J38" s="39">
        <v>18304630.575</v>
      </c>
      <c r="K38" s="39">
        <v>914316.5742026977</v>
      </c>
      <c r="L38" s="42">
        <v>0.06939280538975595</v>
      </c>
      <c r="M38" s="40">
        <v>6280615.888499999</v>
      </c>
      <c r="N38" s="40">
        <v>1453124.6743378378</v>
      </c>
      <c r="O38" s="41">
        <v>19426635.0365</v>
      </c>
      <c r="P38" s="41">
        <v>-950626.0974459425</v>
      </c>
      <c r="Q38" s="43">
        <v>0.06564806307495359</v>
      </c>
      <c r="R38" s="38">
        <v>1.6</v>
      </c>
      <c r="S38" s="36">
        <v>210</v>
      </c>
      <c r="T38" s="36">
        <v>16</v>
      </c>
      <c r="U38" s="44">
        <v>798001.72</v>
      </c>
      <c r="V38" s="44">
        <v>11709790.6</v>
      </c>
      <c r="W38" s="44">
        <v>12563629.828499999</v>
      </c>
      <c r="X38" s="45">
        <v>0.063800365370953</v>
      </c>
      <c r="Y38" s="45">
        <v>0.05972337413312262</v>
      </c>
      <c r="Z38" s="21"/>
      <c r="AA38" s="21"/>
      <c r="AC38" s="10"/>
      <c r="AD38" s="10"/>
      <c r="AE38" s="10"/>
      <c r="AF38" s="10"/>
    </row>
    <row r="39" spans="3:32" ht="12.75">
      <c r="C39" s="23"/>
      <c r="D39" s="35">
        <v>2004</v>
      </c>
      <c r="E39" s="36">
        <v>2213807.574592</v>
      </c>
      <c r="F39" s="66" t="s">
        <v>9</v>
      </c>
      <c r="G39" s="36">
        <v>3852671.75</v>
      </c>
      <c r="H39" s="37">
        <v>1373095.7265000003</v>
      </c>
      <c r="I39" s="37">
        <v>-1919208.5946132066</v>
      </c>
      <c r="J39" s="39">
        <v>17129406.825</v>
      </c>
      <c r="K39" s="39">
        <v>-260907.17579730228</v>
      </c>
      <c r="L39" s="42">
        <v>0.07421135182541473</v>
      </c>
      <c r="M39" s="40">
        <v>6093212.824999999</v>
      </c>
      <c r="N39" s="40">
        <v>1265721.6108378377</v>
      </c>
      <c r="O39" s="41">
        <v>20250761.434999995</v>
      </c>
      <c r="P39" s="41">
        <v>-126499.69894594699</v>
      </c>
      <c r="Q39" s="43">
        <v>0.06349911194126441</v>
      </c>
      <c r="R39" s="38">
        <v>2.9</v>
      </c>
      <c r="S39" s="36">
        <v>74</v>
      </c>
      <c r="T39" s="36">
        <v>29</v>
      </c>
      <c r="U39" s="44">
        <v>853400.875</v>
      </c>
      <c r="V39" s="44">
        <v>10774570.349999998</v>
      </c>
      <c r="W39" s="44">
        <v>13717195.741999999</v>
      </c>
      <c r="X39" s="45">
        <v>0.07339206973312751</v>
      </c>
      <c r="Y39" s="45">
        <v>0.05857007076870887</v>
      </c>
      <c r="Z39" s="21"/>
      <c r="AA39" s="21"/>
      <c r="AC39" s="10"/>
      <c r="AD39" s="10"/>
      <c r="AE39" s="10"/>
      <c r="AF39" s="10"/>
    </row>
    <row r="40" spans="3:32" ht="12.75">
      <c r="C40" s="23"/>
      <c r="D40" s="35">
        <v>2005</v>
      </c>
      <c r="E40" s="36">
        <v>4753626.7149184</v>
      </c>
      <c r="F40" s="66" t="s">
        <v>8</v>
      </c>
      <c r="G40" s="36">
        <v>9801145.378172498</v>
      </c>
      <c r="H40" s="37">
        <v>3789397.41</v>
      </c>
      <c r="I40" s="37">
        <v>497093.08888679324</v>
      </c>
      <c r="J40" s="39">
        <v>16746888.85</v>
      </c>
      <c r="K40" s="39">
        <v>-643425.1507973019</v>
      </c>
      <c r="L40" s="42">
        <v>0.18452203879631743</v>
      </c>
      <c r="M40" s="40">
        <v>6422061.256999999</v>
      </c>
      <c r="N40" s="40">
        <v>1594570.0428378377</v>
      </c>
      <c r="O40" s="41">
        <v>17453822.134499997</v>
      </c>
      <c r="P40" s="41">
        <v>-2923438.999445945</v>
      </c>
      <c r="Q40" s="43">
        <v>0.17838150201583258</v>
      </c>
      <c r="R40" s="38">
        <v>0.3</v>
      </c>
      <c r="S40" s="36">
        <v>26</v>
      </c>
      <c r="T40" s="36">
        <v>3</v>
      </c>
      <c r="U40" s="44">
        <v>2927388.1449999996</v>
      </c>
      <c r="V40" s="44">
        <v>10814835.400000002</v>
      </c>
      <c r="W40" s="44">
        <v>11408344.220500002</v>
      </c>
      <c r="X40" s="45">
        <v>0.213021432478815</v>
      </c>
      <c r="Y40" s="45">
        <v>0.20420220400075098</v>
      </c>
      <c r="Z40" s="21"/>
      <c r="AA40" s="21"/>
      <c r="AC40" s="10"/>
      <c r="AD40" s="10"/>
      <c r="AE40" s="10"/>
      <c r="AF40" s="10"/>
    </row>
    <row r="41" spans="3:32" ht="12.75">
      <c r="C41" s="23"/>
      <c r="D41" s="35">
        <v>2006</v>
      </c>
      <c r="E41" s="36">
        <v>5899080.6</v>
      </c>
      <c r="F41" s="66" t="s">
        <v>8</v>
      </c>
      <c r="G41" s="36">
        <v>11620090.426664997</v>
      </c>
      <c r="H41" s="37">
        <v>7339862.41</v>
      </c>
      <c r="I41" s="37">
        <v>4047558.0888867932</v>
      </c>
      <c r="J41" s="39">
        <v>28039511.7135</v>
      </c>
      <c r="K41" s="39">
        <v>10649197.712702699</v>
      </c>
      <c r="L41" s="42">
        <v>0.20746162395011536</v>
      </c>
      <c r="M41" s="40">
        <v>6271594.930500001</v>
      </c>
      <c r="N41" s="40">
        <v>1444103.7163378391</v>
      </c>
      <c r="O41" s="41">
        <v>41073357.986</v>
      </c>
      <c r="P41" s="41">
        <v>20696096.85205406</v>
      </c>
      <c r="Q41" s="43">
        <v>0.1516086380943672</v>
      </c>
      <c r="R41" s="38">
        <v>0.4</v>
      </c>
      <c r="S41" s="36">
        <v>41</v>
      </c>
      <c r="T41" s="36">
        <v>4</v>
      </c>
      <c r="U41" s="44">
        <v>6085715.195</v>
      </c>
      <c r="V41" s="44">
        <v>20672592.38</v>
      </c>
      <c r="W41" s="44">
        <v>32551347.427500002</v>
      </c>
      <c r="X41" s="45">
        <v>0.2274327394564303</v>
      </c>
      <c r="Y41" s="45">
        <v>0.1575097790031282</v>
      </c>
      <c r="Z41" s="21"/>
      <c r="AA41" s="21"/>
      <c r="AC41" s="10"/>
      <c r="AD41" s="10"/>
      <c r="AE41" s="10"/>
      <c r="AF41" s="10"/>
    </row>
    <row r="42" spans="1:32" ht="12.75">
      <c r="A42" s="22"/>
      <c r="B42" s="22"/>
      <c r="C42" s="46"/>
      <c r="D42" s="82">
        <v>2007</v>
      </c>
      <c r="E42" s="48">
        <v>1957604.4</v>
      </c>
      <c r="F42" s="67" t="s">
        <v>7</v>
      </c>
      <c r="G42" s="48">
        <v>2489488.726</v>
      </c>
      <c r="H42" s="49">
        <v>1591588.1689999998</v>
      </c>
      <c r="I42" s="49">
        <v>-1700716.1521132072</v>
      </c>
      <c r="J42" s="50">
        <v>11148400.000000002</v>
      </c>
      <c r="K42" s="50">
        <v>-6241914.0007973</v>
      </c>
      <c r="L42" s="83">
        <v>0.12492854372288857</v>
      </c>
      <c r="M42" s="51">
        <v>5742300.000000001</v>
      </c>
      <c r="N42" s="51">
        <v>914808.7858378394</v>
      </c>
      <c r="O42" s="52">
        <v>11372200</v>
      </c>
      <c r="P42" s="52">
        <v>-9005061.133945942</v>
      </c>
      <c r="Q42" s="84">
        <v>0.12277184324917673</v>
      </c>
      <c r="R42" s="53"/>
      <c r="S42" s="48"/>
      <c r="T42" s="48"/>
      <c r="U42" s="54">
        <v>869665.575</v>
      </c>
      <c r="V42" s="54">
        <v>5479099.999999999</v>
      </c>
      <c r="W42" s="54">
        <v>5597099.999999999</v>
      </c>
      <c r="X42" s="55">
        <v>0.136981837607069</v>
      </c>
      <c r="Y42" s="55">
        <v>0.13448231034724034</v>
      </c>
      <c r="Z42" s="21"/>
      <c r="AA42" s="21"/>
      <c r="AC42" s="10"/>
      <c r="AD42" s="10"/>
      <c r="AE42" s="10"/>
      <c r="AF42" s="10"/>
    </row>
    <row r="43" spans="1:25" ht="12.75">
      <c r="A43" s="5"/>
      <c r="B43" s="5"/>
      <c r="C43" s="56"/>
      <c r="D43" s="57" t="s">
        <v>35</v>
      </c>
      <c r="E43" s="58">
        <f>AVERAGE(E6:E42)</f>
        <v>3316286.0750535065</v>
      </c>
      <c r="F43" s="58"/>
      <c r="G43" s="58"/>
      <c r="H43" s="58">
        <f>AVERAGE(H6:H42)</f>
        <v>3292304.321113207</v>
      </c>
      <c r="I43" s="58"/>
      <c r="J43" s="58">
        <f>AVERAGE(J6:J42)</f>
        <v>17390314.0007973</v>
      </c>
      <c r="K43" s="56"/>
      <c r="L43" s="56"/>
      <c r="M43" s="58">
        <f>AVERAGE(M6:M42)</f>
        <v>4827491.214162162</v>
      </c>
      <c r="N43" s="56"/>
      <c r="O43" s="58">
        <f>AVERAGE(O6:O42)</f>
        <v>20377261.133945942</v>
      </c>
      <c r="P43" s="56"/>
      <c r="Q43" s="59"/>
      <c r="R43" s="60"/>
      <c r="S43" s="56"/>
      <c r="T43" s="56"/>
      <c r="U43" s="58">
        <f>AVERAGE(U6:U42)</f>
        <v>2323082.7458716915</v>
      </c>
      <c r="V43" s="58">
        <f>AVERAGE(V6:V42)</f>
        <v>10857869.630905407</v>
      </c>
      <c r="W43" s="58">
        <f>AVERAGE(W6:W42)</f>
        <v>13523303.02391892</v>
      </c>
      <c r="X43" s="56"/>
      <c r="Y43" s="56"/>
    </row>
    <row r="45" spans="4:23" ht="247.5">
      <c r="D45" s="81" t="s">
        <v>72</v>
      </c>
      <c r="E45" s="80" t="s">
        <v>73</v>
      </c>
      <c r="F45" s="80" t="s">
        <v>74</v>
      </c>
      <c r="G45" s="80" t="s">
        <v>75</v>
      </c>
      <c r="H45" s="80" t="s">
        <v>76</v>
      </c>
      <c r="J45" s="80" t="s">
        <v>77</v>
      </c>
      <c r="M45" s="80" t="s">
        <v>79</v>
      </c>
      <c r="O45" s="80" t="s">
        <v>78</v>
      </c>
      <c r="R45" s="80" t="s">
        <v>80</v>
      </c>
      <c r="S45" s="80" t="s">
        <v>80</v>
      </c>
      <c r="U45" s="80" t="s">
        <v>76</v>
      </c>
      <c r="V45" s="80" t="s">
        <v>77</v>
      </c>
      <c r="W45" s="80" t="s">
        <v>78</v>
      </c>
    </row>
    <row r="49" ht="12.75">
      <c r="D49" s="1" t="s">
        <v>81</v>
      </c>
    </row>
    <row r="50" spans="5:14" ht="12.75">
      <c r="E50" s="79" t="s">
        <v>12</v>
      </c>
      <c r="G50" s="79" t="s">
        <v>12</v>
      </c>
      <c r="L50" s="79" t="s">
        <v>31</v>
      </c>
      <c r="N50" s="79" t="s">
        <v>31</v>
      </c>
    </row>
    <row r="51" spans="5:14" ht="12.75">
      <c r="E51" s="79" t="s">
        <v>5</v>
      </c>
      <c r="G51" s="79" t="s">
        <v>5</v>
      </c>
      <c r="L51" s="79" t="s">
        <v>5</v>
      </c>
      <c r="N51" s="79" t="s">
        <v>5</v>
      </c>
    </row>
    <row r="52" spans="4:24" ht="12.75">
      <c r="D52" s="34" t="s">
        <v>3</v>
      </c>
      <c r="E52" s="79" t="s">
        <v>61</v>
      </c>
      <c r="F52" s="34" t="s">
        <v>3</v>
      </c>
      <c r="G52" s="79" t="s">
        <v>61</v>
      </c>
      <c r="H52" s="68" t="s">
        <v>6</v>
      </c>
      <c r="I52" s="68" t="s">
        <v>48</v>
      </c>
      <c r="K52" s="34" t="s">
        <v>3</v>
      </c>
      <c r="L52" s="79" t="s">
        <v>61</v>
      </c>
      <c r="M52" s="34" t="s">
        <v>3</v>
      </c>
      <c r="N52" s="79" t="s">
        <v>61</v>
      </c>
      <c r="V52" s="62"/>
      <c r="W52" s="62"/>
      <c r="X52" s="62"/>
    </row>
    <row r="53" spans="4:26" ht="12.75">
      <c r="D53" s="35">
        <v>1971</v>
      </c>
      <c r="E53" s="36">
        <v>1775013.5532717002</v>
      </c>
      <c r="F53" s="35">
        <v>1983</v>
      </c>
      <c r="G53" s="36">
        <v>15406434.463581</v>
      </c>
      <c r="H53" s="1">
        <v>1</v>
      </c>
      <c r="I53" s="7">
        <f aca="true" t="shared" si="0" ref="I53:I89">H53*100/$H$89</f>
        <v>2.7027027027027026</v>
      </c>
      <c r="J53" s="35"/>
      <c r="K53" s="35">
        <v>1971</v>
      </c>
      <c r="L53" s="36">
        <v>1090599.628524</v>
      </c>
      <c r="M53" s="35">
        <v>1983</v>
      </c>
      <c r="N53" s="36">
        <v>11063614.791725999</v>
      </c>
      <c r="Q53" s="61" t="s">
        <v>36</v>
      </c>
      <c r="R53" s="62"/>
      <c r="S53" s="62"/>
      <c r="T53" s="62"/>
      <c r="U53" s="61" t="s">
        <v>36</v>
      </c>
      <c r="V53" s="62"/>
      <c r="W53" s="62"/>
      <c r="X53" s="62"/>
      <c r="Y53" s="61" t="s">
        <v>96</v>
      </c>
      <c r="Z53" s="62"/>
    </row>
    <row r="54" spans="4:25" ht="12.75">
      <c r="D54" s="35">
        <v>1972</v>
      </c>
      <c r="E54" s="36">
        <v>1108824.9501546</v>
      </c>
      <c r="F54" s="70">
        <v>1998</v>
      </c>
      <c r="G54" s="36">
        <v>8490664.14441</v>
      </c>
      <c r="H54" s="1">
        <f>H53+1</f>
        <v>2</v>
      </c>
      <c r="I54" s="7">
        <f t="shared" si="0"/>
        <v>5.405405405405405</v>
      </c>
      <c r="J54" s="76" t="s">
        <v>50</v>
      </c>
      <c r="K54" s="35">
        <v>1972</v>
      </c>
      <c r="L54" s="36">
        <v>568921.7637894</v>
      </c>
      <c r="M54" s="35">
        <v>1998</v>
      </c>
      <c r="N54" s="36">
        <v>6587847.025682999</v>
      </c>
      <c r="O54" s="76" t="s">
        <v>50</v>
      </c>
      <c r="Q54" s="61" t="s">
        <v>41</v>
      </c>
      <c r="T54" s="62"/>
      <c r="U54" s="61" t="s">
        <v>42</v>
      </c>
      <c r="X54" s="62"/>
      <c r="Y54" s="61" t="s">
        <v>89</v>
      </c>
    </row>
    <row r="55" spans="4:26" ht="12.75">
      <c r="D55" s="35">
        <v>1973</v>
      </c>
      <c r="E55" s="36">
        <v>2373012.803574</v>
      </c>
      <c r="F55" s="35">
        <v>2006</v>
      </c>
      <c r="G55" s="36">
        <v>7339862.41</v>
      </c>
      <c r="H55" s="1">
        <f aca="true" t="shared" si="1" ref="H55:H89">H54+1</f>
        <v>3</v>
      </c>
      <c r="I55" s="7">
        <f t="shared" si="0"/>
        <v>8.108108108108109</v>
      </c>
      <c r="J55" s="35"/>
      <c r="K55" s="35">
        <v>1973</v>
      </c>
      <c r="L55" s="36">
        <v>1745158.9428209998</v>
      </c>
      <c r="M55" s="35">
        <v>2006</v>
      </c>
      <c r="N55" s="36">
        <v>6085715.195</v>
      </c>
      <c r="O55" s="35"/>
      <c r="R55" s="63" t="s">
        <v>14</v>
      </c>
      <c r="S55" s="63" t="s">
        <v>38</v>
      </c>
      <c r="T55" s="62"/>
      <c r="V55" s="63" t="s">
        <v>14</v>
      </c>
      <c r="W55" s="63" t="s">
        <v>38</v>
      </c>
      <c r="X55" s="62"/>
      <c r="Z55" s="63" t="s">
        <v>14</v>
      </c>
    </row>
    <row r="56" spans="4:26" ht="12.75">
      <c r="D56" s="35">
        <v>1974</v>
      </c>
      <c r="E56" s="36">
        <v>2769796.259769</v>
      </c>
      <c r="F56" s="70">
        <v>1997</v>
      </c>
      <c r="G56" s="36">
        <v>6772377.266697</v>
      </c>
      <c r="H56" s="1">
        <f t="shared" si="1"/>
        <v>4</v>
      </c>
      <c r="I56" s="7">
        <f t="shared" si="0"/>
        <v>10.81081081081081</v>
      </c>
      <c r="J56" s="76" t="s">
        <v>51</v>
      </c>
      <c r="K56" s="35">
        <v>1974</v>
      </c>
      <c r="L56" s="36">
        <v>1887780.425076</v>
      </c>
      <c r="M56" s="35">
        <v>1997</v>
      </c>
      <c r="N56" s="36">
        <v>5349328.063863</v>
      </c>
      <c r="O56" s="76" t="s">
        <v>51</v>
      </c>
      <c r="Q56" s="63" t="s">
        <v>24</v>
      </c>
      <c r="R56" s="64">
        <f>H43</f>
        <v>3292304.321113207</v>
      </c>
      <c r="S56" s="65">
        <f>R56*100/$R$58</f>
        <v>15.918218234610288</v>
      </c>
      <c r="T56" s="62"/>
      <c r="U56" s="63" t="s">
        <v>24</v>
      </c>
      <c r="V56" s="64">
        <f>U43</f>
        <v>2323082.7458716915</v>
      </c>
      <c r="W56" s="65">
        <f>V56*100/$V$58</f>
        <v>17.624543959089195</v>
      </c>
      <c r="X56" s="62"/>
      <c r="Y56" s="63" t="s">
        <v>24</v>
      </c>
      <c r="Z56" s="64">
        <f>AVERAGE(G30:G35)</f>
        <v>9413201.631558387</v>
      </c>
    </row>
    <row r="57" spans="4:24" ht="12.75">
      <c r="D57" s="35">
        <v>1975</v>
      </c>
      <c r="E57" s="36">
        <v>2814656.4233759996</v>
      </c>
      <c r="F57" s="70">
        <v>1995</v>
      </c>
      <c r="G57" s="36">
        <v>6300636.457941</v>
      </c>
      <c r="H57" s="1">
        <f t="shared" si="1"/>
        <v>5</v>
      </c>
      <c r="I57" s="7">
        <f t="shared" si="0"/>
        <v>13.513513513513514</v>
      </c>
      <c r="J57" s="76" t="s">
        <v>49</v>
      </c>
      <c r="K57" s="35">
        <v>1975</v>
      </c>
      <c r="L57" s="36">
        <v>1745452.4965289999</v>
      </c>
      <c r="M57" s="35">
        <v>1980</v>
      </c>
      <c r="N57" s="36">
        <v>4936791.8809859995</v>
      </c>
      <c r="Q57" s="63" t="s">
        <v>37</v>
      </c>
      <c r="R57" s="64">
        <f>J43</f>
        <v>17390314.0007973</v>
      </c>
      <c r="S57" s="65">
        <f>R57*100/$R$58</f>
        <v>84.0817817653897</v>
      </c>
      <c r="T57" s="62"/>
      <c r="U57" s="63" t="s">
        <v>37</v>
      </c>
      <c r="V57" s="64">
        <f>V43</f>
        <v>10857869.630905407</v>
      </c>
      <c r="W57" s="65">
        <f>V57*100/$V$58</f>
        <v>82.3754560409108</v>
      </c>
      <c r="X57" s="62"/>
    </row>
    <row r="58" spans="4:26" ht="12.75">
      <c r="D58" s="35">
        <v>1976</v>
      </c>
      <c r="E58" s="36">
        <v>1527878.8187376</v>
      </c>
      <c r="F58" s="35">
        <v>1984</v>
      </c>
      <c r="G58" s="36">
        <v>6284455.301523</v>
      </c>
      <c r="H58" s="1">
        <f t="shared" si="1"/>
        <v>6</v>
      </c>
      <c r="I58" s="7">
        <f t="shared" si="0"/>
        <v>16.216216216216218</v>
      </c>
      <c r="J58" s="35"/>
      <c r="K58" s="35">
        <v>1976</v>
      </c>
      <c r="L58" s="36">
        <v>616215.6463134</v>
      </c>
      <c r="M58" s="35">
        <v>1995</v>
      </c>
      <c r="N58" s="36">
        <v>4929540.31101</v>
      </c>
      <c r="O58" s="76" t="s">
        <v>49</v>
      </c>
      <c r="Q58" s="63" t="s">
        <v>1</v>
      </c>
      <c r="R58" s="64">
        <f>SUM(R56:R57)</f>
        <v>20682618.321910508</v>
      </c>
      <c r="S58" s="61"/>
      <c r="T58" s="62"/>
      <c r="U58" s="63" t="s">
        <v>1</v>
      </c>
      <c r="V58" s="64">
        <f>SUM(V56:V57)</f>
        <v>13180952.376777098</v>
      </c>
      <c r="W58" s="61"/>
      <c r="X58" s="62"/>
      <c r="Y58" s="61" t="s">
        <v>96</v>
      </c>
      <c r="Z58" s="62"/>
    </row>
    <row r="59" spans="4:25" ht="12.75">
      <c r="D59" s="35">
        <v>1977</v>
      </c>
      <c r="E59" s="36">
        <v>416533.9480163399</v>
      </c>
      <c r="F59" s="35">
        <v>1980</v>
      </c>
      <c r="G59" s="36">
        <v>5954153.826305999</v>
      </c>
      <c r="H59" s="1">
        <f t="shared" si="1"/>
        <v>7</v>
      </c>
      <c r="I59" s="7">
        <f t="shared" si="0"/>
        <v>18.91891891891892</v>
      </c>
      <c r="J59" s="35"/>
      <c r="K59" s="35">
        <v>1977</v>
      </c>
      <c r="L59" s="36">
        <v>187300.1582655</v>
      </c>
      <c r="M59" s="35">
        <v>1986</v>
      </c>
      <c r="N59" s="36">
        <v>4227076.205120999</v>
      </c>
      <c r="R59" s="62"/>
      <c r="S59" s="62"/>
      <c r="T59" s="62"/>
      <c r="V59" s="62"/>
      <c r="W59" s="62"/>
      <c r="X59" s="62"/>
      <c r="Y59" s="61" t="s">
        <v>95</v>
      </c>
    </row>
    <row r="60" spans="4:27" ht="12.75">
      <c r="D60" s="35">
        <v>1978</v>
      </c>
      <c r="E60" s="36">
        <v>4478832.0303909</v>
      </c>
      <c r="F60" s="35">
        <v>1982</v>
      </c>
      <c r="G60" s="36">
        <v>5474326.406283</v>
      </c>
      <c r="H60" s="1">
        <f t="shared" si="1"/>
        <v>8</v>
      </c>
      <c r="I60" s="7">
        <f t="shared" si="0"/>
        <v>21.62162162162162</v>
      </c>
      <c r="J60" s="35"/>
      <c r="K60" s="35">
        <v>1978</v>
      </c>
      <c r="L60" s="36">
        <v>4040076.5427119997</v>
      </c>
      <c r="M60" s="35">
        <v>1982</v>
      </c>
      <c r="N60" s="36">
        <v>4191520.5039749993</v>
      </c>
      <c r="Q60" s="61" t="s">
        <v>39</v>
      </c>
      <c r="R60" s="62"/>
      <c r="S60" s="62"/>
      <c r="T60" s="62"/>
      <c r="U60" s="61" t="s">
        <v>39</v>
      </c>
      <c r="V60" s="62"/>
      <c r="W60" s="62"/>
      <c r="X60" s="62"/>
      <c r="Z60" s="63" t="s">
        <v>14</v>
      </c>
      <c r="AA60" s="141" t="s">
        <v>98</v>
      </c>
    </row>
    <row r="61" spans="4:27" ht="12.75">
      <c r="D61" s="35">
        <v>1979</v>
      </c>
      <c r="E61" s="36">
        <v>2614526.182946999</v>
      </c>
      <c r="F61" s="35">
        <v>1986</v>
      </c>
      <c r="G61" s="36">
        <v>5227289.060175</v>
      </c>
      <c r="H61" s="1">
        <f t="shared" si="1"/>
        <v>9</v>
      </c>
      <c r="I61" s="7">
        <f t="shared" si="0"/>
        <v>24.324324324324323</v>
      </c>
      <c r="J61" s="35"/>
      <c r="K61" s="35">
        <v>1979</v>
      </c>
      <c r="L61" s="36">
        <v>1748118.281553</v>
      </c>
      <c r="M61" s="35">
        <v>1978</v>
      </c>
      <c r="N61" s="36">
        <v>4040076.5427119997</v>
      </c>
      <c r="Q61" s="61" t="s">
        <v>41</v>
      </c>
      <c r="T61" s="62"/>
      <c r="U61" s="61" t="s">
        <v>42</v>
      </c>
      <c r="X61" s="62"/>
      <c r="Y61" s="63" t="s">
        <v>24</v>
      </c>
      <c r="Z61" s="64">
        <f>AVERAGE(G36:G39)</f>
        <v>4038317.8125</v>
      </c>
      <c r="AA61" s="64">
        <f>Z61*100/Z56</f>
        <v>42.90057698287552</v>
      </c>
    </row>
    <row r="62" spans="4:24" ht="12.75">
      <c r="D62" s="35">
        <v>1980</v>
      </c>
      <c r="E62" s="36">
        <v>5954153.826305999</v>
      </c>
      <c r="F62" s="35">
        <v>1978</v>
      </c>
      <c r="G62" s="36">
        <v>4478832.0303909</v>
      </c>
      <c r="H62" s="1">
        <f t="shared" si="1"/>
        <v>10</v>
      </c>
      <c r="I62" s="7">
        <f t="shared" si="0"/>
        <v>27.027027027027028</v>
      </c>
      <c r="J62" s="35"/>
      <c r="K62" s="35">
        <v>1980</v>
      </c>
      <c r="L62" s="36">
        <v>4936791.8809859995</v>
      </c>
      <c r="M62" s="35">
        <v>1984</v>
      </c>
      <c r="N62" s="36">
        <v>3229840.540038</v>
      </c>
      <c r="R62" s="63" t="s">
        <v>14</v>
      </c>
      <c r="S62" s="63" t="s">
        <v>38</v>
      </c>
      <c r="T62" s="62"/>
      <c r="V62" s="63" t="s">
        <v>14</v>
      </c>
      <c r="W62" s="63" t="s">
        <v>38</v>
      </c>
      <c r="X62" s="62"/>
    </row>
    <row r="63" spans="4:26" ht="12.75">
      <c r="D63" s="35">
        <v>1981</v>
      </c>
      <c r="E63" s="36">
        <v>1765402.2478470001</v>
      </c>
      <c r="F63" s="70">
        <v>1996</v>
      </c>
      <c r="G63" s="36">
        <v>3922419.0264629996</v>
      </c>
      <c r="H63" s="1">
        <f t="shared" si="1"/>
        <v>11</v>
      </c>
      <c r="I63" s="7">
        <f t="shared" si="0"/>
        <v>29.72972972972973</v>
      </c>
      <c r="J63" s="76" t="s">
        <v>53</v>
      </c>
      <c r="K63" s="35">
        <v>1981</v>
      </c>
      <c r="L63" s="36">
        <v>912559.3046219999</v>
      </c>
      <c r="M63" s="35">
        <v>2005</v>
      </c>
      <c r="N63" s="36">
        <v>2927388.1449999996</v>
      </c>
      <c r="O63" s="75" t="s">
        <v>52</v>
      </c>
      <c r="Q63" s="63" t="s">
        <v>24</v>
      </c>
      <c r="R63" s="64">
        <f>H43</f>
        <v>3292304.321113207</v>
      </c>
      <c r="S63" s="65">
        <f>R63*100/$R$65</f>
        <v>13.909441334545107</v>
      </c>
      <c r="T63" s="62"/>
      <c r="U63" s="63" t="s">
        <v>24</v>
      </c>
      <c r="V63" s="64">
        <f>U43</f>
        <v>2323082.7458716915</v>
      </c>
      <c r="W63" s="65">
        <f>V63*100/$V$65</f>
        <v>14.660016357170813</v>
      </c>
      <c r="X63" s="62"/>
      <c r="Y63" s="61" t="s">
        <v>96</v>
      </c>
      <c r="Z63" s="62"/>
    </row>
    <row r="64" spans="4:25" ht="12.75">
      <c r="D64" s="35">
        <v>1982</v>
      </c>
      <c r="E64" s="36">
        <v>5474326.406283</v>
      </c>
      <c r="F64" s="69">
        <v>2005</v>
      </c>
      <c r="G64" s="36">
        <v>3789397.41</v>
      </c>
      <c r="H64" s="1">
        <f t="shared" si="1"/>
        <v>12</v>
      </c>
      <c r="I64" s="7">
        <f t="shared" si="0"/>
        <v>32.432432432432435</v>
      </c>
      <c r="J64" s="75" t="s">
        <v>52</v>
      </c>
      <c r="K64" s="35">
        <v>1982</v>
      </c>
      <c r="L64" s="36">
        <v>4191520.5039749993</v>
      </c>
      <c r="M64" s="35">
        <v>1996</v>
      </c>
      <c r="N64" s="36">
        <v>2899949.643318</v>
      </c>
      <c r="O64" s="76" t="s">
        <v>53</v>
      </c>
      <c r="Q64" s="63" t="s">
        <v>40</v>
      </c>
      <c r="R64" s="64">
        <f>O43</f>
        <v>20377261.133945942</v>
      </c>
      <c r="S64" s="65">
        <f>R64*100/$R$65</f>
        <v>86.09055866545489</v>
      </c>
      <c r="T64" s="62"/>
      <c r="U64" s="63" t="s">
        <v>40</v>
      </c>
      <c r="V64" s="64">
        <f>W43</f>
        <v>13523303.02391892</v>
      </c>
      <c r="W64" s="65">
        <f>V64*100/$V$65</f>
        <v>85.3399836428292</v>
      </c>
      <c r="X64" s="62"/>
      <c r="Y64" s="61" t="s">
        <v>94</v>
      </c>
    </row>
    <row r="65" spans="4:26" ht="12.75">
      <c r="D65" s="35">
        <v>1983</v>
      </c>
      <c r="E65" s="36">
        <v>15406434.463581</v>
      </c>
      <c r="F65" s="70">
        <v>1999</v>
      </c>
      <c r="G65" s="36">
        <v>3567962.8414079994</v>
      </c>
      <c r="H65" s="1">
        <f t="shared" si="1"/>
        <v>13</v>
      </c>
      <c r="I65" s="7">
        <f t="shared" si="0"/>
        <v>35.13513513513514</v>
      </c>
      <c r="J65" s="76" t="s">
        <v>55</v>
      </c>
      <c r="K65" s="35">
        <v>1983</v>
      </c>
      <c r="L65" s="36">
        <v>11063614.791725999</v>
      </c>
      <c r="M65" s="35">
        <v>1999</v>
      </c>
      <c r="N65" s="36">
        <v>2356524.209151</v>
      </c>
      <c r="O65" s="76" t="s">
        <v>55</v>
      </c>
      <c r="Q65" s="63" t="s">
        <v>1</v>
      </c>
      <c r="R65" s="64">
        <f>SUM(R63:R64)</f>
        <v>23669565.45505915</v>
      </c>
      <c r="S65" s="61"/>
      <c r="T65" s="62"/>
      <c r="U65" s="63" t="s">
        <v>1</v>
      </c>
      <c r="V65" s="64">
        <f>SUM(V63:V64)</f>
        <v>15846385.76979061</v>
      </c>
      <c r="W65" s="61"/>
      <c r="X65" s="62"/>
      <c r="Z65" s="63" t="s">
        <v>14</v>
      </c>
    </row>
    <row r="66" spans="4:26" ht="12.75">
      <c r="D66" s="35">
        <v>1984</v>
      </c>
      <c r="E66" s="36">
        <v>6284455.301523</v>
      </c>
      <c r="F66" s="70">
        <v>2000</v>
      </c>
      <c r="G66" s="36">
        <v>2845985.3049999997</v>
      </c>
      <c r="H66" s="1">
        <f t="shared" si="1"/>
        <v>14</v>
      </c>
      <c r="I66" s="7">
        <f t="shared" si="0"/>
        <v>37.83783783783784</v>
      </c>
      <c r="J66" s="76" t="s">
        <v>54</v>
      </c>
      <c r="K66" s="35">
        <v>1984</v>
      </c>
      <c r="L66" s="36">
        <v>3229840.540038</v>
      </c>
      <c r="M66" s="35">
        <v>2000</v>
      </c>
      <c r="N66" s="36">
        <v>2069226.87</v>
      </c>
      <c r="O66" s="76" t="s">
        <v>54</v>
      </c>
      <c r="Q66" s="62"/>
      <c r="R66" s="62"/>
      <c r="S66" s="62"/>
      <c r="T66" s="62"/>
      <c r="U66" s="62"/>
      <c r="V66" s="62"/>
      <c r="W66" s="62"/>
      <c r="X66" s="62"/>
      <c r="Y66" s="63" t="s">
        <v>24</v>
      </c>
      <c r="Z66" s="64">
        <f>AVERAGE(G20:G39)</f>
        <v>5770177.921660521</v>
      </c>
    </row>
    <row r="67" spans="4:24" ht="12.75">
      <c r="D67" s="35">
        <v>1985</v>
      </c>
      <c r="E67" s="36">
        <v>2107505.3755139997</v>
      </c>
      <c r="F67" s="35">
        <v>1975</v>
      </c>
      <c r="G67" s="36">
        <v>2814656.4233759996</v>
      </c>
      <c r="H67" s="1">
        <f t="shared" si="1"/>
        <v>15</v>
      </c>
      <c r="I67" s="7">
        <f t="shared" si="0"/>
        <v>40.54054054054054</v>
      </c>
      <c r="J67" s="35"/>
      <c r="K67" s="35">
        <v>1985</v>
      </c>
      <c r="L67" s="36">
        <v>980015.169861</v>
      </c>
      <c r="M67" s="35">
        <v>1974</v>
      </c>
      <c r="N67" s="36">
        <v>1887780.425076</v>
      </c>
      <c r="Q67" s="61" t="s">
        <v>43</v>
      </c>
      <c r="R67" s="62"/>
      <c r="S67" s="62"/>
      <c r="T67" s="61" t="s">
        <v>46</v>
      </c>
      <c r="U67" s="62"/>
      <c r="V67" s="62"/>
      <c r="W67" s="62"/>
      <c r="X67" s="62"/>
    </row>
    <row r="68" spans="4:26" ht="12.75">
      <c r="D68" s="35">
        <v>1986</v>
      </c>
      <c r="E68" s="36">
        <v>5227289.060175</v>
      </c>
      <c r="F68" s="35">
        <v>1974</v>
      </c>
      <c r="G68" s="36">
        <v>2769796.259769</v>
      </c>
      <c r="H68" s="1">
        <f t="shared" si="1"/>
        <v>16</v>
      </c>
      <c r="I68" s="7">
        <f t="shared" si="0"/>
        <v>43.24324324324324</v>
      </c>
      <c r="J68" s="35"/>
      <c r="K68" s="35">
        <v>1986</v>
      </c>
      <c r="L68" s="36">
        <v>4227076.205120999</v>
      </c>
      <c r="M68" s="35">
        <v>1979</v>
      </c>
      <c r="N68" s="36">
        <v>1748118.281553</v>
      </c>
      <c r="Q68" s="62"/>
      <c r="R68" s="62"/>
      <c r="S68" s="62"/>
      <c r="T68" s="62"/>
      <c r="U68" s="62"/>
      <c r="V68" s="62"/>
      <c r="W68" s="62"/>
      <c r="X68" s="62"/>
      <c r="Y68" s="61" t="s">
        <v>96</v>
      </c>
      <c r="Z68" s="62"/>
    </row>
    <row r="69" spans="4:25" ht="12.75">
      <c r="D69" s="35">
        <v>1987</v>
      </c>
      <c r="E69" s="36">
        <v>1813670.014632</v>
      </c>
      <c r="F69" s="35">
        <v>1979</v>
      </c>
      <c r="G69" s="36">
        <v>2614526.182946999</v>
      </c>
      <c r="H69" s="1">
        <f t="shared" si="1"/>
        <v>17</v>
      </c>
      <c r="I69" s="7">
        <f t="shared" si="0"/>
        <v>45.945945945945944</v>
      </c>
      <c r="J69" s="35"/>
      <c r="K69" s="35">
        <v>1987</v>
      </c>
      <c r="L69" s="36">
        <v>893268.0656760001</v>
      </c>
      <c r="M69" s="35">
        <v>1975</v>
      </c>
      <c r="N69" s="36">
        <v>1745452.4965289999</v>
      </c>
      <c r="Q69" s="61" t="s">
        <v>44</v>
      </c>
      <c r="R69" s="64">
        <f>AVERAGE(E30:E35)</f>
        <v>4471055.076186351</v>
      </c>
      <c r="S69" s="62"/>
      <c r="T69" s="61" t="s">
        <v>44</v>
      </c>
      <c r="U69" s="64" t="e">
        <f>AVERAGE(Comparisons!#REF!)*1000</f>
        <v>#REF!</v>
      </c>
      <c r="V69" s="62"/>
      <c r="W69" s="62"/>
      <c r="X69" s="62"/>
      <c r="Y69" s="61" t="s">
        <v>95</v>
      </c>
    </row>
    <row r="70" spans="4:27" ht="12.75">
      <c r="D70" s="35">
        <v>1988</v>
      </c>
      <c r="E70" s="36">
        <v>1165644.2538090001</v>
      </c>
      <c r="F70" s="35">
        <v>1973</v>
      </c>
      <c r="G70" s="36">
        <v>2373012.803574</v>
      </c>
      <c r="H70" s="1">
        <f t="shared" si="1"/>
        <v>18</v>
      </c>
      <c r="I70" s="7">
        <f t="shared" si="0"/>
        <v>48.648648648648646</v>
      </c>
      <c r="J70" s="35"/>
      <c r="K70" s="35">
        <v>1988</v>
      </c>
      <c r="L70" s="36">
        <v>645137.8270469999</v>
      </c>
      <c r="M70" s="35">
        <v>1973</v>
      </c>
      <c r="N70" s="36">
        <v>1745158.9428209998</v>
      </c>
      <c r="Q70" s="61" t="s">
        <v>45</v>
      </c>
      <c r="R70" s="64">
        <f>AVERAGE(E36:E39)</f>
        <v>2391571.6590879997</v>
      </c>
      <c r="S70" s="62"/>
      <c r="T70" s="61" t="s">
        <v>45</v>
      </c>
      <c r="U70" s="64" t="e">
        <f>AVERAGE(Comparisons!#REF!)*1000</f>
        <v>#REF!</v>
      </c>
      <c r="V70" s="62"/>
      <c r="W70" s="62"/>
      <c r="X70" s="62"/>
      <c r="Z70" s="63" t="s">
        <v>14</v>
      </c>
      <c r="AA70" s="141" t="s">
        <v>97</v>
      </c>
    </row>
    <row r="71" spans="4:27" ht="12.75">
      <c r="D71" s="35">
        <v>1989</v>
      </c>
      <c r="E71" s="36">
        <v>1058877.976821</v>
      </c>
      <c r="F71" s="35">
        <v>1985</v>
      </c>
      <c r="G71" s="36">
        <v>2107505.3755139997</v>
      </c>
      <c r="H71" s="1">
        <f t="shared" si="1"/>
        <v>19</v>
      </c>
      <c r="I71" s="7">
        <f t="shared" si="0"/>
        <v>51.351351351351354</v>
      </c>
      <c r="J71" s="35"/>
      <c r="K71" s="35">
        <v>1989</v>
      </c>
      <c r="L71" s="36">
        <v>598074.027159</v>
      </c>
      <c r="M71" s="35">
        <v>1993</v>
      </c>
      <c r="N71" s="36">
        <v>1152856.816272</v>
      </c>
      <c r="Y71" s="63" t="s">
        <v>24</v>
      </c>
      <c r="Z71" s="64">
        <f>AVERAGE(G36:G39)</f>
        <v>4038317.8125</v>
      </c>
      <c r="AA71" s="64">
        <f>Z71*100/Z66</f>
        <v>69.98601892916791</v>
      </c>
    </row>
    <row r="72" spans="4:14" ht="12.75">
      <c r="D72" s="35">
        <v>1990</v>
      </c>
      <c r="E72" s="36">
        <v>915613.8499619999</v>
      </c>
      <c r="F72" s="35">
        <v>1987</v>
      </c>
      <c r="G72" s="36">
        <v>1813670.014632</v>
      </c>
      <c r="H72" s="1">
        <f t="shared" si="1"/>
        <v>20</v>
      </c>
      <c r="I72" s="7">
        <f t="shared" si="0"/>
        <v>54.054054054054056</v>
      </c>
      <c r="J72" s="35"/>
      <c r="K72" s="35">
        <v>1990</v>
      </c>
      <c r="L72" s="36">
        <v>483334.196751</v>
      </c>
      <c r="M72" s="35">
        <v>1971</v>
      </c>
      <c r="N72" s="36">
        <v>1090599.628524</v>
      </c>
    </row>
    <row r="73" spans="4:15" ht="12.75">
      <c r="D73" s="35">
        <v>1991</v>
      </c>
      <c r="E73" s="36">
        <v>657097.1654415</v>
      </c>
      <c r="F73" s="35">
        <v>1971</v>
      </c>
      <c r="G73" s="36">
        <v>1775013.5532717002</v>
      </c>
      <c r="H73" s="1">
        <f t="shared" si="1"/>
        <v>21</v>
      </c>
      <c r="I73" s="7">
        <f t="shared" si="0"/>
        <v>56.75675675675676</v>
      </c>
      <c r="J73" s="35"/>
      <c r="K73" s="35">
        <v>1991</v>
      </c>
      <c r="L73" s="36">
        <v>369481.9696155</v>
      </c>
      <c r="M73" s="35">
        <v>2001</v>
      </c>
      <c r="N73" s="36">
        <v>1020847.9450000001</v>
      </c>
      <c r="O73" s="75" t="s">
        <v>59</v>
      </c>
    </row>
    <row r="74" spans="4:19" ht="12.75">
      <c r="D74" s="35">
        <v>1992</v>
      </c>
      <c r="E74" s="36">
        <v>696215.5771977</v>
      </c>
      <c r="F74" s="35">
        <v>1981</v>
      </c>
      <c r="G74" s="36">
        <v>1765402.2478470001</v>
      </c>
      <c r="H74" s="1">
        <f t="shared" si="1"/>
        <v>22</v>
      </c>
      <c r="I74" s="7">
        <f t="shared" si="0"/>
        <v>59.45945945945946</v>
      </c>
      <c r="J74" s="35"/>
      <c r="K74" s="35">
        <v>1992</v>
      </c>
      <c r="L74" s="36">
        <v>433290.8267268</v>
      </c>
      <c r="M74" s="35">
        <v>1985</v>
      </c>
      <c r="N74" s="36">
        <v>980015.169861</v>
      </c>
      <c r="R74" s="62"/>
      <c r="S74" s="62"/>
    </row>
    <row r="75" spans="4:26" ht="12.75">
      <c r="D75" s="35">
        <v>1993</v>
      </c>
      <c r="E75" s="36">
        <v>1702843.9692012</v>
      </c>
      <c r="F75" s="69">
        <v>2001</v>
      </c>
      <c r="G75" s="36">
        <v>1732250.0549999997</v>
      </c>
      <c r="H75" s="1">
        <f t="shared" si="1"/>
        <v>23</v>
      </c>
      <c r="I75" s="7">
        <f t="shared" si="0"/>
        <v>62.16216216216216</v>
      </c>
      <c r="J75" s="75" t="s">
        <v>59</v>
      </c>
      <c r="K75" s="35">
        <v>1993</v>
      </c>
      <c r="L75" s="36">
        <v>1152856.816272</v>
      </c>
      <c r="M75" s="35">
        <v>1981</v>
      </c>
      <c r="N75" s="36">
        <v>912559.3046219999</v>
      </c>
      <c r="Q75" s="61" t="s">
        <v>39</v>
      </c>
      <c r="R75" s="62"/>
      <c r="S75" s="62"/>
      <c r="U75" s="61" t="s">
        <v>39</v>
      </c>
      <c r="V75" s="62"/>
      <c r="W75" s="62"/>
      <c r="Y75" s="61" t="s">
        <v>93</v>
      </c>
      <c r="Z75" s="62"/>
    </row>
    <row r="76" spans="4:25" ht="12.75">
      <c r="D76" s="35">
        <v>1994</v>
      </c>
      <c r="E76" s="36">
        <v>1219739.6567390996</v>
      </c>
      <c r="F76" s="35">
        <v>1993</v>
      </c>
      <c r="G76" s="36">
        <v>1702843.9692012</v>
      </c>
      <c r="H76" s="1">
        <f t="shared" si="1"/>
        <v>24</v>
      </c>
      <c r="I76" s="7">
        <f t="shared" si="0"/>
        <v>64.86486486486487</v>
      </c>
      <c r="J76" s="35"/>
      <c r="K76" s="35">
        <v>1994</v>
      </c>
      <c r="L76" s="36">
        <v>653172.868068</v>
      </c>
      <c r="M76" s="35">
        <v>1987</v>
      </c>
      <c r="N76" s="36">
        <v>893268.0656760001</v>
      </c>
      <c r="Q76" s="61" t="s">
        <v>89</v>
      </c>
      <c r="U76" s="61" t="s">
        <v>91</v>
      </c>
      <c r="Y76" s="61" t="s">
        <v>94</v>
      </c>
    </row>
    <row r="77" spans="4:26" ht="12.75">
      <c r="D77" s="35">
        <v>1995</v>
      </c>
      <c r="E77" s="36">
        <v>6300636.457941</v>
      </c>
      <c r="F77" s="35">
        <v>2007</v>
      </c>
      <c r="G77" s="36">
        <v>1591588.1689999998</v>
      </c>
      <c r="H77" s="1">
        <f t="shared" si="1"/>
        <v>25</v>
      </c>
      <c r="I77" s="7">
        <f t="shared" si="0"/>
        <v>67.56756756756756</v>
      </c>
      <c r="J77" s="35"/>
      <c r="K77" s="35">
        <v>1995</v>
      </c>
      <c r="L77" s="36">
        <v>4929540.31101</v>
      </c>
      <c r="M77" s="35">
        <v>2007</v>
      </c>
      <c r="N77" s="36">
        <v>869665.575</v>
      </c>
      <c r="R77" s="63" t="s">
        <v>14</v>
      </c>
      <c r="S77" s="63" t="s">
        <v>38</v>
      </c>
      <c r="V77" s="63" t="s">
        <v>14</v>
      </c>
      <c r="W77" s="63" t="s">
        <v>38</v>
      </c>
      <c r="Z77" s="63" t="s">
        <v>14</v>
      </c>
    </row>
    <row r="78" spans="4:26" ht="12.75">
      <c r="D78" s="35">
        <v>1996</v>
      </c>
      <c r="E78" s="36">
        <v>3922419.0264629996</v>
      </c>
      <c r="F78" s="35">
        <v>1976</v>
      </c>
      <c r="G78" s="36">
        <v>1527878.8187376</v>
      </c>
      <c r="H78" s="1">
        <f t="shared" si="1"/>
        <v>26</v>
      </c>
      <c r="I78" s="7">
        <f t="shared" si="0"/>
        <v>70.27027027027027</v>
      </c>
      <c r="J78" s="35"/>
      <c r="K78" s="35">
        <v>1996</v>
      </c>
      <c r="L78" s="36">
        <v>2899949.643318</v>
      </c>
      <c r="M78" s="35">
        <v>2004</v>
      </c>
      <c r="N78" s="36">
        <v>853400.875</v>
      </c>
      <c r="O78" s="75" t="s">
        <v>58</v>
      </c>
      <c r="Q78" s="63" t="s">
        <v>24</v>
      </c>
      <c r="R78" s="64">
        <f>AVERAGE(H30:H35)</f>
        <v>5316674.173653166</v>
      </c>
      <c r="S78" s="65">
        <f>R78*100/$R$80</f>
        <v>16.01188716733653</v>
      </c>
      <c r="U78" s="63" t="s">
        <v>24</v>
      </c>
      <c r="V78" s="64">
        <f>AVERAGE(U30:U35)</f>
        <v>4032069.3538375</v>
      </c>
      <c r="W78" s="65">
        <f>V78*100/$V$80</f>
        <v>16.499285871909322</v>
      </c>
      <c r="Y78" s="63" t="s">
        <v>24</v>
      </c>
      <c r="Z78" s="64">
        <f>AVERAGE(H20:H39)</f>
        <v>2716528.2338205744</v>
      </c>
    </row>
    <row r="79" spans="4:23" ht="12.75">
      <c r="D79" s="35">
        <v>1997</v>
      </c>
      <c r="E79" s="36">
        <v>6772377.266697</v>
      </c>
      <c r="F79" s="69">
        <v>2002</v>
      </c>
      <c r="G79" s="36">
        <v>1395751.2635</v>
      </c>
      <c r="H79" s="1">
        <f t="shared" si="1"/>
        <v>27</v>
      </c>
      <c r="I79" s="7">
        <f t="shared" si="0"/>
        <v>72.97297297297297</v>
      </c>
      <c r="J79" s="75" t="s">
        <v>57</v>
      </c>
      <c r="K79" s="35">
        <v>1997</v>
      </c>
      <c r="L79" s="36">
        <v>5349328.063863</v>
      </c>
      <c r="M79" s="35">
        <v>2002</v>
      </c>
      <c r="N79" s="36">
        <v>806967.14</v>
      </c>
      <c r="O79" s="75" t="s">
        <v>57</v>
      </c>
      <c r="Q79" s="63" t="s">
        <v>40</v>
      </c>
      <c r="R79" s="64">
        <f>AVERAGE(O30:O35)</f>
        <v>27887870.16325</v>
      </c>
      <c r="S79" s="65">
        <f>R79*100/$R$80</f>
        <v>83.98811283266346</v>
      </c>
      <c r="U79" s="63" t="s">
        <v>40</v>
      </c>
      <c r="V79" s="64">
        <f>AVERAGE(W30:W35)</f>
        <v>20405772.290583335</v>
      </c>
      <c r="W79" s="65">
        <f>V79*100/$V$80</f>
        <v>83.50071412809066</v>
      </c>
    </row>
    <row r="80" spans="4:26" ht="12.75">
      <c r="D80" s="35">
        <v>1998</v>
      </c>
      <c r="E80" s="36">
        <v>8490664.14441</v>
      </c>
      <c r="F80" s="69">
        <v>2004</v>
      </c>
      <c r="G80" s="36">
        <v>1373095.7265000003</v>
      </c>
      <c r="H80" s="1">
        <f t="shared" si="1"/>
        <v>28</v>
      </c>
      <c r="I80" s="7">
        <f t="shared" si="0"/>
        <v>75.67567567567568</v>
      </c>
      <c r="J80" s="75" t="s">
        <v>58</v>
      </c>
      <c r="K80" s="35">
        <v>1998</v>
      </c>
      <c r="L80" s="36">
        <v>6587847.025682999</v>
      </c>
      <c r="M80" s="35">
        <v>2003</v>
      </c>
      <c r="N80" s="36">
        <v>798001.72</v>
      </c>
      <c r="O80" s="75" t="s">
        <v>56</v>
      </c>
      <c r="Q80" s="63" t="s">
        <v>1</v>
      </c>
      <c r="R80" s="64">
        <f>SUM(R78:R79)</f>
        <v>33204544.336903166</v>
      </c>
      <c r="S80" s="61"/>
      <c r="U80" s="63" t="s">
        <v>1</v>
      </c>
      <c r="V80" s="64">
        <f>SUM(V78:V79)</f>
        <v>24437841.644420836</v>
      </c>
      <c r="W80" s="61"/>
      <c r="Y80" s="61" t="s">
        <v>93</v>
      </c>
      <c r="Z80" s="62"/>
    </row>
    <row r="81" spans="4:25" ht="12.75">
      <c r="D81" s="35">
        <v>1999</v>
      </c>
      <c r="E81" s="36">
        <v>3567962.8414079994</v>
      </c>
      <c r="F81" s="69">
        <v>2003</v>
      </c>
      <c r="G81" s="36">
        <v>1364925.69</v>
      </c>
      <c r="H81" s="1">
        <f t="shared" si="1"/>
        <v>29</v>
      </c>
      <c r="I81" s="7">
        <f t="shared" si="0"/>
        <v>78.37837837837837</v>
      </c>
      <c r="J81" s="75" t="s">
        <v>56</v>
      </c>
      <c r="K81" s="35">
        <v>1999</v>
      </c>
      <c r="L81" s="36">
        <v>2356524.209151</v>
      </c>
      <c r="M81" s="35">
        <v>1994</v>
      </c>
      <c r="N81" s="36">
        <v>653172.868068</v>
      </c>
      <c r="R81" s="62"/>
      <c r="S81" s="62"/>
      <c r="V81" s="62"/>
      <c r="W81" s="62"/>
      <c r="Y81" s="61" t="s">
        <v>95</v>
      </c>
    </row>
    <row r="82" spans="4:27" ht="12.75">
      <c r="D82" s="35">
        <v>2000</v>
      </c>
      <c r="E82" s="36">
        <v>2845985.3049999997</v>
      </c>
      <c r="F82" s="35">
        <v>1994</v>
      </c>
      <c r="G82" s="36">
        <v>1219739.6567390996</v>
      </c>
      <c r="H82" s="1">
        <f t="shared" si="1"/>
        <v>30</v>
      </c>
      <c r="I82" s="7">
        <f t="shared" si="0"/>
        <v>81.08108108108108</v>
      </c>
      <c r="J82" s="35"/>
      <c r="K82" s="35">
        <v>2000</v>
      </c>
      <c r="L82" s="36">
        <v>2069226.87</v>
      </c>
      <c r="M82" s="35">
        <v>1988</v>
      </c>
      <c r="N82" s="36">
        <v>645137.8270469999</v>
      </c>
      <c r="Q82" s="61" t="s">
        <v>39</v>
      </c>
      <c r="R82" s="62"/>
      <c r="S82" s="62"/>
      <c r="U82" s="61" t="s">
        <v>39</v>
      </c>
      <c r="V82" s="62"/>
      <c r="W82" s="62"/>
      <c r="Z82" s="63" t="s">
        <v>14</v>
      </c>
      <c r="AA82" s="141" t="s">
        <v>97</v>
      </c>
    </row>
    <row r="83" spans="4:27" ht="12.75">
      <c r="D83" s="35">
        <v>2001</v>
      </c>
      <c r="E83" s="36">
        <v>1732250.0549999997</v>
      </c>
      <c r="F83" s="35">
        <v>1988</v>
      </c>
      <c r="G83" s="36">
        <v>1165644.2538090001</v>
      </c>
      <c r="H83" s="1">
        <f t="shared" si="1"/>
        <v>31</v>
      </c>
      <c r="I83" s="7">
        <f t="shared" si="0"/>
        <v>83.78378378378379</v>
      </c>
      <c r="J83" s="35"/>
      <c r="K83" s="35">
        <v>2001</v>
      </c>
      <c r="L83" s="36">
        <v>1020847.9450000001</v>
      </c>
      <c r="M83" s="35">
        <v>1976</v>
      </c>
      <c r="N83" s="36">
        <v>616215.6463134</v>
      </c>
      <c r="Q83" s="61" t="s">
        <v>90</v>
      </c>
      <c r="U83" s="61" t="s">
        <v>92</v>
      </c>
      <c r="Y83" s="63" t="s">
        <v>24</v>
      </c>
      <c r="Z83" s="64">
        <f>AVERAGE(H36:H39)</f>
        <v>1466505.6837499999</v>
      </c>
      <c r="AA83" s="64">
        <f>Z83*100/Z78</f>
        <v>53.98455519409345</v>
      </c>
    </row>
    <row r="84" spans="4:23" ht="12.75">
      <c r="D84" s="35">
        <v>2002</v>
      </c>
      <c r="E84" s="36">
        <v>1395751.2635</v>
      </c>
      <c r="F84" s="35">
        <v>1972</v>
      </c>
      <c r="G84" s="36">
        <v>1108824.9501546</v>
      </c>
      <c r="H84" s="1">
        <f t="shared" si="1"/>
        <v>32</v>
      </c>
      <c r="I84" s="7">
        <f t="shared" si="0"/>
        <v>86.48648648648648</v>
      </c>
      <c r="J84" s="35"/>
      <c r="K84" s="35">
        <v>2002</v>
      </c>
      <c r="L84" s="36">
        <v>806967.14</v>
      </c>
      <c r="M84" s="35">
        <v>1989</v>
      </c>
      <c r="N84" s="36">
        <v>598074.027159</v>
      </c>
      <c r="R84" s="63" t="s">
        <v>14</v>
      </c>
      <c r="S84" s="63" t="s">
        <v>38</v>
      </c>
      <c r="V84" s="63" t="s">
        <v>14</v>
      </c>
      <c r="W84" s="63" t="s">
        <v>38</v>
      </c>
    </row>
    <row r="85" spans="4:23" ht="12.75">
      <c r="D85" s="35">
        <v>2003</v>
      </c>
      <c r="E85" s="36">
        <v>1364925.69</v>
      </c>
      <c r="F85" s="35">
        <v>1989</v>
      </c>
      <c r="G85" s="36">
        <v>1058877.976821</v>
      </c>
      <c r="H85" s="1">
        <f t="shared" si="1"/>
        <v>33</v>
      </c>
      <c r="I85" s="7">
        <f t="shared" si="0"/>
        <v>89.1891891891892</v>
      </c>
      <c r="J85" s="35"/>
      <c r="K85" s="35">
        <v>2003</v>
      </c>
      <c r="L85" s="36">
        <v>798001.72</v>
      </c>
      <c r="M85" s="35">
        <v>1972</v>
      </c>
      <c r="N85" s="36">
        <v>568921.7637894</v>
      </c>
      <c r="Q85" s="63" t="s">
        <v>24</v>
      </c>
      <c r="R85" s="64">
        <f>AVERAGE(H36:H40)</f>
        <v>1931084.0289999999</v>
      </c>
      <c r="S85" s="65">
        <f>R85*100/$R$87</f>
        <v>10.55438312818155</v>
      </c>
      <c r="U85" s="63" t="s">
        <v>24</v>
      </c>
      <c r="V85" s="64">
        <f>AVERAGE(U36:U40)</f>
        <v>1281321.1649999998</v>
      </c>
      <c r="W85" s="65">
        <f>V85*100/$V$87</f>
        <v>11.08936234904758</v>
      </c>
    </row>
    <row r="86" spans="4:23" ht="12.75">
      <c r="D86" s="35">
        <v>2004</v>
      </c>
      <c r="E86" s="36">
        <v>1373095.7265000003</v>
      </c>
      <c r="F86" s="35">
        <v>1990</v>
      </c>
      <c r="G86" s="36">
        <v>915613.8499619999</v>
      </c>
      <c r="H86" s="1">
        <f t="shared" si="1"/>
        <v>34</v>
      </c>
      <c r="I86" s="7">
        <f t="shared" si="0"/>
        <v>91.89189189189189</v>
      </c>
      <c r="J86" s="35"/>
      <c r="K86" s="35">
        <v>2004</v>
      </c>
      <c r="L86" s="36">
        <v>853400.875</v>
      </c>
      <c r="M86" s="35">
        <v>1990</v>
      </c>
      <c r="N86" s="36">
        <v>483334.196751</v>
      </c>
      <c r="Q86" s="63" t="s">
        <v>40</v>
      </c>
      <c r="R86" s="64">
        <f>AVERAGE(O36:O40)</f>
        <v>16365428.477199998</v>
      </c>
      <c r="S86" s="65">
        <f>R86*100/$R$87</f>
        <v>89.44561687181846</v>
      </c>
      <c r="U86" s="63" t="s">
        <v>40</v>
      </c>
      <c r="V86" s="64">
        <f>AVERAGE(W36:W40)</f>
        <v>10273185.9804</v>
      </c>
      <c r="W86" s="65">
        <f>V86*100/$V$87</f>
        <v>88.91063765095242</v>
      </c>
    </row>
    <row r="87" spans="4:23" ht="12.75">
      <c r="D87" s="35">
        <v>2005</v>
      </c>
      <c r="E87" s="36">
        <v>3789397.41</v>
      </c>
      <c r="F87" s="35">
        <v>1992</v>
      </c>
      <c r="G87" s="36">
        <v>696215.5771977</v>
      </c>
      <c r="H87" s="1">
        <f t="shared" si="1"/>
        <v>35</v>
      </c>
      <c r="I87" s="7">
        <f t="shared" si="0"/>
        <v>94.5945945945946</v>
      </c>
      <c r="J87" s="35"/>
      <c r="K87" s="35">
        <v>2005</v>
      </c>
      <c r="L87" s="36">
        <v>2927388.1449999996</v>
      </c>
      <c r="M87" s="35">
        <v>1992</v>
      </c>
      <c r="N87" s="36">
        <v>433290.8267268</v>
      </c>
      <c r="Q87" s="63" t="s">
        <v>1</v>
      </c>
      <c r="R87" s="64">
        <f>SUM(R85:R86)</f>
        <v>18296512.506199997</v>
      </c>
      <c r="S87" s="61"/>
      <c r="U87" s="63" t="s">
        <v>1</v>
      </c>
      <c r="V87" s="64">
        <f>SUM(V85:V86)</f>
        <v>11554507.145399999</v>
      </c>
      <c r="W87" s="61"/>
    </row>
    <row r="88" spans="4:14" ht="12.75">
      <c r="D88" s="35">
        <v>2006</v>
      </c>
      <c r="E88" s="36">
        <v>7339862.41</v>
      </c>
      <c r="F88" s="35">
        <v>1991</v>
      </c>
      <c r="G88" s="36">
        <v>657097.1654415</v>
      </c>
      <c r="H88" s="1">
        <f t="shared" si="1"/>
        <v>36</v>
      </c>
      <c r="I88" s="7">
        <f t="shared" si="0"/>
        <v>97.29729729729729</v>
      </c>
      <c r="J88" s="35"/>
      <c r="K88" s="35">
        <v>2006</v>
      </c>
      <c r="L88" s="36">
        <v>6085715.195</v>
      </c>
      <c r="M88" s="35">
        <v>1991</v>
      </c>
      <c r="N88" s="36">
        <v>369481.9696155</v>
      </c>
    </row>
    <row r="89" spans="4:14" ht="12.75">
      <c r="D89" s="47">
        <v>2007</v>
      </c>
      <c r="E89" s="36">
        <v>1591588.1689999998</v>
      </c>
      <c r="F89" s="47">
        <v>1977</v>
      </c>
      <c r="G89" s="36">
        <v>416533.9480163399</v>
      </c>
      <c r="H89" s="1">
        <f t="shared" si="1"/>
        <v>37</v>
      </c>
      <c r="I89" s="7">
        <f t="shared" si="0"/>
        <v>100</v>
      </c>
      <c r="J89" s="47"/>
      <c r="K89" s="47">
        <v>2007</v>
      </c>
      <c r="L89" s="36">
        <v>869665.575</v>
      </c>
      <c r="M89" s="47">
        <v>1977</v>
      </c>
      <c r="N89" s="36">
        <v>187300.1582655</v>
      </c>
    </row>
    <row r="90" spans="4:12" ht="12.75">
      <c r="D90" s="1" t="s">
        <v>2</v>
      </c>
      <c r="E90" s="10">
        <f>AVERAGE(E53:E89)</f>
        <v>3292304.321113207</v>
      </c>
      <c r="L90" s="10">
        <f>AVERAGE(L53:L89)</f>
        <v>2323082.7458716915</v>
      </c>
    </row>
  </sheetData>
  <printOptions/>
  <pageMargins left="1" right="0.5" top="1" bottom="1" header="0.5" footer="0.5"/>
  <pageSetup fitToHeight="1" fitToWidth="1" horizontalDpi="600" verticalDpi="600" orientation="landscape" scale="19" r:id="rId2"/>
  <drawing r:id="rId1"/>
</worksheet>
</file>

<file path=xl/worksheets/sheet4.xml><?xml version="1.0" encoding="utf-8"?>
<worksheet xmlns="http://schemas.openxmlformats.org/spreadsheetml/2006/main" xmlns:r="http://schemas.openxmlformats.org/officeDocument/2006/relationships">
  <dimension ref="C4:R46"/>
  <sheetViews>
    <sheetView workbookViewId="0" topLeftCell="A1">
      <selection activeCell="A1" sqref="A1"/>
    </sheetView>
  </sheetViews>
  <sheetFormatPr defaultColWidth="8.88671875" defaultRowHeight="15"/>
  <cols>
    <col min="1" max="4" width="8.88671875" style="1" customWidth="1"/>
    <col min="5" max="7" width="15.77734375" style="1" customWidth="1"/>
    <col min="8" max="8" width="8.88671875" style="1" customWidth="1"/>
    <col min="9" max="9" width="15.77734375" style="1" customWidth="1"/>
    <col min="10" max="10" width="10.5546875" style="1" customWidth="1"/>
    <col min="11" max="13" width="8.88671875" style="1" customWidth="1"/>
    <col min="14" max="15" width="15.77734375" style="1" customWidth="1"/>
    <col min="16" max="16" width="8.88671875" style="1" customWidth="1"/>
    <col min="17" max="18" width="15.77734375" style="1" customWidth="1"/>
    <col min="19" max="16384" width="8.88671875" style="1" customWidth="1"/>
  </cols>
  <sheetData>
    <row r="4" spans="4:15" ht="13.5" thickBot="1">
      <c r="D4" s="4"/>
      <c r="E4" s="4"/>
      <c r="F4" s="4"/>
      <c r="G4" s="4"/>
      <c r="H4" s="4"/>
      <c r="I4" s="4"/>
      <c r="J4" s="4"/>
      <c r="M4" s="4"/>
      <c r="N4" s="4"/>
      <c r="O4" s="4"/>
    </row>
    <row r="5" spans="3:18" ht="13.5" thickBot="1">
      <c r="C5" s="6"/>
      <c r="D5" s="130" t="s">
        <v>87</v>
      </c>
      <c r="E5" s="131"/>
      <c r="F5" s="131"/>
      <c r="G5" s="132"/>
      <c r="H5" s="127" t="s">
        <v>86</v>
      </c>
      <c r="I5" s="128"/>
      <c r="J5" s="129"/>
      <c r="K5" s="3"/>
      <c r="L5" s="6"/>
      <c r="M5" s="111"/>
      <c r="N5" s="96" t="s">
        <v>29</v>
      </c>
      <c r="O5" s="97" t="s">
        <v>30</v>
      </c>
      <c r="P5" s="111"/>
      <c r="Q5" s="96" t="s">
        <v>29</v>
      </c>
      <c r="R5" s="97" t="s">
        <v>30</v>
      </c>
    </row>
    <row r="6" spans="3:18" ht="12.75">
      <c r="C6" s="6"/>
      <c r="D6" s="94"/>
      <c r="E6" s="95"/>
      <c r="F6" s="96" t="s">
        <v>15</v>
      </c>
      <c r="G6" s="97" t="s">
        <v>4</v>
      </c>
      <c r="H6" s="111"/>
      <c r="I6" s="121" t="s">
        <v>4</v>
      </c>
      <c r="J6" s="109" t="s">
        <v>84</v>
      </c>
      <c r="K6" s="3"/>
      <c r="L6" s="6"/>
      <c r="M6" s="114"/>
      <c r="N6" s="135" t="s">
        <v>26</v>
      </c>
      <c r="O6" s="134" t="s">
        <v>28</v>
      </c>
      <c r="P6" s="114"/>
      <c r="Q6" s="135" t="s">
        <v>26</v>
      </c>
      <c r="R6" s="134" t="s">
        <v>28</v>
      </c>
    </row>
    <row r="7" spans="3:18" ht="12.75">
      <c r="C7" s="6"/>
      <c r="D7" s="98" t="s">
        <v>3</v>
      </c>
      <c r="E7" s="85" t="s">
        <v>15</v>
      </c>
      <c r="F7" s="90" t="s">
        <v>47</v>
      </c>
      <c r="G7" s="99" t="s">
        <v>60</v>
      </c>
      <c r="H7" s="112" t="s">
        <v>3</v>
      </c>
      <c r="I7" s="122" t="s">
        <v>60</v>
      </c>
      <c r="J7" s="110" t="s">
        <v>85</v>
      </c>
      <c r="K7" s="3"/>
      <c r="L7" s="6"/>
      <c r="M7" s="112" t="s">
        <v>0</v>
      </c>
      <c r="N7" s="89" t="s">
        <v>25</v>
      </c>
      <c r="O7" s="99" t="s">
        <v>27</v>
      </c>
      <c r="P7" s="112" t="s">
        <v>0</v>
      </c>
      <c r="Q7" s="89" t="s">
        <v>25</v>
      </c>
      <c r="R7" s="99" t="s">
        <v>27</v>
      </c>
    </row>
    <row r="8" spans="3:18" ht="12.75">
      <c r="C8" s="6"/>
      <c r="D8" s="100">
        <v>1971</v>
      </c>
      <c r="E8" s="86">
        <v>2885824.48</v>
      </c>
      <c r="F8" s="91" t="s">
        <v>10</v>
      </c>
      <c r="G8" s="101">
        <v>5051000</v>
      </c>
      <c r="H8" s="113">
        <v>1983</v>
      </c>
      <c r="I8" s="123">
        <v>18928000</v>
      </c>
      <c r="J8" s="117">
        <v>2.7027027027027026</v>
      </c>
      <c r="K8" s="3"/>
      <c r="L8" s="6"/>
      <c r="M8" s="100">
        <v>1971</v>
      </c>
      <c r="N8" s="137">
        <v>12.5</v>
      </c>
      <c r="O8" s="101">
        <v>1303</v>
      </c>
      <c r="P8" s="100">
        <v>1990</v>
      </c>
      <c r="Q8" s="137">
        <v>2.2</v>
      </c>
      <c r="R8" s="101">
        <v>364</v>
      </c>
    </row>
    <row r="9" spans="3:18" ht="12.75">
      <c r="C9" s="6"/>
      <c r="D9" s="100">
        <v>1972</v>
      </c>
      <c r="E9" s="87">
        <v>2158907.6959999995</v>
      </c>
      <c r="F9" s="92" t="s">
        <v>9</v>
      </c>
      <c r="G9" s="102">
        <v>3638000</v>
      </c>
      <c r="H9" s="114">
        <v>1995</v>
      </c>
      <c r="I9" s="124">
        <v>13572631.28794272</v>
      </c>
      <c r="J9" s="118">
        <v>5.405405405405405</v>
      </c>
      <c r="K9" s="3"/>
      <c r="L9" s="6"/>
      <c r="M9" s="100">
        <v>1972</v>
      </c>
      <c r="N9" s="138">
        <v>11.1</v>
      </c>
      <c r="O9" s="102">
        <v>1265</v>
      </c>
      <c r="P9" s="100">
        <v>1991</v>
      </c>
      <c r="Q9" s="138">
        <v>2</v>
      </c>
      <c r="R9" s="102">
        <v>689</v>
      </c>
    </row>
    <row r="10" spans="3:18" ht="12.75">
      <c r="C10" s="6"/>
      <c r="D10" s="100">
        <v>1973</v>
      </c>
      <c r="E10" s="87">
        <v>3495450.1392</v>
      </c>
      <c r="F10" s="92" t="s">
        <v>11</v>
      </c>
      <c r="G10" s="102">
        <v>6939000</v>
      </c>
      <c r="H10" s="114">
        <v>1982</v>
      </c>
      <c r="I10" s="124">
        <v>12715000</v>
      </c>
      <c r="J10" s="118">
        <v>8.108108108108109</v>
      </c>
      <c r="K10" s="3"/>
      <c r="L10" s="6"/>
      <c r="M10" s="100">
        <v>1973</v>
      </c>
      <c r="N10" s="138">
        <v>21.3</v>
      </c>
      <c r="O10" s="102">
        <v>1145</v>
      </c>
      <c r="P10" s="100">
        <v>1992</v>
      </c>
      <c r="Q10" s="138">
        <v>2.6</v>
      </c>
      <c r="R10" s="102">
        <v>156</v>
      </c>
    </row>
    <row r="11" spans="3:18" ht="12.75">
      <c r="C11" s="6"/>
      <c r="D11" s="100">
        <v>1974</v>
      </c>
      <c r="E11" s="87">
        <v>3903413.02784</v>
      </c>
      <c r="F11" s="92" t="s">
        <v>8</v>
      </c>
      <c r="G11" s="102">
        <v>7566000</v>
      </c>
      <c r="H11" s="114">
        <v>1998</v>
      </c>
      <c r="I11" s="124">
        <v>12204344.614790501</v>
      </c>
      <c r="J11" s="118">
        <v>10.81081081081081</v>
      </c>
      <c r="K11" s="3"/>
      <c r="L11" s="6"/>
      <c r="M11" s="100">
        <v>1974</v>
      </c>
      <c r="N11" s="138">
        <v>13</v>
      </c>
      <c r="O11" s="140" t="s">
        <v>88</v>
      </c>
      <c r="P11" s="100">
        <v>1993</v>
      </c>
      <c r="Q11" s="138">
        <v>8.2</v>
      </c>
      <c r="R11" s="140">
        <v>1078</v>
      </c>
    </row>
    <row r="12" spans="3:18" ht="12.75">
      <c r="C12" s="6"/>
      <c r="D12" s="100">
        <v>1975</v>
      </c>
      <c r="E12" s="87">
        <v>3846306.005568</v>
      </c>
      <c r="F12" s="92" t="s">
        <v>8</v>
      </c>
      <c r="G12" s="102">
        <v>6547000</v>
      </c>
      <c r="H12" s="114">
        <v>2006</v>
      </c>
      <c r="I12" s="124">
        <v>11620090.426664997</v>
      </c>
      <c r="J12" s="118">
        <v>13.513513513513514</v>
      </c>
      <c r="K12" s="3"/>
      <c r="L12" s="6"/>
      <c r="M12" s="100">
        <v>1975</v>
      </c>
      <c r="N12" s="138">
        <v>12.2</v>
      </c>
      <c r="O12" s="102">
        <v>697</v>
      </c>
      <c r="P12" s="100">
        <v>1994</v>
      </c>
      <c r="Q12" s="138">
        <v>13</v>
      </c>
      <c r="R12" s="102">
        <v>102</v>
      </c>
    </row>
    <row r="13" spans="3:18" ht="12.75">
      <c r="C13" s="6"/>
      <c r="D13" s="100">
        <v>1976</v>
      </c>
      <c r="E13" s="87">
        <v>1568133.0011136</v>
      </c>
      <c r="F13" s="92" t="s">
        <v>7</v>
      </c>
      <c r="G13" s="102">
        <v>2023000</v>
      </c>
      <c r="H13" s="114">
        <v>1978</v>
      </c>
      <c r="I13" s="124">
        <v>11137000</v>
      </c>
      <c r="J13" s="118">
        <v>16.216216216216218</v>
      </c>
      <c r="K13" s="3"/>
      <c r="L13" s="6"/>
      <c r="M13" s="100">
        <v>1976</v>
      </c>
      <c r="N13" s="138">
        <v>50.6</v>
      </c>
      <c r="O13" s="102">
        <v>360</v>
      </c>
      <c r="P13" s="100">
        <v>1995</v>
      </c>
      <c r="Q13" s="138">
        <v>3.2</v>
      </c>
      <c r="R13" s="102">
        <v>899</v>
      </c>
    </row>
    <row r="14" spans="3:18" ht="12.75">
      <c r="C14" s="6"/>
      <c r="D14" s="100">
        <v>1977</v>
      </c>
      <c r="E14" s="87">
        <v>838770.00022272</v>
      </c>
      <c r="F14" s="92" t="s">
        <v>7</v>
      </c>
      <c r="G14" s="102">
        <v>1061000</v>
      </c>
      <c r="H14" s="114">
        <v>1997</v>
      </c>
      <c r="I14" s="124">
        <v>10885990.409121465</v>
      </c>
      <c r="J14" s="118">
        <v>18.91891891891892</v>
      </c>
      <c r="K14" s="3"/>
      <c r="L14" s="6"/>
      <c r="M14" s="100">
        <v>1977</v>
      </c>
      <c r="N14" s="138">
        <v>25.8</v>
      </c>
      <c r="O14" s="102">
        <v>481</v>
      </c>
      <c r="P14" s="100">
        <v>1996</v>
      </c>
      <c r="Q14" s="138">
        <v>11.1</v>
      </c>
      <c r="R14" s="102">
        <v>127</v>
      </c>
    </row>
    <row r="15" spans="3:18" ht="12.75">
      <c r="C15" s="6"/>
      <c r="D15" s="100">
        <v>1978</v>
      </c>
      <c r="E15" s="87">
        <v>4582803.000044544</v>
      </c>
      <c r="F15" s="92" t="s">
        <v>8</v>
      </c>
      <c r="G15" s="102">
        <v>11137000</v>
      </c>
      <c r="H15" s="114">
        <v>1986</v>
      </c>
      <c r="I15" s="124">
        <v>10785000</v>
      </c>
      <c r="J15" s="118">
        <v>21.62162162162162</v>
      </c>
      <c r="K15" s="3"/>
      <c r="L15" s="6"/>
      <c r="M15" s="100">
        <v>1978</v>
      </c>
      <c r="N15" s="138">
        <v>62.5</v>
      </c>
      <c r="O15" s="102">
        <v>572</v>
      </c>
      <c r="P15" s="100">
        <v>1997</v>
      </c>
      <c r="Q15" s="138">
        <v>4</v>
      </c>
      <c r="R15" s="102">
        <v>303</v>
      </c>
    </row>
    <row r="16" spans="3:18" ht="12.75">
      <c r="C16" s="6"/>
      <c r="D16" s="100">
        <v>1979</v>
      </c>
      <c r="E16" s="87">
        <v>3668900.4</v>
      </c>
      <c r="F16" s="92" t="s">
        <v>11</v>
      </c>
      <c r="G16" s="102">
        <v>6418000</v>
      </c>
      <c r="H16" s="114">
        <v>1980</v>
      </c>
      <c r="I16" s="124">
        <v>10587000</v>
      </c>
      <c r="J16" s="118">
        <v>24.324324324324323</v>
      </c>
      <c r="K16" s="3"/>
      <c r="L16" s="6"/>
      <c r="M16" s="100">
        <v>1979</v>
      </c>
      <c r="N16" s="138">
        <v>13.3</v>
      </c>
      <c r="O16" s="140" t="s">
        <v>88</v>
      </c>
      <c r="P16" s="100">
        <v>1998</v>
      </c>
      <c r="Q16" s="138">
        <v>3.3</v>
      </c>
      <c r="R16" s="140">
        <v>420</v>
      </c>
    </row>
    <row r="17" spans="3:18" ht="12.75">
      <c r="C17" s="6"/>
      <c r="D17" s="100">
        <v>1980</v>
      </c>
      <c r="E17" s="87">
        <v>4730350.88</v>
      </c>
      <c r="F17" s="92" t="s">
        <v>8</v>
      </c>
      <c r="G17" s="102">
        <v>10587000</v>
      </c>
      <c r="H17" s="114">
        <v>2005</v>
      </c>
      <c r="I17" s="124">
        <v>9801145.378172498</v>
      </c>
      <c r="J17" s="118">
        <v>27.027027027027028</v>
      </c>
      <c r="K17" s="3"/>
      <c r="L17" s="6"/>
      <c r="M17" s="100">
        <v>1980</v>
      </c>
      <c r="N17" s="138">
        <v>15.8</v>
      </c>
      <c r="O17" s="102">
        <v>1653</v>
      </c>
      <c r="P17" s="100">
        <v>1999</v>
      </c>
      <c r="Q17" s="138">
        <v>11.9</v>
      </c>
      <c r="R17" s="102">
        <v>864</v>
      </c>
    </row>
    <row r="18" spans="3:18" ht="12.75">
      <c r="C18" s="6"/>
      <c r="D18" s="100">
        <v>1981</v>
      </c>
      <c r="E18" s="87">
        <v>2442155</v>
      </c>
      <c r="F18" s="92" t="s">
        <v>9</v>
      </c>
      <c r="G18" s="102">
        <v>3320000</v>
      </c>
      <c r="H18" s="114">
        <v>1993</v>
      </c>
      <c r="I18" s="124">
        <v>8922000</v>
      </c>
      <c r="J18" s="118">
        <v>29.72972972972973</v>
      </c>
      <c r="K18" s="3"/>
      <c r="L18" s="6"/>
      <c r="M18" s="100">
        <v>1981</v>
      </c>
      <c r="N18" s="138">
        <v>19.8</v>
      </c>
      <c r="O18" s="102">
        <v>374</v>
      </c>
      <c r="P18" s="100">
        <v>2000</v>
      </c>
      <c r="Q18" s="138">
        <v>8</v>
      </c>
      <c r="R18" s="102">
        <v>756</v>
      </c>
    </row>
    <row r="19" spans="3:18" ht="12.75">
      <c r="C19" s="6"/>
      <c r="D19" s="100">
        <v>1982</v>
      </c>
      <c r="E19" s="87">
        <v>5446044.600000001</v>
      </c>
      <c r="F19" s="92" t="s">
        <v>8</v>
      </c>
      <c r="G19" s="102">
        <v>12715000</v>
      </c>
      <c r="H19" s="114">
        <v>1984</v>
      </c>
      <c r="I19" s="124">
        <v>8063000</v>
      </c>
      <c r="J19" s="118">
        <v>32.432432432432435</v>
      </c>
      <c r="K19" s="3"/>
      <c r="L19" s="6"/>
      <c r="M19" s="100">
        <v>1982</v>
      </c>
      <c r="N19" s="138">
        <v>10.7</v>
      </c>
      <c r="O19" s="102">
        <v>330</v>
      </c>
      <c r="P19" s="100">
        <v>2001</v>
      </c>
      <c r="Q19" s="138">
        <v>3.5</v>
      </c>
      <c r="R19" s="102">
        <v>603</v>
      </c>
    </row>
    <row r="20" spans="3:18" ht="12.75">
      <c r="C20" s="6"/>
      <c r="D20" s="100">
        <v>1983</v>
      </c>
      <c r="E20" s="87">
        <v>7220474.600000001</v>
      </c>
      <c r="F20" s="92" t="s">
        <v>8</v>
      </c>
      <c r="G20" s="102">
        <v>18928000</v>
      </c>
      <c r="H20" s="114">
        <v>1996</v>
      </c>
      <c r="I20" s="124">
        <v>7575439.977495627</v>
      </c>
      <c r="J20" s="118">
        <v>35.13513513513514</v>
      </c>
      <c r="K20" s="3"/>
      <c r="L20" s="6"/>
      <c r="M20" s="100">
        <v>1983</v>
      </c>
      <c r="N20" s="138">
        <v>2.9</v>
      </c>
      <c r="O20" s="102">
        <v>132</v>
      </c>
      <c r="P20" s="100">
        <v>2002</v>
      </c>
      <c r="Q20" s="138">
        <v>4.7</v>
      </c>
      <c r="R20" s="102">
        <v>139</v>
      </c>
    </row>
    <row r="21" spans="3:18" ht="12.75">
      <c r="C21" s="6"/>
      <c r="D21" s="100">
        <v>1984</v>
      </c>
      <c r="E21" s="87">
        <v>3688592.8</v>
      </c>
      <c r="F21" s="92" t="s">
        <v>11</v>
      </c>
      <c r="G21" s="102">
        <v>8063000</v>
      </c>
      <c r="H21" s="114">
        <v>1974</v>
      </c>
      <c r="I21" s="124">
        <v>7566000</v>
      </c>
      <c r="J21" s="118">
        <v>37.83783783783784</v>
      </c>
      <c r="K21" s="3"/>
      <c r="L21" s="6"/>
      <c r="M21" s="100">
        <v>1984</v>
      </c>
      <c r="N21" s="138">
        <v>1.2</v>
      </c>
      <c r="O21" s="102">
        <v>182</v>
      </c>
      <c r="P21" s="100">
        <v>2003</v>
      </c>
      <c r="Q21" s="138">
        <v>1.6</v>
      </c>
      <c r="R21" s="102">
        <v>210</v>
      </c>
    </row>
    <row r="22" spans="3:18" ht="12.75">
      <c r="C22" s="6"/>
      <c r="D22" s="100">
        <v>1985</v>
      </c>
      <c r="E22" s="87">
        <v>2403225.96</v>
      </c>
      <c r="F22" s="92" t="s">
        <v>9</v>
      </c>
      <c r="G22" s="102">
        <v>3715000</v>
      </c>
      <c r="H22" s="114">
        <v>1973</v>
      </c>
      <c r="I22" s="124">
        <v>6939000</v>
      </c>
      <c r="J22" s="118">
        <v>40.54054054054054</v>
      </c>
      <c r="K22" s="3"/>
      <c r="L22" s="6"/>
      <c r="M22" s="100">
        <v>1985</v>
      </c>
      <c r="N22" s="138">
        <v>0.9</v>
      </c>
      <c r="O22" s="102">
        <v>110</v>
      </c>
      <c r="P22" s="100">
        <v>2004</v>
      </c>
      <c r="Q22" s="138">
        <v>2.9</v>
      </c>
      <c r="R22" s="102">
        <v>74</v>
      </c>
    </row>
    <row r="23" spans="3:18" ht="12.75">
      <c r="C23" s="6"/>
      <c r="D23" s="100">
        <v>1986</v>
      </c>
      <c r="E23" s="87">
        <v>4305384.791999999</v>
      </c>
      <c r="F23" s="92" t="s">
        <v>8</v>
      </c>
      <c r="G23" s="102">
        <v>10785000</v>
      </c>
      <c r="H23" s="114">
        <v>1975</v>
      </c>
      <c r="I23" s="124">
        <v>6547000</v>
      </c>
      <c r="J23" s="118">
        <v>43.24324324324324</v>
      </c>
      <c r="K23" s="3"/>
      <c r="L23" s="6"/>
      <c r="M23" s="100">
        <v>1986</v>
      </c>
      <c r="N23" s="138">
        <v>7.9</v>
      </c>
      <c r="O23" s="102">
        <v>212</v>
      </c>
      <c r="P23" s="100">
        <v>2005</v>
      </c>
      <c r="Q23" s="138">
        <v>0.3</v>
      </c>
      <c r="R23" s="102">
        <v>26</v>
      </c>
    </row>
    <row r="24" spans="3:18" ht="12.75">
      <c r="C24" s="6"/>
      <c r="D24" s="100">
        <v>1987</v>
      </c>
      <c r="E24" s="87">
        <v>1861361.7584</v>
      </c>
      <c r="F24" s="92" t="s">
        <v>7</v>
      </c>
      <c r="G24" s="102">
        <v>2160000</v>
      </c>
      <c r="H24" s="114">
        <v>1979</v>
      </c>
      <c r="I24" s="124">
        <v>6418000</v>
      </c>
      <c r="J24" s="118">
        <v>45.945945945945944</v>
      </c>
      <c r="K24" s="3"/>
      <c r="L24" s="6"/>
      <c r="M24" s="100">
        <v>1987</v>
      </c>
      <c r="N24" s="138">
        <v>1.4</v>
      </c>
      <c r="O24" s="102">
        <v>280</v>
      </c>
      <c r="P24" s="100">
        <v>2006</v>
      </c>
      <c r="Q24" s="138">
        <v>0.4</v>
      </c>
      <c r="R24" s="102">
        <v>41</v>
      </c>
    </row>
    <row r="25" spans="3:18" ht="12.75">
      <c r="C25" s="6"/>
      <c r="D25" s="100">
        <v>1988</v>
      </c>
      <c r="E25" s="87">
        <v>1476178.35168</v>
      </c>
      <c r="F25" s="92" t="s">
        <v>7</v>
      </c>
      <c r="G25" s="102">
        <v>2516000</v>
      </c>
      <c r="H25" s="114">
        <v>2000</v>
      </c>
      <c r="I25" s="124">
        <v>6207159</v>
      </c>
      <c r="J25" s="118">
        <v>48.648648648648646</v>
      </c>
      <c r="K25" s="3"/>
      <c r="L25" s="6"/>
      <c r="M25" s="100">
        <v>1988</v>
      </c>
      <c r="N25" s="138">
        <v>1.2</v>
      </c>
      <c r="O25" s="102">
        <v>174</v>
      </c>
      <c r="P25" s="100">
        <v>2007</v>
      </c>
      <c r="Q25" s="138"/>
      <c r="R25" s="102"/>
    </row>
    <row r="26" spans="3:18" ht="13.5" thickBot="1">
      <c r="C26" s="6"/>
      <c r="D26" s="100">
        <v>1989</v>
      </c>
      <c r="E26" s="87">
        <v>1963675.470336</v>
      </c>
      <c r="F26" s="92" t="s">
        <v>7</v>
      </c>
      <c r="G26" s="102">
        <v>3618000</v>
      </c>
      <c r="H26" s="114">
        <v>1999</v>
      </c>
      <c r="I26" s="124">
        <v>6033644.5</v>
      </c>
      <c r="J26" s="118">
        <v>51.351351351351354</v>
      </c>
      <c r="K26" s="3"/>
      <c r="L26" s="6"/>
      <c r="M26" s="133">
        <v>1989</v>
      </c>
      <c r="N26" s="139">
        <v>2.2</v>
      </c>
      <c r="O26" s="136">
        <v>366</v>
      </c>
      <c r="P26" s="133"/>
      <c r="Q26" s="139"/>
      <c r="R26" s="136"/>
    </row>
    <row r="27" spans="3:12" ht="12.75">
      <c r="C27" s="6"/>
      <c r="D27" s="100">
        <v>1990</v>
      </c>
      <c r="E27" s="87">
        <v>1514587.4940672</v>
      </c>
      <c r="F27" s="92" t="s">
        <v>7</v>
      </c>
      <c r="G27" s="102">
        <v>2494000</v>
      </c>
      <c r="H27" s="114">
        <v>1971</v>
      </c>
      <c r="I27" s="124">
        <v>5051000</v>
      </c>
      <c r="J27" s="118">
        <v>54.054054054054056</v>
      </c>
      <c r="K27" s="3"/>
      <c r="L27" s="6"/>
    </row>
    <row r="28" spans="3:12" ht="12.75">
      <c r="C28" s="6"/>
      <c r="D28" s="100">
        <v>1991</v>
      </c>
      <c r="E28" s="87">
        <v>1955458.69881344</v>
      </c>
      <c r="F28" s="92" t="s">
        <v>7</v>
      </c>
      <c r="G28" s="102">
        <v>3315000</v>
      </c>
      <c r="H28" s="114">
        <v>2003</v>
      </c>
      <c r="I28" s="124">
        <v>4923054</v>
      </c>
      <c r="J28" s="118">
        <v>56.75675675675676</v>
      </c>
      <c r="K28" s="3"/>
      <c r="L28" s="6"/>
    </row>
    <row r="29" spans="3:12" ht="12.75">
      <c r="C29" s="6"/>
      <c r="D29" s="100">
        <v>1992</v>
      </c>
      <c r="E29" s="87">
        <v>1557439.139762688</v>
      </c>
      <c r="F29" s="92" t="s">
        <v>7</v>
      </c>
      <c r="G29" s="102">
        <v>2677000</v>
      </c>
      <c r="H29" s="114">
        <v>2002</v>
      </c>
      <c r="I29" s="124">
        <v>4119915</v>
      </c>
      <c r="J29" s="118">
        <v>59.45945945945946</v>
      </c>
      <c r="K29" s="3"/>
      <c r="L29" s="6"/>
    </row>
    <row r="30" spans="3:12" ht="12.75">
      <c r="C30" s="6"/>
      <c r="D30" s="100">
        <v>1993</v>
      </c>
      <c r="E30" s="87">
        <v>4143494.2279525376</v>
      </c>
      <c r="F30" s="92" t="s">
        <v>8</v>
      </c>
      <c r="G30" s="102">
        <v>8922000</v>
      </c>
      <c r="H30" s="114">
        <v>2004</v>
      </c>
      <c r="I30" s="124">
        <v>3852671.75</v>
      </c>
      <c r="J30" s="118">
        <v>62.16216216216216</v>
      </c>
      <c r="K30" s="3"/>
      <c r="L30" s="6"/>
    </row>
    <row r="31" spans="3:12" ht="12.75">
      <c r="C31" s="6"/>
      <c r="D31" s="100">
        <v>1994</v>
      </c>
      <c r="E31" s="87">
        <v>2042724.4455905077</v>
      </c>
      <c r="F31" s="92" t="s">
        <v>7</v>
      </c>
      <c r="G31" s="102">
        <v>2569077.393860099</v>
      </c>
      <c r="H31" s="114">
        <v>1985</v>
      </c>
      <c r="I31" s="124">
        <v>3715000</v>
      </c>
      <c r="J31" s="118">
        <v>64.86486486486487</v>
      </c>
      <c r="K31" s="3"/>
      <c r="L31" s="6"/>
    </row>
    <row r="32" spans="3:12" ht="12.75">
      <c r="C32" s="6"/>
      <c r="D32" s="100">
        <v>1995</v>
      </c>
      <c r="E32" s="87">
        <v>5948085.089118101</v>
      </c>
      <c r="F32" s="92" t="s">
        <v>8</v>
      </c>
      <c r="G32" s="102">
        <v>13572631.28794272</v>
      </c>
      <c r="H32" s="114">
        <v>1972</v>
      </c>
      <c r="I32" s="124">
        <v>3638000</v>
      </c>
      <c r="J32" s="118">
        <v>67.56756756756756</v>
      </c>
      <c r="K32" s="3"/>
      <c r="L32" s="6"/>
    </row>
    <row r="33" spans="3:12" ht="12.75">
      <c r="C33" s="6"/>
      <c r="D33" s="100">
        <v>1996</v>
      </c>
      <c r="E33" s="87">
        <v>4119611.2</v>
      </c>
      <c r="F33" s="92" t="s">
        <v>8</v>
      </c>
      <c r="G33" s="102">
        <v>7575439.977495627</v>
      </c>
      <c r="H33" s="114">
        <v>1989</v>
      </c>
      <c r="I33" s="124">
        <v>3618000</v>
      </c>
      <c r="J33" s="118">
        <v>70.27027027027027</v>
      </c>
      <c r="K33" s="3"/>
      <c r="L33" s="6"/>
    </row>
    <row r="34" spans="3:12" ht="12.75">
      <c r="C34" s="6"/>
      <c r="D34" s="100">
        <v>1997</v>
      </c>
      <c r="E34" s="87">
        <v>4130304.04</v>
      </c>
      <c r="F34" s="92" t="s">
        <v>8</v>
      </c>
      <c r="G34" s="102">
        <v>10885990.409121465</v>
      </c>
      <c r="H34" s="114">
        <v>1981</v>
      </c>
      <c r="I34" s="124">
        <v>3320000</v>
      </c>
      <c r="J34" s="118">
        <v>72.97297297297297</v>
      </c>
      <c r="K34" s="3"/>
      <c r="L34" s="6"/>
    </row>
    <row r="35" spans="3:12" ht="12.75">
      <c r="C35" s="6"/>
      <c r="D35" s="100">
        <v>1998</v>
      </c>
      <c r="E35" s="87">
        <v>5655749.408</v>
      </c>
      <c r="F35" s="92" t="s">
        <v>8</v>
      </c>
      <c r="G35" s="102">
        <v>12204344.614790501</v>
      </c>
      <c r="H35" s="114">
        <v>1991</v>
      </c>
      <c r="I35" s="124">
        <v>3315000</v>
      </c>
      <c r="J35" s="118">
        <v>75.67567567567568</v>
      </c>
      <c r="K35" s="3"/>
      <c r="L35" s="6"/>
    </row>
    <row r="36" spans="3:12" ht="12.75">
      <c r="C36" s="6"/>
      <c r="D36" s="100">
        <v>1999</v>
      </c>
      <c r="E36" s="87">
        <v>3590922.6</v>
      </c>
      <c r="F36" s="92" t="s">
        <v>11</v>
      </c>
      <c r="G36" s="102">
        <v>6033644.5</v>
      </c>
      <c r="H36" s="114">
        <v>2001</v>
      </c>
      <c r="I36" s="124">
        <v>3257630.5</v>
      </c>
      <c r="J36" s="118">
        <v>78.37837837837837</v>
      </c>
      <c r="K36" s="3"/>
      <c r="L36" s="6"/>
    </row>
    <row r="37" spans="3:12" ht="12.75">
      <c r="C37" s="6"/>
      <c r="D37" s="100">
        <v>2000</v>
      </c>
      <c r="E37" s="87">
        <v>3381658.12</v>
      </c>
      <c r="F37" s="92" t="s">
        <v>11</v>
      </c>
      <c r="G37" s="102">
        <v>6207159</v>
      </c>
      <c r="H37" s="114">
        <v>1992</v>
      </c>
      <c r="I37" s="124">
        <v>2677000</v>
      </c>
      <c r="J37" s="118">
        <v>81.08108108108108</v>
      </c>
      <c r="K37" s="3"/>
      <c r="L37" s="6"/>
    </row>
    <row r="38" spans="3:12" ht="12.75">
      <c r="C38" s="6"/>
      <c r="D38" s="100">
        <v>2001</v>
      </c>
      <c r="E38" s="87">
        <v>2198060.824</v>
      </c>
      <c r="F38" s="92" t="s">
        <v>9</v>
      </c>
      <c r="G38" s="102">
        <v>3257630.5</v>
      </c>
      <c r="H38" s="114">
        <v>1994</v>
      </c>
      <c r="I38" s="124">
        <v>2569077.393860099</v>
      </c>
      <c r="J38" s="118">
        <v>83.78378378378379</v>
      </c>
      <c r="K38" s="3"/>
      <c r="L38" s="6"/>
    </row>
    <row r="39" spans="3:12" ht="12.75">
      <c r="C39" s="6"/>
      <c r="D39" s="100">
        <v>2002</v>
      </c>
      <c r="E39" s="87">
        <v>2341004.3648</v>
      </c>
      <c r="F39" s="92" t="s">
        <v>9</v>
      </c>
      <c r="G39" s="102">
        <v>4119915</v>
      </c>
      <c r="H39" s="114">
        <v>1988</v>
      </c>
      <c r="I39" s="124">
        <v>2516000</v>
      </c>
      <c r="J39" s="118">
        <v>86.48648648648648</v>
      </c>
      <c r="K39" s="3"/>
      <c r="L39" s="6"/>
    </row>
    <row r="40" spans="3:12" ht="12.75">
      <c r="C40" s="6"/>
      <c r="D40" s="100">
        <v>2003</v>
      </c>
      <c r="E40" s="87">
        <v>2813413.8729600003</v>
      </c>
      <c r="F40" s="92" t="s">
        <v>10</v>
      </c>
      <c r="G40" s="102">
        <v>4923054</v>
      </c>
      <c r="H40" s="114">
        <v>1990</v>
      </c>
      <c r="I40" s="124">
        <v>2494000</v>
      </c>
      <c r="J40" s="118">
        <v>89.1891891891892</v>
      </c>
      <c r="K40" s="3"/>
      <c r="L40" s="6"/>
    </row>
    <row r="41" spans="3:12" ht="12.75">
      <c r="C41" s="6"/>
      <c r="D41" s="100">
        <v>2004</v>
      </c>
      <c r="E41" s="87">
        <v>2213807.574592</v>
      </c>
      <c r="F41" s="92" t="s">
        <v>9</v>
      </c>
      <c r="G41" s="102">
        <v>3852671.75</v>
      </c>
      <c r="H41" s="114">
        <v>2007</v>
      </c>
      <c r="I41" s="124">
        <v>2489488.726</v>
      </c>
      <c r="J41" s="118">
        <v>91.89189189189189</v>
      </c>
      <c r="K41" s="3"/>
      <c r="L41" s="6"/>
    </row>
    <row r="42" spans="3:12" ht="12.75">
      <c r="C42" s="6"/>
      <c r="D42" s="100">
        <v>2005</v>
      </c>
      <c r="E42" s="87">
        <v>4753626.7149184</v>
      </c>
      <c r="F42" s="92" t="s">
        <v>8</v>
      </c>
      <c r="G42" s="102">
        <v>9801145.378172498</v>
      </c>
      <c r="H42" s="114">
        <v>1987</v>
      </c>
      <c r="I42" s="124">
        <v>2160000</v>
      </c>
      <c r="J42" s="118">
        <v>94.5945945945946</v>
      </c>
      <c r="K42" s="3"/>
      <c r="L42" s="6"/>
    </row>
    <row r="43" spans="3:12" ht="12.75">
      <c r="C43" s="6"/>
      <c r="D43" s="100">
        <v>2006</v>
      </c>
      <c r="E43" s="87">
        <v>5899080.6</v>
      </c>
      <c r="F43" s="92" t="s">
        <v>8</v>
      </c>
      <c r="G43" s="102">
        <v>11620090.426664997</v>
      </c>
      <c r="H43" s="114">
        <v>1976</v>
      </c>
      <c r="I43" s="124">
        <v>2023000</v>
      </c>
      <c r="J43" s="118">
        <v>97.29729729729729</v>
      </c>
      <c r="K43" s="3"/>
      <c r="L43" s="6"/>
    </row>
    <row r="44" spans="3:12" ht="12.75">
      <c r="C44" s="6"/>
      <c r="D44" s="103">
        <v>2007</v>
      </c>
      <c r="E44" s="88">
        <v>1957604.4</v>
      </c>
      <c r="F44" s="93" t="s">
        <v>7</v>
      </c>
      <c r="G44" s="104">
        <v>2489488.726</v>
      </c>
      <c r="H44" s="115">
        <v>1977</v>
      </c>
      <c r="I44" s="125">
        <v>1061000</v>
      </c>
      <c r="J44" s="119">
        <v>100</v>
      </c>
      <c r="K44" s="3"/>
      <c r="L44" s="6"/>
    </row>
    <row r="45" spans="3:11" ht="13.5" thickBot="1">
      <c r="C45" s="6"/>
      <c r="D45" s="105" t="s">
        <v>2</v>
      </c>
      <c r="E45" s="106"/>
      <c r="F45" s="107"/>
      <c r="G45" s="108">
        <f>AVERAGE(G8:G44)</f>
        <v>6575872.512541835</v>
      </c>
      <c r="H45" s="116"/>
      <c r="I45" s="126"/>
      <c r="J45" s="120"/>
      <c r="K45" s="3"/>
    </row>
    <row r="46" spans="4:10" ht="12.75">
      <c r="D46" s="5"/>
      <c r="E46" s="5"/>
      <c r="F46" s="5"/>
      <c r="G46" s="5"/>
      <c r="H46" s="5"/>
      <c r="I46" s="5"/>
      <c r="J46" s="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staff</cp:lastModifiedBy>
  <cp:lastPrinted>2008-01-08T17:42:08Z</cp:lastPrinted>
  <dcterms:created xsi:type="dcterms:W3CDTF">2007-11-24T20:36:11Z</dcterms:created>
  <dcterms:modified xsi:type="dcterms:W3CDTF">2008-01-15T00:11:19Z</dcterms:modified>
  <cp:category/>
  <cp:version/>
  <cp:contentType/>
  <cp:contentStatus/>
</cp:coreProperties>
</file>