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3" windowWidth="14444" windowHeight="9455" tabRatio="535" activeTab="0"/>
  </bookViews>
  <sheets>
    <sheet name="Source A (sample)" sheetId="1" r:id="rId1"/>
    <sheet name="Source A (blank)" sheetId="2" r:id="rId2"/>
  </sheets>
  <definedNames>
    <definedName name="DateError" localSheetId="1">'Source A (blank)'!#REF!</definedName>
    <definedName name="DateError">'Source A (sample)'!#REF!</definedName>
    <definedName name="G50th" localSheetId="1">'Source A (blank)'!#REF!</definedName>
    <definedName name="G50th">'Source A (sample)'!#REF!</definedName>
    <definedName name="G90th" localSheetId="1">'Source A (blank)'!#REF!</definedName>
    <definedName name="G90th">'Source A (sample)'!#REF!</definedName>
    <definedName name="G95th" localSheetId="1">'Source A (blank)'!#REF!</definedName>
    <definedName name="G95th">'Source A (sample)'!#REF!</definedName>
    <definedName name="G98th" localSheetId="1">'Source A (blank)'!#REF!</definedName>
    <definedName name="G98th">'Source A (sample)'!#REF!</definedName>
    <definedName name="G99th" localSheetId="1">'Source A (blank)'!#REF!</definedName>
    <definedName name="G99th">'Source A (sample)'!#REF!</definedName>
    <definedName name="InputData" localSheetId="1">'Source A (blank)'!$C$16:$L$46</definedName>
    <definedName name="InputData">'Source A (sample)'!$C$16:$L$46</definedName>
    <definedName name="MaxNTU" localSheetId="1">'Source A (blank)'!#REF!</definedName>
    <definedName name="MaxNTU">'Source A (sample)'!#REF!</definedName>
    <definedName name="Ninefive" localSheetId="1">'Source A (blank)'!#REF!</definedName>
    <definedName name="Ninefive">'Source A (sample)'!#REF!</definedName>
    <definedName name="NTU" localSheetId="1">'Source A (blank)'!$G$16:$L$46</definedName>
    <definedName name="NTU">'Source A (sample)'!$G$16:$L$46</definedName>
    <definedName name="NTUST" localSheetId="1">'Source A (blank)'!#REF!</definedName>
    <definedName name="NTUST">'Source A (sample)'!#REF!</definedName>
    <definedName name="Per50th" localSheetId="1">'Source A (blank)'!#REF!</definedName>
    <definedName name="Per50th">'Source A (sample)'!#REF!</definedName>
    <definedName name="per90th" localSheetId="1">'Source A (blank)'!#REF!</definedName>
    <definedName name="per90th">'Source A (sample)'!#REF!</definedName>
    <definedName name="per95th" localSheetId="1">'Source A (blank)'!#REF!</definedName>
    <definedName name="per95th">'Source A (sample)'!#REF!</definedName>
    <definedName name="per98th" localSheetId="1">'Source A (blank)'!#REF!</definedName>
    <definedName name="per98th">'Source A (sample)'!#REF!</definedName>
    <definedName name="per99th" localSheetId="1">'Source A (blank)'!#REF!</definedName>
    <definedName name="per99th">'Source A (sample)'!#REF!</definedName>
    <definedName name="_xlnm.Print_Area" localSheetId="1">'Source A (blank)'!$A$1:$M$106</definedName>
    <definedName name="_xlnm.Print_Area" localSheetId="0">'Source A (sample)'!$A$1:$M$106</definedName>
    <definedName name="RawNTU" localSheetId="1">'Source A (blank)'!$D$16:$D$46</definedName>
    <definedName name="RawNTU">'Source A (sample)'!$D$16:$D$46</definedName>
    <definedName name="Recycle" localSheetId="1">'Source A (blank)'!$C$16:$C$46</definedName>
    <definedName name="Recycle">'Source A (sample)'!$C$16:$C$46</definedName>
    <definedName name="Sample" localSheetId="1">'Source A (blank)'!#REF!</definedName>
    <definedName name="Sample">'Source A (sample)'!#REF!</definedName>
    <definedName name="SettledNTU" localSheetId="1">'Source A (blank)'!$F$16:$F$46</definedName>
    <definedName name="SettledNTU">'Source A (sample)'!$F$16:$F$46</definedName>
    <definedName name="Standard" localSheetId="1">'Source A (blank)'!#REF!</definedName>
    <definedName name="Standard">'Source A (sample)'!#REF!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David Lancaster</author>
  </authors>
  <commentList>
    <comment ref="L9" authorId="0">
      <text>
        <r>
          <rPr>
            <sz val="10"/>
            <rFont val="Times New Roman"/>
            <family val="1"/>
          </rPr>
          <t xml:space="preserve">Type in the following format:
   </t>
        </r>
        <r>
          <rPr>
            <b/>
            <sz val="10"/>
            <color indexed="12"/>
            <rFont val="Times New Roman"/>
            <family val="1"/>
          </rPr>
          <t>MM/01/YY</t>
        </r>
        <r>
          <rPr>
            <sz val="10"/>
            <rFont val="Times New Roman"/>
            <family val="1"/>
          </rPr>
          <t xml:space="preserve">
</t>
        </r>
      </text>
    </comment>
    <comment ref="I44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L36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L44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A13" authorId="1">
      <text>
        <r>
          <rPr>
            <b/>
            <sz val="8"/>
            <rFont val="Tahoma"/>
            <family val="2"/>
          </rPr>
          <t>Column is frozen.  Column auto fill when "Month/Year" is filled in</t>
        </r>
      </text>
    </comment>
    <comment ref="B13" authorId="1">
      <text>
        <r>
          <rPr>
            <b/>
            <sz val="8"/>
            <rFont val="Tahoma"/>
            <family val="2"/>
          </rPr>
          <t>Column is frozen</t>
        </r>
      </text>
    </comment>
    <comment ref="E13" authorId="1">
      <text>
        <r>
          <rPr>
            <b/>
            <sz val="8"/>
            <rFont val="Tahoma"/>
            <family val="2"/>
          </rPr>
          <t>Column is frozen.  Equation uses input from "Purity%", "AFI", and "Chemical Usage".</t>
        </r>
      </text>
    </comment>
    <comment ref="F13" authorId="1">
      <text>
        <r>
          <rPr>
            <b/>
            <sz val="8"/>
            <rFont val="Tahoma"/>
            <family val="2"/>
          </rPr>
          <t>Colum is frozen.  Equation uses input from "Fluoride used" and "Water Production".</t>
        </r>
        <r>
          <rPr>
            <sz val="8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8"/>
            <rFont val="Tahoma"/>
            <family val="2"/>
          </rPr>
          <t>Cell is frozen.</t>
        </r>
      </text>
    </comment>
    <comment ref="D47" authorId="1">
      <text>
        <r>
          <rPr>
            <b/>
            <sz val="8"/>
            <rFont val="Tahoma"/>
            <family val="2"/>
          </rPr>
          <t>Cell is frozen.</t>
        </r>
      </text>
    </comment>
    <comment ref="E47" authorId="1">
      <text>
        <r>
          <rPr>
            <b/>
            <sz val="8"/>
            <rFont val="Tahoma"/>
            <family val="2"/>
          </rPr>
          <t>Cell is frozen.</t>
        </r>
      </text>
    </comment>
    <comment ref="F48" authorId="1">
      <text>
        <r>
          <rPr>
            <b/>
            <sz val="8"/>
            <rFont val="Tahoma"/>
            <family val="2"/>
          </rPr>
          <t>Cell is frozen.</t>
        </r>
      </text>
    </comment>
    <comment ref="F49" authorId="1">
      <text>
        <r>
          <rPr>
            <b/>
            <sz val="8"/>
            <rFont val="Tahoma"/>
            <family val="2"/>
          </rPr>
          <t>Cell is frozen.</t>
        </r>
      </text>
    </comment>
    <comment ref="F50" authorId="1">
      <text>
        <r>
          <rPr>
            <b/>
            <sz val="8"/>
            <rFont val="Tahoma"/>
            <family val="2"/>
          </rPr>
          <t>Cell is frozen.</t>
        </r>
      </text>
    </comment>
    <comment ref="F51" authorId="1">
      <text>
        <r>
          <rPr>
            <b/>
            <sz val="8"/>
            <rFont val="Tahoma"/>
            <family val="2"/>
          </rPr>
          <t>Cell is frozen.</t>
        </r>
      </text>
    </comment>
    <comment ref="F52" authorId="1">
      <text>
        <r>
          <rPr>
            <b/>
            <sz val="8"/>
            <rFont val="Tahoma"/>
            <family val="2"/>
          </rPr>
          <t>Cell is frozen.</t>
        </r>
      </text>
    </comment>
    <comment ref="F53" authorId="1">
      <text>
        <r>
          <rPr>
            <b/>
            <sz val="8"/>
            <rFont val="Tahoma"/>
            <family val="2"/>
          </rPr>
          <t>Cell is frozen.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David Lancaster</author>
  </authors>
  <commentList>
    <comment ref="L9" authorId="0">
      <text>
        <r>
          <rPr>
            <sz val="10"/>
            <rFont val="Times New Roman"/>
            <family val="1"/>
          </rPr>
          <t xml:space="preserve">Type in the following format:
   </t>
        </r>
        <r>
          <rPr>
            <b/>
            <sz val="10"/>
            <color indexed="12"/>
            <rFont val="Times New Roman"/>
            <family val="1"/>
          </rPr>
          <t>MM/01/YY</t>
        </r>
        <r>
          <rPr>
            <sz val="10"/>
            <rFont val="Times New Roman"/>
            <family val="1"/>
          </rPr>
          <t xml:space="preserve">
</t>
        </r>
      </text>
    </comment>
    <comment ref="I44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L36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L44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Column is frozen.  Column auto fill when "Month/Year" is filled in</t>
        </r>
      </text>
    </comment>
    <comment ref="B13" authorId="1">
      <text>
        <r>
          <rPr>
            <b/>
            <sz val="8"/>
            <rFont val="Tahoma"/>
            <family val="2"/>
          </rPr>
          <t>Column is frozen</t>
        </r>
      </text>
    </comment>
    <comment ref="E13" authorId="1">
      <text>
        <r>
          <rPr>
            <b/>
            <sz val="8"/>
            <rFont val="Tahoma"/>
            <family val="2"/>
          </rPr>
          <t>Column is frozen.  Equation uses input from "Purity%", "AFI", and "Chemical Usage".</t>
        </r>
      </text>
    </comment>
    <comment ref="F13" authorId="1">
      <text>
        <r>
          <rPr>
            <b/>
            <sz val="8"/>
            <rFont val="Tahoma"/>
            <family val="2"/>
          </rPr>
          <t>Colum is frozen.  Equation uses input from "Fluoride used" and "Water Production".</t>
        </r>
        <r>
          <rPr>
            <sz val="8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8"/>
            <rFont val="Tahoma"/>
            <family val="2"/>
          </rPr>
          <t>Cell is frozen.</t>
        </r>
      </text>
    </comment>
    <comment ref="D47" authorId="1">
      <text>
        <r>
          <rPr>
            <b/>
            <sz val="8"/>
            <rFont val="Tahoma"/>
            <family val="2"/>
          </rPr>
          <t>Cell is frozen.</t>
        </r>
      </text>
    </comment>
    <comment ref="E47" authorId="1">
      <text>
        <r>
          <rPr>
            <b/>
            <sz val="8"/>
            <rFont val="Tahoma"/>
            <family val="2"/>
          </rPr>
          <t>Cell is frozen.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F48" authorId="1">
      <text>
        <r>
          <rPr>
            <b/>
            <sz val="8"/>
            <rFont val="Tahoma"/>
            <family val="2"/>
          </rPr>
          <t>Cell is frozen.</t>
        </r>
      </text>
    </comment>
    <comment ref="F49" authorId="1">
      <text>
        <r>
          <rPr>
            <b/>
            <sz val="8"/>
            <rFont val="Tahoma"/>
            <family val="2"/>
          </rPr>
          <t>Cell is frozen.</t>
        </r>
      </text>
    </comment>
    <comment ref="F50" authorId="1">
      <text>
        <r>
          <rPr>
            <b/>
            <sz val="8"/>
            <rFont val="Tahoma"/>
            <family val="2"/>
          </rPr>
          <t>Cell is frozen.</t>
        </r>
      </text>
    </comment>
    <comment ref="F51" authorId="1">
      <text>
        <r>
          <rPr>
            <b/>
            <sz val="8"/>
            <rFont val="Tahoma"/>
            <family val="2"/>
          </rPr>
          <t>Cell is frozen.</t>
        </r>
      </text>
    </comment>
    <comment ref="F52" authorId="1">
      <text>
        <r>
          <rPr>
            <b/>
            <sz val="8"/>
            <rFont val="Tahoma"/>
            <family val="2"/>
          </rPr>
          <t>Cell is frozen.</t>
        </r>
      </text>
    </comment>
    <comment ref="F53" authorId="1">
      <text>
        <r>
          <rPr>
            <b/>
            <sz val="8"/>
            <rFont val="Tahoma"/>
            <family val="2"/>
          </rPr>
          <t>Cell is frozen.</t>
        </r>
      </text>
    </comment>
  </commentList>
</comments>
</file>

<file path=xl/sharedStrings.xml><?xml version="1.0" encoding="utf-8"?>
<sst xmlns="http://schemas.openxmlformats.org/spreadsheetml/2006/main" count="176" uniqueCount="79">
  <si>
    <t>Date</t>
  </si>
  <si>
    <t>System Name:</t>
  </si>
  <si>
    <t>System Number:</t>
  </si>
  <si>
    <t>Month/Year:</t>
  </si>
  <si>
    <t>TREATMENT SYSTEM OPERATIONS</t>
  </si>
  <si>
    <t>Plant Name/ID:</t>
  </si>
  <si>
    <t>Contact Person:</t>
  </si>
  <si>
    <t>Telephone No:</t>
  </si>
  <si>
    <t>Calculated Fluoride Dose  (mg/L)</t>
  </si>
  <si>
    <t>Sodium Fluoride</t>
  </si>
  <si>
    <t>Sodium Silicofluoride</t>
  </si>
  <si>
    <t>Hydrofluosilicic Acid</t>
  </si>
  <si>
    <t xml:space="preserve">Other </t>
  </si>
  <si>
    <t>Purity (%)</t>
  </si>
  <si>
    <t>Available Fl Ion (AFI)</t>
  </si>
  <si>
    <t>Analytical test method</t>
  </si>
  <si>
    <t>Instrument ID</t>
  </si>
  <si>
    <t>Min</t>
  </si>
  <si>
    <t>Max</t>
  </si>
  <si>
    <t>Ave</t>
  </si>
  <si>
    <t>Start</t>
  </si>
  <si>
    <t>End</t>
  </si>
  <si>
    <t>Explain cause and corrective actions taken on back of page.</t>
  </si>
  <si>
    <t>Count-Total</t>
  </si>
  <si>
    <t>Count within range</t>
  </si>
  <si>
    <t>Within range %</t>
  </si>
  <si>
    <t xml:space="preserve">(Section 64433.7(c),T22,CCR) </t>
  </si>
  <si>
    <t xml:space="preserve">(Section 64433.5(c),T22,CCR) </t>
  </si>
  <si>
    <t>Day</t>
  </si>
  <si>
    <t xml:space="preserve">(Section 64433.7(d),T22,CCR) </t>
  </si>
  <si>
    <t xml:space="preserve">   State of California -- Health and Human Services Agency</t>
  </si>
  <si>
    <t>Drinking Water Program</t>
  </si>
  <si>
    <t xml:space="preserve">  [Only add this page to the report if interuptions occurred during the month. Add additional pages if needed]   </t>
  </si>
  <si>
    <t>Certified Treatment Operator signature</t>
  </si>
  <si>
    <t>(a)…..Leave blank when not fluoridating</t>
  </si>
  <si>
    <t>Low</t>
  </si>
  <si>
    <t>High</t>
  </si>
  <si>
    <t>(Y/N/NA)</t>
  </si>
  <si>
    <t>Chemical Usage           (lbs)</t>
  </si>
  <si>
    <t>Fluoride       Used                (lbs Fl)</t>
  </si>
  <si>
    <t>Were all interuption notification requirements taken?</t>
  </si>
  <si>
    <t>Were fluoride levels in control range 95% of the time?</t>
  </si>
  <si>
    <t>Totals</t>
  </si>
  <si>
    <t>Instrument Calibration:</t>
  </si>
  <si>
    <t>Chemical Data:</t>
  </si>
  <si>
    <t>Testing and Monitoring:</t>
  </si>
  <si>
    <t>(c)…..If value is "ND", use 1/2 of the detection level.</t>
  </si>
  <si>
    <t>SPADNS</t>
  </si>
  <si>
    <t>None</t>
  </si>
  <si>
    <t>NA</t>
  </si>
  <si>
    <t>Y</t>
  </si>
  <si>
    <t>John Doe</t>
  </si>
  <si>
    <t>1910345</t>
  </si>
  <si>
    <t>916-555-1212</t>
  </si>
  <si>
    <t>Last raw water Fluoride sample date</t>
  </si>
  <si>
    <t>Source A</t>
  </si>
  <si>
    <t>(Single  treated source)</t>
  </si>
  <si>
    <t>ABC WD</t>
  </si>
  <si>
    <t>Hach Pocket Colorimeter</t>
  </si>
  <si>
    <t>Hach Pocket Colorimeter-Larry H's</t>
  </si>
  <si>
    <t>Hach Pocket Colorimeter-Bill W's</t>
  </si>
  <si>
    <t>MONTHLY FLUORIDATION OPERATIONS REPORT</t>
  </si>
  <si>
    <t>NA…..Not Applicable</t>
  </si>
  <si>
    <t>na…..Not Applicable</t>
  </si>
  <si>
    <t>Instrument (Make/model)</t>
  </si>
  <si>
    <t>(d)…..Dose Range is the Control Range value minus the raw water fluoride level.</t>
  </si>
  <si>
    <t>California Department of Public Health</t>
  </si>
  <si>
    <t>Revised 7/11</t>
  </si>
  <si>
    <r>
      <t>Water Production  (MG)</t>
    </r>
    <r>
      <rPr>
        <vertAlign val="superscript"/>
        <sz val="12"/>
        <rFont val="Calibri"/>
        <family val="2"/>
      </rPr>
      <t xml:space="preserve">  (a) </t>
    </r>
  </si>
  <si>
    <r>
      <t xml:space="preserve">Fluoride Chemical Used </t>
    </r>
    <r>
      <rPr>
        <sz val="10"/>
        <rFont val="Calibri"/>
        <family val="2"/>
      </rPr>
      <t>(check one)</t>
    </r>
    <r>
      <rPr>
        <sz val="12"/>
        <rFont val="Calibri"/>
        <family val="2"/>
      </rPr>
      <t>:</t>
    </r>
  </si>
  <si>
    <r>
      <t>Optimal Fluoride Level (mg/L)</t>
    </r>
    <r>
      <rPr>
        <vertAlign val="superscript"/>
        <sz val="12"/>
        <rFont val="Calibri"/>
        <family val="2"/>
      </rPr>
      <t xml:space="preserve"> (b)</t>
    </r>
  </si>
  <si>
    <r>
      <t xml:space="preserve">Fluoride Control Range (mg/L) </t>
    </r>
    <r>
      <rPr>
        <vertAlign val="superscript"/>
        <sz val="12"/>
        <rFont val="Calibri"/>
        <family val="2"/>
      </rPr>
      <t>(b)</t>
    </r>
  </si>
  <si>
    <r>
      <t>Last raw water Fluoride level (mg/L)</t>
    </r>
    <r>
      <rPr>
        <vertAlign val="superscript"/>
        <sz val="12"/>
        <rFont val="Calibri"/>
        <family val="2"/>
      </rPr>
      <t>(c)</t>
    </r>
    <r>
      <rPr>
        <sz val="12"/>
        <rFont val="Calibri"/>
        <family val="2"/>
      </rPr>
      <t xml:space="preserve"> </t>
    </r>
  </si>
  <si>
    <r>
      <t xml:space="preserve">Fluoride Dose Range (mg/L) </t>
    </r>
    <r>
      <rPr>
        <vertAlign val="superscript"/>
        <sz val="12"/>
        <rFont val="Calibri"/>
        <family val="2"/>
      </rPr>
      <t>(d)</t>
    </r>
  </si>
  <si>
    <r>
      <t xml:space="preserve">Interuptions (date/time). </t>
    </r>
    <r>
      <rPr>
        <sz val="10"/>
        <rFont val="Calibri"/>
        <family val="2"/>
      </rPr>
      <t xml:space="preserve"> [Add additional interuptions to back of page if needed]</t>
    </r>
    <r>
      <rPr>
        <sz val="12"/>
        <rFont val="Calibri"/>
        <family val="2"/>
      </rPr>
      <t xml:space="preserve"> </t>
    </r>
  </si>
  <si>
    <r>
      <t xml:space="preserve">Explain cause and corrective actions taken for each interuption.  </t>
    </r>
    <r>
      <rPr>
        <sz val="10"/>
        <rFont val="Calibri"/>
        <family val="2"/>
      </rPr>
      <t>(Section 64433.7(a)(2),T22,CCR)</t>
    </r>
  </si>
  <si>
    <t xml:space="preserve">(b)…..Level and range to be determined from annual average maximum air temperatures of past five years and temperature value, submitted to the CDPH annually.                                                     (Section 64433.2,T22,CCR)  </t>
  </si>
  <si>
    <t>Was CDPH notified of all overfeedings &gt;10.0 mg/L?</t>
  </si>
  <si>
    <t>To be received by CDPH District Office by 10th day of following month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</si>
</sst>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[Blue][&lt;0.146]0.00;[Red][&gt;0.545]0.00;[Magenta]0.00"/>
    <numFmt numFmtId="172" formatCode="[Green][&gt;=1]0.0;[Red]0.0"/>
    <numFmt numFmtId="173" formatCode="0.0%"/>
    <numFmt numFmtId="174" formatCode="[Red][&gt;2.4]0.0;[Blue]0.0"/>
    <numFmt numFmtId="175" formatCode="[Red][&gt;2.05]0.0;[Blue]0.0"/>
    <numFmt numFmtId="176" formatCode="mmmm\-yy"/>
    <numFmt numFmtId="177" formatCode="m/d/yy\ h:mm\ AM/PM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_)"/>
    <numFmt numFmtId="191" formatCode="0.0_)"/>
    <numFmt numFmtId="192" formatCode="mmm\-dd\-yy"/>
    <numFmt numFmtId="193" formatCode="0.0;[Red]0.0"/>
    <numFmt numFmtId="194" formatCode="m/d"/>
    <numFmt numFmtId="195" formatCode="&quot;$&quot;#,##0"/>
    <numFmt numFmtId="196" formatCode="mmm"/>
    <numFmt numFmtId="197" formatCode="yyyy"/>
    <numFmt numFmtId="198" formatCode="\'\A\A\A\'"/>
    <numFmt numFmtId="199" formatCode="&quot;AAA&quot;\'"/>
    <numFmt numFmtId="200" formatCode="[Blue][&gt;=1]0;[Red]0"/>
    <numFmt numFmtId="201" formatCode="General_)"/>
    <numFmt numFmtId="202" formatCode="mmm\-yy_)"/>
    <numFmt numFmtId="203" formatCode="dd\-mmm\-yy_)"/>
    <numFmt numFmtId="204" formatCode="0.00;[Red]0.00"/>
    <numFmt numFmtId="205" formatCode="0.000;[Red]0.000"/>
    <numFmt numFmtId="206" formatCode="[Red][&gt;0.05]0.0;[Blue]0.0"/>
    <numFmt numFmtId="207" formatCode="[$-409]dddd\,\ mmmm\ dd\,\ yyyy"/>
    <numFmt numFmtId="208" formatCode="mm/dd/yy;@"/>
    <numFmt numFmtId="209" formatCode="[Red][&gt;2.5]0.0;[Blue]0.0"/>
    <numFmt numFmtId="210" formatCode="m/d/yy;@"/>
    <numFmt numFmtId="211" formatCode="mmm\-yyyy"/>
    <numFmt numFmtId="212" formatCode="[$-409]mmmm\ d\,\ yyyy;@"/>
    <numFmt numFmtId="213" formatCode="[Red][&gt;2.05]0.00;[Blue]0.00"/>
    <numFmt numFmtId="214" formatCode="[Blue][&gt;=1]0.0;[Red]0.0"/>
    <numFmt numFmtId="215" formatCode="mmm\-yyyy_)"/>
    <numFmt numFmtId="216" formatCode="m\-yyyy_)"/>
    <numFmt numFmtId="217" formatCode="mmmm\-yyyy_)"/>
    <numFmt numFmtId="218" formatCode="[$-409]h:mm:ss\ AM/PM"/>
    <numFmt numFmtId="219" formatCode="m/d/yy\ h:mm;@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8"/>
      <name val="Tahoma"/>
      <family val="2"/>
    </font>
    <font>
      <b/>
      <sz val="9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color indexed="17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2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57" applyFont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10" fillId="0" borderId="0" xfId="57" applyFo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10" fillId="0" borderId="0" xfId="57" applyFo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0" fillId="34" borderId="0" xfId="57" applyFont="1" applyFill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Border="1" applyAlignment="1" applyProtection="1">
      <alignment/>
      <protection/>
    </xf>
    <xf numFmtId="0" fontId="11" fillId="34" borderId="0" xfId="0" applyFont="1" applyFill="1" applyAlignment="1">
      <alignment/>
    </xf>
    <xf numFmtId="0" fontId="0" fillId="34" borderId="0" xfId="0" applyFill="1" applyBorder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32" fillId="0" borderId="0" xfId="57" applyFont="1" applyProtection="1">
      <alignment/>
      <protection/>
    </xf>
    <xf numFmtId="0" fontId="32" fillId="0" borderId="0" xfId="57" applyFont="1" applyAlignment="1" applyProtection="1">
      <alignment horizontal="right"/>
      <protection/>
    </xf>
    <xf numFmtId="0" fontId="33" fillId="0" borderId="0" xfId="57" applyFont="1" applyAlignment="1" applyProtection="1">
      <alignment horizontal="centerContinuous"/>
      <protection/>
    </xf>
    <xf numFmtId="0" fontId="32" fillId="0" borderId="0" xfId="57" applyFont="1" applyAlignment="1" applyProtection="1">
      <alignment horizontal="centerContinuous"/>
      <protection/>
    </xf>
    <xf numFmtId="0" fontId="32" fillId="0" borderId="0" xfId="57" applyFont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Continuous" vertical="center"/>
      <protection/>
    </xf>
    <xf numFmtId="0" fontId="38" fillId="0" borderId="0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horizontal="centerContinuous"/>
      <protection/>
    </xf>
    <xf numFmtId="0" fontId="12" fillId="2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39" fillId="2" borderId="0" xfId="0" applyFont="1" applyFill="1" applyBorder="1" applyAlignment="1" applyProtection="1">
      <alignment horizontal="left" indent="1"/>
      <protection/>
    </xf>
    <xf numFmtId="0" fontId="39" fillId="2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indent="3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39" fillId="0" borderId="10" xfId="0" applyNumberFormat="1" applyFont="1" applyFill="1" applyBorder="1" applyAlignment="1" applyProtection="1">
      <alignment horizontal="center"/>
      <protection/>
    </xf>
    <xf numFmtId="2" fontId="39" fillId="0" borderId="10" xfId="0" applyNumberFormat="1" applyFont="1" applyFill="1" applyBorder="1" applyAlignment="1" applyProtection="1">
      <alignment horizontal="center"/>
      <protection/>
    </xf>
    <xf numFmtId="0" fontId="42" fillId="0" borderId="11" xfId="0" applyFont="1" applyFill="1" applyBorder="1" applyAlignment="1" applyProtection="1" quotePrefix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39" fillId="0" borderId="11" xfId="0" applyNumberFormat="1" applyFont="1" applyFill="1" applyBorder="1" applyAlignment="1" applyProtection="1">
      <alignment horizontal="center"/>
      <protection/>
    </xf>
    <xf numFmtId="2" fontId="39" fillId="0" borderId="11" xfId="0" applyNumberFormat="1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 vertical="center"/>
      <protection/>
    </xf>
    <xf numFmtId="210" fontId="12" fillId="0" borderId="11" xfId="0" applyNumberFormat="1" applyFont="1" applyFill="1" applyBorder="1" applyAlignment="1" applyProtection="1">
      <alignment horizontal="center" vertical="center"/>
      <protection/>
    </xf>
    <xf numFmtId="0" fontId="13" fillId="2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210" fontId="13" fillId="2" borderId="13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0" fontId="13" fillId="35" borderId="15" xfId="0" applyFont="1" applyFill="1" applyBorder="1" applyAlignment="1" applyProtection="1">
      <alignment vertical="center"/>
      <protection/>
    </xf>
    <xf numFmtId="219" fontId="13" fillId="35" borderId="15" xfId="0" applyNumberFormat="1" applyFont="1" applyFill="1" applyBorder="1" applyAlignment="1" applyProtection="1">
      <alignment vertical="center"/>
      <protection/>
    </xf>
    <xf numFmtId="0" fontId="42" fillId="0" borderId="16" xfId="0" applyFont="1" applyFill="1" applyBorder="1" applyAlignment="1" applyProtection="1" quotePrefix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/>
      <protection/>
    </xf>
    <xf numFmtId="2" fontId="39" fillId="0" borderId="16" xfId="0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vertical="center"/>
      <protection/>
    </xf>
    <xf numFmtId="219" fontId="13" fillId="35" borderId="10" xfId="0" applyNumberFormat="1" applyFont="1" applyFill="1" applyBorder="1" applyAlignment="1" applyProtection="1">
      <alignment vertical="center"/>
      <protection/>
    </xf>
    <xf numFmtId="2" fontId="39" fillId="0" borderId="15" xfId="0" applyNumberFormat="1" applyFont="1" applyFill="1" applyBorder="1" applyAlignment="1" applyProtection="1">
      <alignment horizontal="center"/>
      <protection/>
    </xf>
    <xf numFmtId="2" fontId="39" fillId="5" borderId="15" xfId="0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70" fontId="39" fillId="5" borderId="11" xfId="0" applyNumberFormat="1" applyFont="1" applyFill="1" applyBorder="1" applyAlignment="1" applyProtection="1">
      <alignment horizontal="center"/>
      <protection/>
    </xf>
    <xf numFmtId="2" fontId="39" fillId="5" borderId="11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70" fontId="39" fillId="5" borderId="10" xfId="0" applyNumberFormat="1" applyFont="1" applyFill="1" applyBorder="1" applyAlignment="1" applyProtection="1">
      <alignment horizontal="center"/>
      <protection/>
    </xf>
    <xf numFmtId="2" fontId="39" fillId="5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 indent="4"/>
      <protection/>
    </xf>
    <xf numFmtId="0" fontId="12" fillId="0" borderId="12" xfId="0" applyFont="1" applyFill="1" applyBorder="1" applyAlignment="1" applyProtection="1">
      <alignment horizontal="center"/>
      <protection/>
    </xf>
    <xf numFmtId="1" fontId="39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center" indent="2"/>
      <protection/>
    </xf>
    <xf numFmtId="9" fontId="39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39" fillId="0" borderId="10" xfId="0" applyNumberFormat="1" applyFont="1" applyFill="1" applyBorder="1" applyAlignment="1" applyProtection="1">
      <alignment horizontal="center"/>
      <protection locked="0"/>
    </xf>
    <xf numFmtId="0" fontId="39" fillId="0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21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210" fontId="13" fillId="2" borderId="13" xfId="0" applyNumberFormat="1" applyFont="1" applyFill="1" applyBorder="1" applyAlignment="1" applyProtection="1">
      <alignment vertical="center"/>
      <protection locked="0"/>
    </xf>
    <xf numFmtId="0" fontId="39" fillId="0" borderId="1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5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19" xfId="0" applyFont="1" applyFill="1" applyBorder="1" applyAlignment="1" applyProtection="1">
      <alignment horizontal="right"/>
      <protection/>
    </xf>
    <xf numFmtId="0" fontId="12" fillId="0" borderId="20" xfId="0" applyFont="1" applyFill="1" applyBorder="1" applyAlignment="1" applyProtection="1">
      <alignment horizontal="right"/>
      <protection/>
    </xf>
    <xf numFmtId="219" fontId="12" fillId="2" borderId="11" xfId="0" applyNumberFormat="1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left" vertical="center" indent="1"/>
      <protection/>
    </xf>
    <xf numFmtId="0" fontId="12" fillId="0" borderId="13" xfId="0" applyFont="1" applyFill="1" applyBorder="1" applyAlignment="1" applyProtection="1">
      <alignment horizontal="left" vertical="center" indent="1"/>
      <protection/>
    </xf>
    <xf numFmtId="0" fontId="12" fillId="0" borderId="22" xfId="0" applyFont="1" applyFill="1" applyBorder="1" applyAlignment="1" applyProtection="1">
      <alignment horizontal="left" vertical="center" indent="1"/>
      <protection/>
    </xf>
    <xf numFmtId="176" fontId="47" fillId="2" borderId="23" xfId="0" applyNumberFormat="1" applyFont="1" applyFill="1" applyBorder="1" applyAlignment="1" applyProtection="1">
      <alignment horizontal="center"/>
      <protection/>
    </xf>
    <xf numFmtId="0" fontId="47" fillId="2" borderId="23" xfId="0" applyFont="1" applyFill="1" applyBorder="1" applyAlignment="1" applyProtection="1">
      <alignment horizontal="left" indent="1"/>
      <protection/>
    </xf>
    <xf numFmtId="0" fontId="12" fillId="0" borderId="21" xfId="0" applyFont="1" applyFill="1" applyBorder="1" applyAlignment="1" applyProtection="1">
      <alignment horizontal="right"/>
      <protection/>
    </xf>
    <xf numFmtId="0" fontId="12" fillId="0" borderId="22" xfId="0" applyFont="1" applyFill="1" applyBorder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 horizontal="left"/>
      <protection/>
    </xf>
    <xf numFmtId="14" fontId="12" fillId="0" borderId="12" xfId="0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 vertical="center" inden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right"/>
      <protection/>
    </xf>
    <xf numFmtId="0" fontId="12" fillId="0" borderId="25" xfId="0" applyFont="1" applyFill="1" applyBorder="1" applyAlignment="1" applyProtection="1">
      <alignment horizontal="right"/>
      <protection/>
    </xf>
    <xf numFmtId="0" fontId="12" fillId="35" borderId="14" xfId="0" applyFont="1" applyFill="1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center" vertical="center"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35" borderId="21" xfId="0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46" fillId="2" borderId="0" xfId="0" applyFont="1" applyFill="1" applyBorder="1" applyAlignment="1" applyProtection="1">
      <alignment horizontal="center"/>
      <protection/>
    </xf>
    <xf numFmtId="49" fontId="47" fillId="2" borderId="23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49" fontId="47" fillId="2" borderId="23" xfId="0" applyNumberFormat="1" applyFont="1" applyFill="1" applyBorder="1" applyAlignment="1" applyProtection="1">
      <alignment horizontal="center"/>
      <protection locked="0"/>
    </xf>
    <xf numFmtId="176" fontId="47" fillId="2" borderId="23" xfId="0" applyNumberFormat="1" applyFont="1" applyFill="1" applyBorder="1" applyAlignment="1" applyProtection="1">
      <alignment horizontal="center"/>
      <protection locked="0"/>
    </xf>
    <xf numFmtId="0" fontId="47" fillId="2" borderId="23" xfId="0" applyFont="1" applyFill="1" applyBorder="1" applyAlignment="1" applyProtection="1">
      <alignment horizontal="left" indent="1"/>
      <protection locked="0"/>
    </xf>
    <xf numFmtId="0" fontId="13" fillId="0" borderId="12" xfId="0" applyFont="1" applyFill="1" applyBorder="1" applyAlignment="1" applyProtection="1">
      <alignment horizontal="left"/>
      <protection locked="0"/>
    </xf>
    <xf numFmtId="14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left" vertical="center" indent="1"/>
      <protection locked="0"/>
    </xf>
    <xf numFmtId="0" fontId="12" fillId="0" borderId="13" xfId="0" applyFont="1" applyFill="1" applyBorder="1" applyAlignment="1" applyProtection="1">
      <alignment horizontal="left" vertical="center" indent="1"/>
      <protection locked="0"/>
    </xf>
    <xf numFmtId="0" fontId="12" fillId="0" borderId="22" xfId="0" applyFont="1" applyFill="1" applyBorder="1" applyAlignment="1" applyProtection="1">
      <alignment horizontal="left" vertical="center" indent="1"/>
      <protection locked="0"/>
    </xf>
    <xf numFmtId="219" fontId="12" fillId="2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08"/>
  <sheetViews>
    <sheetView showGridLines="0" tabSelected="1" view="pageBreakPreview" zoomScale="75" zoomScaleNormal="80" zoomScaleSheetLayoutView="75" zoomScalePageLayoutView="0" workbookViewId="0" topLeftCell="A1">
      <selection activeCell="L16" sqref="L16"/>
    </sheetView>
  </sheetViews>
  <sheetFormatPr defaultColWidth="9.140625" defaultRowHeight="12.75"/>
  <cols>
    <col min="1" max="1" width="6.421875" style="3" customWidth="1"/>
    <col min="2" max="2" width="9.140625" style="2" customWidth="1"/>
    <col min="3" max="3" width="11.7109375" style="2" customWidth="1"/>
    <col min="4" max="5" width="10.57421875" style="2" customWidth="1"/>
    <col min="6" max="6" width="11.140625" style="2" customWidth="1"/>
    <col min="7" max="7" width="3.28125" style="2" customWidth="1"/>
    <col min="8" max="10" width="11.7109375" style="2" customWidth="1"/>
    <col min="11" max="11" width="10.140625" style="2" customWidth="1"/>
    <col min="12" max="12" width="11.57421875" style="2" customWidth="1"/>
    <col min="13" max="13" width="12.00390625" style="2" customWidth="1"/>
    <col min="14" max="14" width="2.00390625" style="25" customWidth="1"/>
    <col min="15" max="177" width="9.140625" style="21" customWidth="1"/>
    <col min="178" max="16384" width="9.140625" style="2" customWidth="1"/>
  </cols>
  <sheetData>
    <row r="1" spans="1:177" s="9" customFormat="1" ht="13.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66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</row>
    <row r="2" spans="1:177" s="9" customFormat="1" ht="15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31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</row>
    <row r="3" spans="1:14" ht="18.75">
      <c r="A3" s="34"/>
      <c r="B3" s="35" t="s">
        <v>61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20"/>
    </row>
    <row r="4" spans="1:177" s="11" customFormat="1" ht="21">
      <c r="A4" s="38"/>
      <c r="B4" s="39" t="s">
        <v>4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</row>
    <row r="5" spans="1:177" s="14" customFormat="1" ht="15" customHeight="1">
      <c r="A5" s="158" t="s">
        <v>56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24"/>
      <c r="O5" s="25"/>
      <c r="P5" s="25"/>
      <c r="Q5" s="25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</row>
    <row r="6" spans="1:14" ht="15" customHeight="1">
      <c r="A6" s="34"/>
      <c r="B6" s="36"/>
      <c r="C6" s="36"/>
      <c r="D6" s="42"/>
      <c r="E6" s="42"/>
      <c r="F6" s="141"/>
      <c r="G6" s="141"/>
      <c r="H6" s="141"/>
      <c r="I6" s="141"/>
      <c r="J6" s="43"/>
      <c r="K6" s="43"/>
      <c r="L6" s="43"/>
      <c r="M6" s="43"/>
      <c r="N6" s="24"/>
    </row>
    <row r="7" spans="1:14" ht="16.5" thickBot="1">
      <c r="A7" s="34"/>
      <c r="B7" s="135" t="s">
        <v>1</v>
      </c>
      <c r="C7" s="135"/>
      <c r="D7" s="122" t="s">
        <v>57</v>
      </c>
      <c r="E7" s="122"/>
      <c r="F7" s="122"/>
      <c r="G7" s="122"/>
      <c r="H7" s="122"/>
      <c r="I7" s="122"/>
      <c r="J7" s="44"/>
      <c r="K7" s="45" t="s">
        <v>2</v>
      </c>
      <c r="L7" s="142" t="s">
        <v>52</v>
      </c>
      <c r="M7" s="142"/>
      <c r="N7" s="27"/>
    </row>
    <row r="8" spans="1:14" ht="5.25" customHeight="1">
      <c r="A8" s="34"/>
      <c r="B8" s="46"/>
      <c r="C8" s="46"/>
      <c r="D8" s="47"/>
      <c r="E8" s="47"/>
      <c r="F8" s="47"/>
      <c r="G8" s="47"/>
      <c r="H8" s="47"/>
      <c r="I8" s="47"/>
      <c r="J8" s="44"/>
      <c r="K8" s="44"/>
      <c r="L8" s="48"/>
      <c r="M8" s="48"/>
      <c r="N8" s="28"/>
    </row>
    <row r="9" spans="1:14" ht="16.5" thickBot="1">
      <c r="A9" s="34"/>
      <c r="B9" s="135" t="s">
        <v>5</v>
      </c>
      <c r="C9" s="135"/>
      <c r="D9" s="122" t="s">
        <v>55</v>
      </c>
      <c r="E9" s="122"/>
      <c r="F9" s="122"/>
      <c r="G9" s="122"/>
      <c r="H9" s="122"/>
      <c r="I9" s="122"/>
      <c r="J9" s="45"/>
      <c r="K9" s="45" t="s">
        <v>3</v>
      </c>
      <c r="L9" s="121">
        <v>40544</v>
      </c>
      <c r="M9" s="121"/>
      <c r="N9" s="27"/>
    </row>
    <row r="10" spans="1:14" ht="5.25" customHeight="1">
      <c r="A10" s="34"/>
      <c r="B10" s="46"/>
      <c r="C10" s="46"/>
      <c r="D10" s="47"/>
      <c r="E10" s="47"/>
      <c r="F10" s="47"/>
      <c r="G10" s="47"/>
      <c r="H10" s="47"/>
      <c r="I10" s="47"/>
      <c r="J10" s="44"/>
      <c r="K10" s="44"/>
      <c r="L10" s="48"/>
      <c r="M10" s="48"/>
      <c r="N10" s="28"/>
    </row>
    <row r="11" spans="1:14" ht="16.5" thickBot="1">
      <c r="A11" s="34"/>
      <c r="B11" s="135" t="s">
        <v>6</v>
      </c>
      <c r="C11" s="135"/>
      <c r="D11" s="122" t="s">
        <v>51</v>
      </c>
      <c r="E11" s="122"/>
      <c r="F11" s="122"/>
      <c r="G11" s="122"/>
      <c r="H11" s="122"/>
      <c r="I11" s="122"/>
      <c r="J11" s="45"/>
      <c r="K11" s="45" t="s">
        <v>7</v>
      </c>
      <c r="L11" s="121" t="s">
        <v>53</v>
      </c>
      <c r="M11" s="121"/>
      <c r="N11" s="27"/>
    </row>
    <row r="12" spans="1:14" ht="15" customHeight="1">
      <c r="A12" s="3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8"/>
    </row>
    <row r="13" spans="1:14" ht="20.25" customHeight="1">
      <c r="A13" s="132" t="s">
        <v>28</v>
      </c>
      <c r="B13" s="132" t="s">
        <v>0</v>
      </c>
      <c r="C13" s="111" t="s">
        <v>68</v>
      </c>
      <c r="D13" s="111" t="s">
        <v>38</v>
      </c>
      <c r="E13" s="111" t="s">
        <v>39</v>
      </c>
      <c r="F13" s="111" t="s">
        <v>8</v>
      </c>
      <c r="G13" s="49"/>
      <c r="H13" s="50" t="s">
        <v>44</v>
      </c>
      <c r="I13" s="51"/>
      <c r="J13" s="51"/>
      <c r="K13" s="51"/>
      <c r="L13" s="51"/>
      <c r="M13" s="51"/>
      <c r="N13" s="28"/>
    </row>
    <row r="14" spans="1:14" ht="20.25" customHeight="1">
      <c r="A14" s="133"/>
      <c r="B14" s="133"/>
      <c r="C14" s="112"/>
      <c r="D14" s="112"/>
      <c r="E14" s="112"/>
      <c r="F14" s="112"/>
      <c r="G14" s="49"/>
      <c r="H14" s="52" t="s">
        <v>69</v>
      </c>
      <c r="I14" s="51"/>
      <c r="J14" s="51"/>
      <c r="K14" s="51"/>
      <c r="L14" s="51"/>
      <c r="M14" s="51"/>
      <c r="N14" s="28"/>
    </row>
    <row r="15" spans="1:14" ht="19.5" customHeight="1" thickBot="1">
      <c r="A15" s="134"/>
      <c r="B15" s="134"/>
      <c r="C15" s="113"/>
      <c r="D15" s="113"/>
      <c r="E15" s="113"/>
      <c r="F15" s="113"/>
      <c r="G15" s="51"/>
      <c r="H15" s="53"/>
      <c r="I15" s="54" t="s">
        <v>9</v>
      </c>
      <c r="J15" s="51"/>
      <c r="K15" s="51"/>
      <c r="L15" s="51"/>
      <c r="M15" s="51"/>
      <c r="N15" s="28"/>
    </row>
    <row r="16" spans="1:14" ht="19.5" customHeight="1">
      <c r="A16" s="55" t="str">
        <f>IF(ISBLANK($L$9),"",TEXT(L9,"ddd"))</f>
        <v>Sat</v>
      </c>
      <c r="B16" s="56">
        <v>1</v>
      </c>
      <c r="C16" s="57">
        <v>2</v>
      </c>
      <c r="D16" s="57">
        <v>42.7</v>
      </c>
      <c r="E16" s="58">
        <f>IF(D16="","",+D16*$K$20/100*$K$21)</f>
        <v>18.335380000000004</v>
      </c>
      <c r="F16" s="58">
        <f>IF(E16="","",+E16/(C16*8.34))</f>
        <v>1.0992434052757796</v>
      </c>
      <c r="G16" s="51"/>
      <c r="H16" s="53"/>
      <c r="I16" s="54" t="s">
        <v>10</v>
      </c>
      <c r="J16" s="51"/>
      <c r="K16" s="51"/>
      <c r="L16" s="51"/>
      <c r="M16" s="51"/>
      <c r="N16" s="28"/>
    </row>
    <row r="17" spans="1:14" ht="20.25" customHeight="1">
      <c r="A17" s="59" t="str">
        <f aca="true" t="shared" si="0" ref="A17:A46">IF(ISBLANK($L$9),"",TEXT($L$9+B16,"ddd"))</f>
        <v>Sun</v>
      </c>
      <c r="B17" s="60">
        <v>2</v>
      </c>
      <c r="C17" s="61">
        <v>2.1</v>
      </c>
      <c r="D17" s="61">
        <v>42.7</v>
      </c>
      <c r="E17" s="62">
        <f aca="true" t="shared" si="1" ref="E17:E46">IF(D17="","",+D17*$K$20/100*$K$21)</f>
        <v>18.335380000000004</v>
      </c>
      <c r="F17" s="62">
        <f aca="true" t="shared" si="2" ref="F17:F46">IF(E17="","",+E17/(C17*8.34))</f>
        <v>1.0468984812150282</v>
      </c>
      <c r="G17" s="51"/>
      <c r="H17" s="53"/>
      <c r="I17" s="54" t="s">
        <v>11</v>
      </c>
      <c r="J17" s="51"/>
      <c r="K17" s="51"/>
      <c r="L17" s="51"/>
      <c r="M17" s="51"/>
      <c r="N17" s="28"/>
    </row>
    <row r="18" spans="1:14" ht="20.25" customHeight="1">
      <c r="A18" s="59" t="str">
        <f t="shared" si="0"/>
        <v>Mon</v>
      </c>
      <c r="B18" s="60">
        <f aca="true" t="shared" si="3" ref="B18:B46">B17+1</f>
        <v>3</v>
      </c>
      <c r="C18" s="61">
        <v>2</v>
      </c>
      <c r="D18" s="61">
        <v>42.7</v>
      </c>
      <c r="E18" s="62">
        <f t="shared" si="1"/>
        <v>18.335380000000004</v>
      </c>
      <c r="F18" s="62">
        <f t="shared" si="2"/>
        <v>1.0992434052757796</v>
      </c>
      <c r="G18" s="51"/>
      <c r="H18" s="53"/>
      <c r="I18" s="54" t="s">
        <v>12</v>
      </c>
      <c r="J18" s="127"/>
      <c r="K18" s="127"/>
      <c r="L18" s="127"/>
      <c r="M18" s="51"/>
      <c r="N18" s="28"/>
    </row>
    <row r="19" spans="1:14" ht="20.25" customHeight="1">
      <c r="A19" s="59" t="str">
        <f t="shared" si="0"/>
        <v>Tue</v>
      </c>
      <c r="B19" s="60">
        <f t="shared" si="3"/>
        <v>4</v>
      </c>
      <c r="C19" s="61">
        <v>0.88</v>
      </c>
      <c r="D19" s="61">
        <v>15.5</v>
      </c>
      <c r="E19" s="62">
        <f t="shared" si="1"/>
        <v>6.6557</v>
      </c>
      <c r="F19" s="62">
        <f t="shared" si="2"/>
        <v>0.9068699585785918</v>
      </c>
      <c r="G19" s="51"/>
      <c r="H19" s="51"/>
      <c r="I19" s="51"/>
      <c r="J19" s="51"/>
      <c r="K19" s="51"/>
      <c r="L19" s="51"/>
      <c r="M19" s="51"/>
      <c r="N19" s="28"/>
    </row>
    <row r="20" spans="1:14" ht="20.25" customHeight="1">
      <c r="A20" s="59" t="str">
        <f t="shared" si="0"/>
        <v>Wed</v>
      </c>
      <c r="B20" s="60">
        <f t="shared" si="3"/>
        <v>5</v>
      </c>
      <c r="C20" s="61">
        <v>1.5</v>
      </c>
      <c r="D20" s="61">
        <v>15.5</v>
      </c>
      <c r="E20" s="62">
        <f t="shared" si="1"/>
        <v>6.6557</v>
      </c>
      <c r="F20" s="62">
        <f t="shared" si="2"/>
        <v>0.5320303756994404</v>
      </c>
      <c r="G20" s="51"/>
      <c r="H20" s="51"/>
      <c r="I20" s="51" t="s">
        <v>13</v>
      </c>
      <c r="J20" s="51"/>
      <c r="K20" s="128">
        <v>95</v>
      </c>
      <c r="L20" s="128"/>
      <c r="M20" s="51"/>
      <c r="N20" s="28"/>
    </row>
    <row r="21" spans="1:14" ht="20.25" customHeight="1">
      <c r="A21" s="59" t="str">
        <f t="shared" si="0"/>
        <v>Thu</v>
      </c>
      <c r="B21" s="60">
        <f t="shared" si="3"/>
        <v>6</v>
      </c>
      <c r="C21" s="57">
        <v>1.03</v>
      </c>
      <c r="D21" s="61">
        <v>15.5</v>
      </c>
      <c r="E21" s="62">
        <f t="shared" si="1"/>
        <v>6.6557</v>
      </c>
      <c r="F21" s="62">
        <f t="shared" si="2"/>
        <v>0.774801518008894</v>
      </c>
      <c r="G21" s="51"/>
      <c r="H21" s="51"/>
      <c r="I21" s="51" t="s">
        <v>14</v>
      </c>
      <c r="J21" s="51"/>
      <c r="K21" s="129">
        <v>0.452</v>
      </c>
      <c r="L21" s="129"/>
      <c r="M21" s="51"/>
      <c r="N21" s="28"/>
    </row>
    <row r="22" spans="1:14" ht="20.25" customHeight="1">
      <c r="A22" s="59" t="str">
        <f t="shared" si="0"/>
        <v>Fri</v>
      </c>
      <c r="B22" s="60">
        <f t="shared" si="3"/>
        <v>7</v>
      </c>
      <c r="C22" s="61">
        <v>0.808</v>
      </c>
      <c r="D22" s="61">
        <v>15.5</v>
      </c>
      <c r="E22" s="62">
        <f t="shared" si="1"/>
        <v>6.6557</v>
      </c>
      <c r="F22" s="62">
        <f t="shared" si="2"/>
        <v>0.987680152907377</v>
      </c>
      <c r="G22" s="51"/>
      <c r="H22" s="51"/>
      <c r="I22" s="51"/>
      <c r="J22" s="51"/>
      <c r="K22" s="51"/>
      <c r="L22" s="51"/>
      <c r="M22" s="51"/>
      <c r="N22" s="28"/>
    </row>
    <row r="23" spans="1:14" ht="20.25" customHeight="1">
      <c r="A23" s="59" t="str">
        <f t="shared" si="0"/>
        <v>Sat</v>
      </c>
      <c r="B23" s="60">
        <f t="shared" si="3"/>
        <v>8</v>
      </c>
      <c r="C23" s="61">
        <v>0.586</v>
      </c>
      <c r="D23" s="61">
        <v>10.1</v>
      </c>
      <c r="E23" s="62">
        <f t="shared" si="1"/>
        <v>4.33694</v>
      </c>
      <c r="F23" s="62">
        <f t="shared" si="2"/>
        <v>0.8874006596770367</v>
      </c>
      <c r="G23" s="51"/>
      <c r="H23" s="51" t="s">
        <v>45</v>
      </c>
      <c r="I23" s="51"/>
      <c r="J23" s="51"/>
      <c r="K23" s="51"/>
      <c r="L23" s="51"/>
      <c r="M23" s="51"/>
      <c r="N23" s="28"/>
    </row>
    <row r="24" spans="1:14" ht="20.25" customHeight="1">
      <c r="A24" s="59" t="str">
        <f t="shared" si="0"/>
        <v>Sun</v>
      </c>
      <c r="B24" s="60">
        <f t="shared" si="3"/>
        <v>9</v>
      </c>
      <c r="C24" s="61">
        <v>2.1</v>
      </c>
      <c r="D24" s="61">
        <v>22.1</v>
      </c>
      <c r="E24" s="62">
        <f t="shared" si="1"/>
        <v>9.489740000000001</v>
      </c>
      <c r="F24" s="62">
        <f t="shared" si="2"/>
        <v>0.5418373872330707</v>
      </c>
      <c r="G24" s="51"/>
      <c r="H24" s="52" t="s">
        <v>64</v>
      </c>
      <c r="I24" s="51"/>
      <c r="J24" s="51"/>
      <c r="K24" s="139" t="s">
        <v>58</v>
      </c>
      <c r="L24" s="139"/>
      <c r="M24" s="51"/>
      <c r="N24" s="28"/>
    </row>
    <row r="25" spans="1:14" ht="20.25" customHeight="1">
      <c r="A25" s="59" t="str">
        <f t="shared" si="0"/>
        <v>Mon</v>
      </c>
      <c r="B25" s="60">
        <f t="shared" si="3"/>
        <v>10</v>
      </c>
      <c r="C25" s="61">
        <v>2</v>
      </c>
      <c r="D25" s="61">
        <v>21.1</v>
      </c>
      <c r="E25" s="62">
        <f t="shared" si="1"/>
        <v>9.060340000000002</v>
      </c>
      <c r="F25" s="62">
        <f t="shared" si="2"/>
        <v>0.5431858513189449</v>
      </c>
      <c r="G25" s="51"/>
      <c r="H25" s="52" t="s">
        <v>15</v>
      </c>
      <c r="I25" s="51"/>
      <c r="J25" s="51"/>
      <c r="K25" s="140" t="s">
        <v>47</v>
      </c>
      <c r="L25" s="140"/>
      <c r="M25" s="51"/>
      <c r="N25" s="28"/>
    </row>
    <row r="26" spans="1:14" ht="20.25" customHeight="1">
      <c r="A26" s="59" t="str">
        <f t="shared" si="0"/>
        <v>Tue</v>
      </c>
      <c r="B26" s="60">
        <f t="shared" si="3"/>
        <v>11</v>
      </c>
      <c r="C26" s="61">
        <v>0.88</v>
      </c>
      <c r="D26" s="61">
        <v>15.5</v>
      </c>
      <c r="E26" s="62">
        <f t="shared" si="1"/>
        <v>6.6557</v>
      </c>
      <c r="F26" s="62">
        <f t="shared" si="2"/>
        <v>0.9068699585785918</v>
      </c>
      <c r="G26" s="51"/>
      <c r="H26" s="52" t="s">
        <v>43</v>
      </c>
      <c r="I26" s="51"/>
      <c r="J26" s="51"/>
      <c r="K26" s="51"/>
      <c r="L26" s="51"/>
      <c r="M26" s="51"/>
      <c r="N26" s="28"/>
    </row>
    <row r="27" spans="1:14" ht="20.25" customHeight="1">
      <c r="A27" s="59" t="str">
        <f t="shared" si="0"/>
        <v>Wed</v>
      </c>
      <c r="B27" s="60">
        <f t="shared" si="3"/>
        <v>12</v>
      </c>
      <c r="C27" s="61">
        <v>1.5</v>
      </c>
      <c r="D27" s="61">
        <v>15.5</v>
      </c>
      <c r="E27" s="62">
        <f t="shared" si="1"/>
        <v>6.6557</v>
      </c>
      <c r="F27" s="62">
        <f t="shared" si="2"/>
        <v>0.5320303756994404</v>
      </c>
      <c r="G27" s="51"/>
      <c r="H27" s="51"/>
      <c r="I27" s="63" t="s">
        <v>0</v>
      </c>
      <c r="J27" s="136" t="s">
        <v>16</v>
      </c>
      <c r="K27" s="137"/>
      <c r="L27" s="138"/>
      <c r="M27" s="51"/>
      <c r="N27" s="28"/>
    </row>
    <row r="28" spans="1:14" ht="20.25" customHeight="1">
      <c r="A28" s="59" t="str">
        <f t="shared" si="0"/>
        <v>Thu</v>
      </c>
      <c r="B28" s="60">
        <f t="shared" si="3"/>
        <v>13</v>
      </c>
      <c r="C28" s="57">
        <v>1.03</v>
      </c>
      <c r="D28" s="61">
        <v>15.5</v>
      </c>
      <c r="E28" s="62">
        <f t="shared" si="1"/>
        <v>6.6557</v>
      </c>
      <c r="F28" s="62">
        <f t="shared" si="2"/>
        <v>0.774801518008894</v>
      </c>
      <c r="G28" s="51"/>
      <c r="H28" s="51"/>
      <c r="I28" s="64">
        <v>40546</v>
      </c>
      <c r="J28" s="118" t="s">
        <v>59</v>
      </c>
      <c r="K28" s="119"/>
      <c r="L28" s="120"/>
      <c r="M28" s="51"/>
      <c r="N28" s="28"/>
    </row>
    <row r="29" spans="1:14" ht="20.25" customHeight="1">
      <c r="A29" s="59" t="str">
        <f t="shared" si="0"/>
        <v>Fri</v>
      </c>
      <c r="B29" s="60">
        <f t="shared" si="3"/>
        <v>14</v>
      </c>
      <c r="C29" s="61">
        <v>0.808</v>
      </c>
      <c r="D29" s="61">
        <v>15.5</v>
      </c>
      <c r="E29" s="62">
        <f t="shared" si="1"/>
        <v>6.6557</v>
      </c>
      <c r="F29" s="62">
        <f t="shared" si="2"/>
        <v>0.987680152907377</v>
      </c>
      <c r="G29" s="51"/>
      <c r="H29" s="51"/>
      <c r="I29" s="64">
        <v>40559</v>
      </c>
      <c r="J29" s="118" t="s">
        <v>60</v>
      </c>
      <c r="K29" s="119"/>
      <c r="L29" s="120"/>
      <c r="M29" s="51"/>
      <c r="N29" s="28"/>
    </row>
    <row r="30" spans="1:14" ht="20.25" customHeight="1">
      <c r="A30" s="59" t="str">
        <f t="shared" si="0"/>
        <v>Sat</v>
      </c>
      <c r="B30" s="60">
        <f t="shared" si="3"/>
        <v>15</v>
      </c>
      <c r="C30" s="61">
        <v>0.586</v>
      </c>
      <c r="D30" s="61">
        <v>12.6</v>
      </c>
      <c r="E30" s="62">
        <f t="shared" si="1"/>
        <v>5.41044</v>
      </c>
      <c r="F30" s="62">
        <f t="shared" si="2"/>
        <v>1.1070542883099665</v>
      </c>
      <c r="G30" s="51"/>
      <c r="H30" s="51"/>
      <c r="I30" s="64"/>
      <c r="J30" s="118"/>
      <c r="K30" s="119"/>
      <c r="L30" s="120"/>
      <c r="M30" s="51"/>
      <c r="N30" s="28"/>
    </row>
    <row r="31" spans="1:14" ht="20.25" customHeight="1">
      <c r="A31" s="59" t="str">
        <f t="shared" si="0"/>
        <v>Sun</v>
      </c>
      <c r="B31" s="60">
        <f t="shared" si="3"/>
        <v>16</v>
      </c>
      <c r="C31" s="57"/>
      <c r="D31" s="61"/>
      <c r="E31" s="62">
        <f t="shared" si="1"/>
      </c>
      <c r="F31" s="62">
        <f t="shared" si="2"/>
      </c>
      <c r="G31" s="51"/>
      <c r="H31" s="51"/>
      <c r="I31" s="51"/>
      <c r="J31" s="51"/>
      <c r="K31" s="51"/>
      <c r="L31" s="51"/>
      <c r="M31" s="51"/>
      <c r="N31" s="28"/>
    </row>
    <row r="32" spans="1:14" ht="20.25" customHeight="1">
      <c r="A32" s="59" t="str">
        <f t="shared" si="0"/>
        <v>Mon</v>
      </c>
      <c r="B32" s="60">
        <f t="shared" si="3"/>
        <v>17</v>
      </c>
      <c r="C32" s="61">
        <v>2.1</v>
      </c>
      <c r="D32" s="61">
        <v>30</v>
      </c>
      <c r="E32" s="62">
        <f t="shared" si="1"/>
        <v>12.882</v>
      </c>
      <c r="F32" s="62">
        <f t="shared" si="2"/>
        <v>0.7355258650222679</v>
      </c>
      <c r="G32" s="51"/>
      <c r="H32" s="51" t="s">
        <v>70</v>
      </c>
      <c r="I32" s="51"/>
      <c r="J32" s="51"/>
      <c r="K32" s="51"/>
      <c r="L32" s="65">
        <v>0.8</v>
      </c>
      <c r="M32" s="51"/>
      <c r="N32" s="28"/>
    </row>
    <row r="33" spans="1:14" ht="20.25" customHeight="1">
      <c r="A33" s="59" t="str">
        <f t="shared" si="0"/>
        <v>Tue</v>
      </c>
      <c r="B33" s="60">
        <f t="shared" si="3"/>
        <v>18</v>
      </c>
      <c r="C33" s="61">
        <v>2</v>
      </c>
      <c r="D33" s="61">
        <v>30</v>
      </c>
      <c r="E33" s="62">
        <f t="shared" si="1"/>
        <v>12.882</v>
      </c>
      <c r="F33" s="62">
        <f t="shared" si="2"/>
        <v>0.7723021582733813</v>
      </c>
      <c r="G33" s="51"/>
      <c r="H33" s="51" t="s">
        <v>71</v>
      </c>
      <c r="I33" s="51"/>
      <c r="J33" s="51"/>
      <c r="K33" s="66" t="s">
        <v>35</v>
      </c>
      <c r="L33" s="65">
        <v>0.7</v>
      </c>
      <c r="M33" s="51"/>
      <c r="N33" s="28"/>
    </row>
    <row r="34" spans="1:14" ht="20.25" customHeight="1">
      <c r="A34" s="59" t="str">
        <f t="shared" si="0"/>
        <v>Wed</v>
      </c>
      <c r="B34" s="60">
        <f t="shared" si="3"/>
        <v>19</v>
      </c>
      <c r="C34" s="61">
        <v>0.88</v>
      </c>
      <c r="D34" s="61">
        <v>15.2</v>
      </c>
      <c r="E34" s="62">
        <f t="shared" si="1"/>
        <v>6.52688</v>
      </c>
      <c r="F34" s="62">
        <f t="shared" si="2"/>
        <v>0.8893176367996513</v>
      </c>
      <c r="G34" s="51"/>
      <c r="H34" s="51" t="s">
        <v>71</v>
      </c>
      <c r="I34" s="51"/>
      <c r="J34" s="51"/>
      <c r="K34" s="66" t="s">
        <v>36</v>
      </c>
      <c r="L34" s="65">
        <v>1.3</v>
      </c>
      <c r="M34" s="51"/>
      <c r="N34" s="28"/>
    </row>
    <row r="35" spans="1:14" ht="20.25" customHeight="1">
      <c r="A35" s="59" t="str">
        <f t="shared" si="0"/>
        <v>Thu</v>
      </c>
      <c r="B35" s="60">
        <f t="shared" si="3"/>
        <v>20</v>
      </c>
      <c r="C35" s="61">
        <v>1.5</v>
      </c>
      <c r="D35" s="61">
        <v>30</v>
      </c>
      <c r="E35" s="62">
        <f t="shared" si="1"/>
        <v>12.882</v>
      </c>
      <c r="F35" s="62">
        <f t="shared" si="2"/>
        <v>1.029736211031175</v>
      </c>
      <c r="G35" s="51"/>
      <c r="H35" s="51" t="s">
        <v>72</v>
      </c>
      <c r="I35" s="51"/>
      <c r="J35" s="51"/>
      <c r="K35" s="51"/>
      <c r="L35" s="65">
        <v>0.2</v>
      </c>
      <c r="M35" s="51"/>
      <c r="N35" s="28"/>
    </row>
    <row r="36" spans="1:14" ht="20.25" customHeight="1">
      <c r="A36" s="59" t="str">
        <f t="shared" si="0"/>
        <v>Fri</v>
      </c>
      <c r="B36" s="60">
        <f t="shared" si="3"/>
        <v>21</v>
      </c>
      <c r="C36" s="57">
        <v>1.03</v>
      </c>
      <c r="D36" s="61">
        <v>15.3</v>
      </c>
      <c r="E36" s="62">
        <f t="shared" si="1"/>
        <v>6.56982</v>
      </c>
      <c r="F36" s="62">
        <f t="shared" si="2"/>
        <v>0.7648040790668437</v>
      </c>
      <c r="G36" s="51"/>
      <c r="H36" s="51" t="s">
        <v>54</v>
      </c>
      <c r="I36" s="51"/>
      <c r="J36" s="51"/>
      <c r="K36" s="51"/>
      <c r="L36" s="67">
        <v>38791</v>
      </c>
      <c r="M36" s="51"/>
      <c r="N36" s="28"/>
    </row>
    <row r="37" spans="1:14" ht="20.25" customHeight="1">
      <c r="A37" s="59" t="str">
        <f t="shared" si="0"/>
        <v>Sat</v>
      </c>
      <c r="B37" s="60">
        <f t="shared" si="3"/>
        <v>22</v>
      </c>
      <c r="C37" s="61">
        <v>0.808</v>
      </c>
      <c r="D37" s="61">
        <v>14.8</v>
      </c>
      <c r="E37" s="62">
        <f t="shared" si="1"/>
        <v>6.35512</v>
      </c>
      <c r="F37" s="62">
        <f t="shared" si="2"/>
        <v>0.9430752427760761</v>
      </c>
      <c r="G37" s="51"/>
      <c r="H37" s="51" t="s">
        <v>73</v>
      </c>
      <c r="I37" s="51"/>
      <c r="J37" s="51"/>
      <c r="K37" s="66" t="s">
        <v>35</v>
      </c>
      <c r="L37" s="65">
        <v>0.5</v>
      </c>
      <c r="M37" s="51"/>
      <c r="N37" s="28"/>
    </row>
    <row r="38" spans="1:14" ht="20.25" customHeight="1">
      <c r="A38" s="59" t="str">
        <f t="shared" si="0"/>
        <v>Sun</v>
      </c>
      <c r="B38" s="60">
        <f t="shared" si="3"/>
        <v>23</v>
      </c>
      <c r="C38" s="61">
        <v>0.586</v>
      </c>
      <c r="D38" s="61">
        <v>10.2</v>
      </c>
      <c r="E38" s="62">
        <f t="shared" si="1"/>
        <v>4.37988</v>
      </c>
      <c r="F38" s="62">
        <f t="shared" si="2"/>
        <v>0.8961868048223538</v>
      </c>
      <c r="G38" s="51"/>
      <c r="H38" s="51" t="s">
        <v>73</v>
      </c>
      <c r="I38" s="51"/>
      <c r="J38" s="51"/>
      <c r="K38" s="66" t="s">
        <v>36</v>
      </c>
      <c r="L38" s="65">
        <v>1.1</v>
      </c>
      <c r="M38" s="51"/>
      <c r="N38" s="28"/>
    </row>
    <row r="39" spans="1:14" ht="20.25" customHeight="1">
      <c r="A39" s="59" t="str">
        <f t="shared" si="0"/>
        <v>Mon</v>
      </c>
      <c r="B39" s="60">
        <f t="shared" si="3"/>
        <v>24</v>
      </c>
      <c r="C39" s="61">
        <v>2.1</v>
      </c>
      <c r="D39" s="61">
        <v>30</v>
      </c>
      <c r="E39" s="62">
        <f t="shared" si="1"/>
        <v>12.882</v>
      </c>
      <c r="F39" s="62">
        <f t="shared" si="2"/>
        <v>0.7355258650222679</v>
      </c>
      <c r="G39" s="51"/>
      <c r="H39" s="114" t="s">
        <v>76</v>
      </c>
      <c r="I39" s="114"/>
      <c r="J39" s="114"/>
      <c r="K39" s="114"/>
      <c r="L39" s="114"/>
      <c r="M39" s="114"/>
      <c r="N39" s="28"/>
    </row>
    <row r="40" spans="1:14" ht="20.25" customHeight="1">
      <c r="A40" s="59" t="str">
        <f t="shared" si="0"/>
        <v>Tue</v>
      </c>
      <c r="B40" s="60">
        <f t="shared" si="3"/>
        <v>25</v>
      </c>
      <c r="C40" s="61">
        <v>2</v>
      </c>
      <c r="D40" s="61">
        <v>30</v>
      </c>
      <c r="E40" s="62">
        <f t="shared" si="1"/>
        <v>12.882</v>
      </c>
      <c r="F40" s="62">
        <f t="shared" si="2"/>
        <v>0.7723021582733813</v>
      </c>
      <c r="G40" s="51"/>
      <c r="H40" s="114"/>
      <c r="I40" s="114"/>
      <c r="J40" s="114"/>
      <c r="K40" s="114"/>
      <c r="L40" s="114"/>
      <c r="M40" s="114"/>
      <c r="N40" s="28"/>
    </row>
    <row r="41" spans="1:14" ht="20.25" customHeight="1">
      <c r="A41" s="59" t="str">
        <f t="shared" si="0"/>
        <v>Wed</v>
      </c>
      <c r="B41" s="60">
        <f t="shared" si="3"/>
        <v>26</v>
      </c>
      <c r="C41" s="61">
        <v>0.88</v>
      </c>
      <c r="D41" s="61">
        <v>11.3</v>
      </c>
      <c r="E41" s="62">
        <f t="shared" si="1"/>
        <v>4.85222</v>
      </c>
      <c r="F41" s="62">
        <f t="shared" si="2"/>
        <v>0.6611374536734249</v>
      </c>
      <c r="G41" s="51"/>
      <c r="H41" s="68" t="s">
        <v>46</v>
      </c>
      <c r="I41" s="51"/>
      <c r="J41" s="51"/>
      <c r="K41" s="51"/>
      <c r="L41" s="51"/>
      <c r="M41" s="69"/>
      <c r="N41" s="28"/>
    </row>
    <row r="42" spans="1:14" ht="20.25" customHeight="1">
      <c r="A42" s="59" t="str">
        <f t="shared" si="0"/>
        <v>Thu</v>
      </c>
      <c r="B42" s="60">
        <f t="shared" si="3"/>
        <v>27</v>
      </c>
      <c r="C42" s="61">
        <v>1.5</v>
      </c>
      <c r="D42" s="61">
        <v>30</v>
      </c>
      <c r="E42" s="62">
        <f t="shared" si="1"/>
        <v>12.882</v>
      </c>
      <c r="F42" s="62">
        <f t="shared" si="2"/>
        <v>1.029736211031175</v>
      </c>
      <c r="G42" s="51"/>
      <c r="H42" s="70" t="s">
        <v>65</v>
      </c>
      <c r="I42" s="51"/>
      <c r="J42" s="51"/>
      <c r="K42" s="51"/>
      <c r="L42" s="51"/>
      <c r="M42" s="51"/>
      <c r="N42" s="28"/>
    </row>
    <row r="43" spans="1:14" ht="20.25" customHeight="1">
      <c r="A43" s="59" t="str">
        <f t="shared" si="0"/>
        <v>Fri</v>
      </c>
      <c r="B43" s="60">
        <f t="shared" si="3"/>
        <v>28</v>
      </c>
      <c r="C43" s="57">
        <v>1.03</v>
      </c>
      <c r="D43" s="61">
        <v>18.2</v>
      </c>
      <c r="E43" s="62">
        <f t="shared" si="1"/>
        <v>7.81508</v>
      </c>
      <c r="F43" s="62">
        <f t="shared" si="2"/>
        <v>0.9097669437265722</v>
      </c>
      <c r="G43" s="51"/>
      <c r="H43" s="51" t="s">
        <v>74</v>
      </c>
      <c r="I43" s="51"/>
      <c r="J43" s="51"/>
      <c r="K43" s="51"/>
      <c r="L43" s="51"/>
      <c r="M43" s="69"/>
      <c r="N43" s="28"/>
    </row>
    <row r="44" spans="1:14" ht="20.25" customHeight="1">
      <c r="A44" s="59" t="str">
        <f t="shared" si="0"/>
        <v>Sat</v>
      </c>
      <c r="B44" s="60">
        <f t="shared" si="3"/>
        <v>29</v>
      </c>
      <c r="C44" s="61">
        <v>0.808</v>
      </c>
      <c r="D44" s="61">
        <v>11.2</v>
      </c>
      <c r="E44" s="62">
        <f t="shared" si="1"/>
        <v>4.80928</v>
      </c>
      <c r="F44" s="62">
        <f t="shared" si="2"/>
        <v>0.7136785621008144</v>
      </c>
      <c r="G44" s="51"/>
      <c r="H44" s="71" t="s">
        <v>20</v>
      </c>
      <c r="I44" s="117" t="s">
        <v>48</v>
      </c>
      <c r="J44" s="117"/>
      <c r="K44" s="71" t="s">
        <v>21</v>
      </c>
      <c r="L44" s="117"/>
      <c r="M44" s="117"/>
      <c r="N44" s="28"/>
    </row>
    <row r="45" spans="1:14" ht="20.25" customHeight="1">
      <c r="A45" s="59" t="str">
        <f t="shared" si="0"/>
        <v>Sun</v>
      </c>
      <c r="B45" s="60">
        <f t="shared" si="3"/>
        <v>30</v>
      </c>
      <c r="C45" s="61">
        <v>0.586</v>
      </c>
      <c r="D45" s="61">
        <v>9.8</v>
      </c>
      <c r="E45" s="62">
        <f t="shared" si="1"/>
        <v>4.20812</v>
      </c>
      <c r="F45" s="62">
        <f t="shared" si="2"/>
        <v>0.8610422242410851</v>
      </c>
      <c r="G45" s="51"/>
      <c r="H45" s="72"/>
      <c r="I45" s="117"/>
      <c r="J45" s="117"/>
      <c r="K45" s="73"/>
      <c r="L45" s="117"/>
      <c r="M45" s="117"/>
      <c r="N45" s="28"/>
    </row>
    <row r="46" spans="1:14" ht="20.25" customHeight="1" thickBot="1">
      <c r="A46" s="74" t="str">
        <f t="shared" si="0"/>
        <v>Mon</v>
      </c>
      <c r="B46" s="75">
        <f t="shared" si="3"/>
        <v>31</v>
      </c>
      <c r="C46" s="76"/>
      <c r="D46" s="76"/>
      <c r="E46" s="77">
        <f t="shared" si="1"/>
      </c>
      <c r="F46" s="77">
        <f t="shared" si="2"/>
      </c>
      <c r="G46" s="51"/>
      <c r="H46" s="78"/>
      <c r="I46" s="117"/>
      <c r="J46" s="117"/>
      <c r="K46" s="79"/>
      <c r="L46" s="117"/>
      <c r="M46" s="117"/>
      <c r="N46" s="28"/>
    </row>
    <row r="47" spans="1:14" ht="20.25" customHeight="1">
      <c r="A47" s="115" t="s">
        <v>42</v>
      </c>
      <c r="B47" s="116"/>
      <c r="C47" s="80">
        <f>IF(SUM(C16:C46)=0,"",SUM(C16:C46))</f>
        <v>37.616</v>
      </c>
      <c r="D47" s="80">
        <f>IF(SUM(D16:D46)=0,"",SUM(D16:D46))</f>
        <v>604</v>
      </c>
      <c r="E47" s="80">
        <f>IF(SUM(E16:E46)=0,"",SUM(E16:E46))</f>
        <v>259.3576</v>
      </c>
      <c r="F47" s="81"/>
      <c r="G47" s="51"/>
      <c r="H47" s="82" t="s">
        <v>22</v>
      </c>
      <c r="I47" s="51"/>
      <c r="J47" s="51"/>
      <c r="K47" s="51"/>
      <c r="L47" s="51"/>
      <c r="M47" s="51"/>
      <c r="N47" s="28"/>
    </row>
    <row r="48" spans="1:14" ht="20.25" customHeight="1">
      <c r="A48" s="130" t="s">
        <v>17</v>
      </c>
      <c r="B48" s="131"/>
      <c r="C48" s="83"/>
      <c r="D48" s="84"/>
      <c r="E48" s="84"/>
      <c r="F48" s="62">
        <f>IF(SUM(F16:F46)=0,"",(MIN(F16:F46)))</f>
        <v>0.5320303756994404</v>
      </c>
      <c r="G48" s="51"/>
      <c r="H48" s="85"/>
      <c r="I48" s="53"/>
      <c r="J48" s="51"/>
      <c r="K48" s="51"/>
      <c r="L48" s="66"/>
      <c r="M48" s="86"/>
      <c r="N48" s="28"/>
    </row>
    <row r="49" spans="1:14" ht="20.25" customHeight="1">
      <c r="A49" s="123" t="s">
        <v>18</v>
      </c>
      <c r="B49" s="124"/>
      <c r="C49" s="87"/>
      <c r="D49" s="88"/>
      <c r="E49" s="88"/>
      <c r="F49" s="58">
        <f>IF(SUM(F16:F46)=0,"",(MAX(F16:F46)))</f>
        <v>1.1070542883099665</v>
      </c>
      <c r="G49" s="51"/>
      <c r="H49" s="89" t="s">
        <v>77</v>
      </c>
      <c r="I49" s="90"/>
      <c r="J49" s="90"/>
      <c r="K49" s="90"/>
      <c r="L49" s="90"/>
      <c r="M49" s="53"/>
      <c r="N49" s="28"/>
    </row>
    <row r="50" spans="1:14" ht="20.25" customHeight="1">
      <c r="A50" s="123" t="s">
        <v>19</v>
      </c>
      <c r="B50" s="124"/>
      <c r="C50" s="87"/>
      <c r="D50" s="88"/>
      <c r="E50" s="88"/>
      <c r="F50" s="58">
        <f>IF(SUM(F16:F46)=0,"",(AVERAGE(F16:F46)))</f>
        <v>0.8428194794674028</v>
      </c>
      <c r="G50" s="51"/>
      <c r="H50" s="68"/>
      <c r="I50" s="68" t="s">
        <v>29</v>
      </c>
      <c r="J50" s="51"/>
      <c r="K50" s="51"/>
      <c r="L50" s="85" t="s">
        <v>37</v>
      </c>
      <c r="M50" s="91" t="s">
        <v>49</v>
      </c>
      <c r="N50" s="28"/>
    </row>
    <row r="51" spans="1:14" ht="20.25" customHeight="1">
      <c r="A51" s="123" t="s">
        <v>23</v>
      </c>
      <c r="B51" s="124"/>
      <c r="C51" s="87"/>
      <c r="D51" s="88"/>
      <c r="E51" s="88"/>
      <c r="F51" s="92">
        <f>IF(SUM(F16:F46)=0,"",(COUNT(F16:F46)))</f>
        <v>29</v>
      </c>
      <c r="G51" s="93"/>
      <c r="H51" s="89" t="s">
        <v>40</v>
      </c>
      <c r="I51" s="51"/>
      <c r="J51" s="51"/>
      <c r="K51" s="51"/>
      <c r="L51" s="51"/>
      <c r="M51" s="53"/>
      <c r="N51" s="28"/>
    </row>
    <row r="52" spans="1:14" ht="20.25" customHeight="1">
      <c r="A52" s="123" t="s">
        <v>24</v>
      </c>
      <c r="B52" s="124"/>
      <c r="C52" s="87"/>
      <c r="D52" s="88"/>
      <c r="E52" s="88"/>
      <c r="F52" s="92">
        <f>IF(SUM(F16:F46)=0,"",(COUNTIF(F16:F46,"&gt;="&amp;L37)-COUNTIF(F16:F46,"&gt;"&amp;L38)))</f>
        <v>28</v>
      </c>
      <c r="G52" s="51"/>
      <c r="H52" s="85"/>
      <c r="I52" s="68" t="s">
        <v>26</v>
      </c>
      <c r="J52" s="51"/>
      <c r="K52" s="51"/>
      <c r="L52" s="85" t="s">
        <v>37</v>
      </c>
      <c r="M52" s="91" t="s">
        <v>49</v>
      </c>
      <c r="N52" s="28"/>
    </row>
    <row r="53" spans="1:14" ht="19.5" customHeight="1">
      <c r="A53" s="123" t="s">
        <v>25</v>
      </c>
      <c r="B53" s="124"/>
      <c r="C53" s="87"/>
      <c r="D53" s="88"/>
      <c r="E53" s="88"/>
      <c r="F53" s="94">
        <f>IF(SUM(F16:F46)=0,"",F52/F51)</f>
        <v>0.9655172413793104</v>
      </c>
      <c r="G53" s="93"/>
      <c r="H53" s="89" t="s">
        <v>41</v>
      </c>
      <c r="I53" s="51"/>
      <c r="J53" s="51"/>
      <c r="K53" s="51"/>
      <c r="L53" s="66"/>
      <c r="M53" s="34"/>
      <c r="N53" s="28"/>
    </row>
    <row r="54" spans="1:14" ht="20.25" customHeight="1">
      <c r="A54" s="95" t="s">
        <v>34</v>
      </c>
      <c r="B54" s="95"/>
      <c r="C54" s="95"/>
      <c r="D54" s="34"/>
      <c r="E54" s="96"/>
      <c r="F54" s="96"/>
      <c r="G54" s="34"/>
      <c r="H54" s="51"/>
      <c r="I54" s="68" t="s">
        <v>27</v>
      </c>
      <c r="J54" s="51"/>
      <c r="K54" s="51"/>
      <c r="L54" s="85" t="s">
        <v>37</v>
      </c>
      <c r="M54" s="91" t="s">
        <v>50</v>
      </c>
      <c r="N54" s="28"/>
    </row>
    <row r="55" spans="1:14" ht="16.5">
      <c r="A55" s="95" t="s">
        <v>62</v>
      </c>
      <c r="B55" s="95"/>
      <c r="C55" s="95"/>
      <c r="D55" s="34"/>
      <c r="E55" s="34"/>
      <c r="F55" s="34"/>
      <c r="G55" s="34"/>
      <c r="H55" s="51"/>
      <c r="I55" s="51"/>
      <c r="J55" s="51"/>
      <c r="K55" s="51"/>
      <c r="L55" s="66"/>
      <c r="M55" s="34"/>
      <c r="N55" s="28"/>
    </row>
    <row r="56" spans="1:14" ht="13.5">
      <c r="A56" s="34"/>
      <c r="B56" s="95"/>
      <c r="C56" s="9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28"/>
    </row>
    <row r="57" spans="1:14" ht="16.5">
      <c r="A57" s="97" t="s">
        <v>33</v>
      </c>
      <c r="B57" s="97"/>
      <c r="C57" s="95"/>
      <c r="D57" s="34"/>
      <c r="E57" s="91"/>
      <c r="F57" s="125" t="s">
        <v>51</v>
      </c>
      <c r="G57" s="125"/>
      <c r="H57" s="125"/>
      <c r="I57" s="125"/>
      <c r="J57" s="98" t="s">
        <v>0</v>
      </c>
      <c r="K57" s="126">
        <v>40576</v>
      </c>
      <c r="L57" s="126"/>
      <c r="M57" s="126"/>
      <c r="N57" s="28"/>
    </row>
    <row r="58" spans="1:14" ht="13.5">
      <c r="A58" s="34"/>
      <c r="B58" s="95"/>
      <c r="C58" s="9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28"/>
    </row>
    <row r="59" spans="1:14" ht="16.5">
      <c r="A59" s="109" t="s">
        <v>78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34"/>
      <c r="N59" s="28"/>
    </row>
    <row r="60" spans="1:14" ht="16.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34" t="s">
        <v>67</v>
      </c>
      <c r="N60" s="28"/>
    </row>
    <row r="61" spans="1:177" s="9" customFormat="1" ht="13.5" customHeight="1">
      <c r="A61" s="29" t="s">
        <v>30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 t="s">
        <v>66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</row>
    <row r="62" spans="1:177" s="9" customFormat="1" ht="15.75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 t="s">
        <v>31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</row>
    <row r="63" spans="1:14" ht="18">
      <c r="A63" s="34"/>
      <c r="B63" s="35" t="s">
        <v>61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0"/>
    </row>
    <row r="64" spans="1:177" s="11" customFormat="1" ht="21">
      <c r="A64" s="38"/>
      <c r="B64" s="39" t="s">
        <v>4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2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</row>
    <row r="65" spans="1:14" ht="24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28"/>
    </row>
    <row r="66" spans="1:14" ht="24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8"/>
    </row>
    <row r="67" spans="1:14" ht="18">
      <c r="A67" s="99" t="s">
        <v>75</v>
      </c>
      <c r="B67" s="95"/>
      <c r="C67" s="9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28"/>
    </row>
    <row r="68" spans="1:14" ht="13.5">
      <c r="A68" s="34"/>
      <c r="B68" s="95"/>
      <c r="C68" s="95"/>
      <c r="D68" s="34"/>
      <c r="E68" s="95"/>
      <c r="F68" s="95"/>
      <c r="G68" s="95"/>
      <c r="H68" s="34"/>
      <c r="I68" s="34"/>
      <c r="J68" s="34"/>
      <c r="K68" s="34"/>
      <c r="L68" s="34"/>
      <c r="M68" s="34"/>
      <c r="N68" s="28"/>
    </row>
    <row r="69" spans="1:14" ht="15" customHeight="1">
      <c r="A69" s="100" t="s">
        <v>32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28"/>
    </row>
    <row r="70" spans="1:14" ht="24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28"/>
    </row>
    <row r="71" spans="1:14" ht="24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28"/>
    </row>
    <row r="72" spans="1:14" ht="24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8"/>
    </row>
    <row r="73" spans="1:14" ht="24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28"/>
    </row>
    <row r="74" spans="1:14" ht="24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28"/>
    </row>
    <row r="75" spans="1:14" ht="24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28"/>
    </row>
    <row r="76" spans="1:14" ht="24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28"/>
    </row>
    <row r="77" spans="1:14" ht="24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28"/>
    </row>
    <row r="78" spans="1:14" ht="24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28"/>
    </row>
    <row r="79" spans="1:14" ht="24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28"/>
    </row>
    <row r="80" spans="1:14" ht="24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28"/>
    </row>
    <row r="81" spans="1:14" ht="24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28"/>
    </row>
    <row r="82" spans="1:14" ht="24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28"/>
    </row>
    <row r="83" spans="1:14" ht="24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28"/>
    </row>
    <row r="84" spans="1:14" ht="24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28"/>
    </row>
    <row r="85" spans="1:14" ht="24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28"/>
    </row>
    <row r="86" spans="1:14" ht="24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28"/>
    </row>
    <row r="87" spans="1:14" ht="24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28"/>
    </row>
    <row r="88" spans="1:14" ht="24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28"/>
    </row>
    <row r="89" spans="1:14" ht="24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28"/>
    </row>
    <row r="90" spans="1:14" ht="24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28"/>
    </row>
    <row r="91" spans="1:14" ht="24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28"/>
    </row>
    <row r="92" spans="1:14" ht="24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28"/>
    </row>
    <row r="93" spans="1:14" ht="24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28"/>
    </row>
    <row r="94" spans="1:14" ht="24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28"/>
    </row>
    <row r="95" spans="1:14" ht="24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28"/>
    </row>
    <row r="96" spans="1:14" ht="24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28"/>
    </row>
    <row r="97" spans="1:14" ht="24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28"/>
    </row>
    <row r="98" spans="1:14" ht="24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28"/>
    </row>
    <row r="99" spans="1:14" ht="24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28"/>
    </row>
    <row r="100" spans="1:14" ht="24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28"/>
    </row>
    <row r="101" spans="1:14" ht="24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28"/>
    </row>
    <row r="102" spans="1:14" ht="24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28"/>
    </row>
    <row r="103" spans="1:14" ht="24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28"/>
    </row>
    <row r="104" spans="1:14" ht="24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8"/>
    </row>
    <row r="105" spans="1:14" ht="24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28"/>
    </row>
    <row r="106" spans="1:14" ht="20.25" customHeight="1">
      <c r="A106" s="97" t="s">
        <v>33</v>
      </c>
      <c r="B106" s="97"/>
      <c r="C106" s="95"/>
      <c r="D106" s="34"/>
      <c r="E106" s="91"/>
      <c r="F106" s="91"/>
      <c r="G106" s="91"/>
      <c r="H106" s="91"/>
      <c r="I106" s="91"/>
      <c r="J106" s="98" t="s">
        <v>0</v>
      </c>
      <c r="K106" s="91"/>
      <c r="L106" s="91"/>
      <c r="M106" s="91"/>
      <c r="N106" s="28"/>
    </row>
    <row r="107" spans="1:14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28"/>
    </row>
    <row r="108" ht="12.75">
      <c r="G108" s="4"/>
    </row>
  </sheetData>
  <sheetProtection/>
  <mergeCells count="77">
    <mergeCell ref="F6:I6"/>
    <mergeCell ref="L7:M7"/>
    <mergeCell ref="L9:M9"/>
    <mergeCell ref="B11:C11"/>
    <mergeCell ref="D7:I7"/>
    <mergeCell ref="B7:C7"/>
    <mergeCell ref="A13:A15"/>
    <mergeCell ref="B13:B15"/>
    <mergeCell ref="C13:C15"/>
    <mergeCell ref="D9:I9"/>
    <mergeCell ref="B9:C9"/>
    <mergeCell ref="J27:L27"/>
    <mergeCell ref="K24:L24"/>
    <mergeCell ref="K25:L25"/>
    <mergeCell ref="D13:D15"/>
    <mergeCell ref="F13:F15"/>
    <mergeCell ref="J18:L18"/>
    <mergeCell ref="K20:L20"/>
    <mergeCell ref="K21:L21"/>
    <mergeCell ref="A48:B48"/>
    <mergeCell ref="L44:M44"/>
    <mergeCell ref="L45:M45"/>
    <mergeCell ref="L46:M46"/>
    <mergeCell ref="I45:J45"/>
    <mergeCell ref="I46:J46"/>
    <mergeCell ref="A49:B49"/>
    <mergeCell ref="A50:B50"/>
    <mergeCell ref="A59:L59"/>
    <mergeCell ref="F57:I57"/>
    <mergeCell ref="K57:M57"/>
    <mergeCell ref="A53:B53"/>
    <mergeCell ref="A51:B51"/>
    <mergeCell ref="A52:B52"/>
    <mergeCell ref="A5:M5"/>
    <mergeCell ref="E13:E15"/>
    <mergeCell ref="H39:M40"/>
    <mergeCell ref="A47:B47"/>
    <mergeCell ref="I44:J44"/>
    <mergeCell ref="J28:L28"/>
    <mergeCell ref="J29:L29"/>
    <mergeCell ref="J30:L30"/>
    <mergeCell ref="L11:M11"/>
    <mergeCell ref="D11:I11"/>
    <mergeCell ref="A71:M71"/>
    <mergeCell ref="A72:M72"/>
    <mergeCell ref="A73:M73"/>
    <mergeCell ref="A74:M74"/>
    <mergeCell ref="A75:M75"/>
    <mergeCell ref="A76:M76"/>
    <mergeCell ref="A77:M77"/>
    <mergeCell ref="A78:M78"/>
    <mergeCell ref="A79:M79"/>
    <mergeCell ref="A80:M80"/>
    <mergeCell ref="A81:M81"/>
    <mergeCell ref="A82:M82"/>
    <mergeCell ref="A83:M83"/>
    <mergeCell ref="A84:M84"/>
    <mergeCell ref="A85:M85"/>
    <mergeCell ref="A86:M86"/>
    <mergeCell ref="A87:M87"/>
    <mergeCell ref="A88:M88"/>
    <mergeCell ref="A89:M89"/>
    <mergeCell ref="A90:M90"/>
    <mergeCell ref="A91:M91"/>
    <mergeCell ref="A92:M92"/>
    <mergeCell ref="A93:M93"/>
    <mergeCell ref="A94:M94"/>
    <mergeCell ref="A60:L60"/>
    <mergeCell ref="A103:M103"/>
    <mergeCell ref="A99:M99"/>
    <mergeCell ref="A100:M100"/>
    <mergeCell ref="A101:M101"/>
    <mergeCell ref="A102:M102"/>
    <mergeCell ref="A95:M95"/>
    <mergeCell ref="A96:M96"/>
    <mergeCell ref="A97:M97"/>
    <mergeCell ref="A98:M98"/>
  </mergeCells>
  <printOptions horizontalCentered="1"/>
  <pageMargins left="0.5" right="0.5" top="0.25" bottom="0.25" header="0.25" footer="0.25"/>
  <pageSetup fitToHeight="2" horizontalDpi="600" verticalDpi="600" orientation="portrait" scale="70" r:id="rId3"/>
  <rowBreaks count="1" manualBreakCount="1">
    <brk id="60" max="12" man="1"/>
  </rowBreaks>
  <ignoredErrors>
    <ignoredError sqref="C47:E47 E16:F4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showGridLines="0" view="pageBreakPreview" zoomScale="75" zoomScaleNormal="80" zoomScaleSheetLayoutView="75" zoomScalePageLayoutView="0" workbookViewId="0" topLeftCell="A70">
      <selection activeCell="H15" sqref="H15"/>
    </sheetView>
  </sheetViews>
  <sheetFormatPr defaultColWidth="9.140625" defaultRowHeight="12.75"/>
  <cols>
    <col min="1" max="1" width="6.421875" style="16" customWidth="1"/>
    <col min="2" max="2" width="9.140625" style="14" customWidth="1"/>
    <col min="3" max="3" width="11.7109375" style="14" customWidth="1"/>
    <col min="4" max="5" width="10.57421875" style="14" customWidth="1"/>
    <col min="6" max="6" width="11.140625" style="14" customWidth="1"/>
    <col min="7" max="7" width="3.28125" style="14" customWidth="1"/>
    <col min="8" max="10" width="11.7109375" style="14" customWidth="1"/>
    <col min="11" max="11" width="10.140625" style="14" customWidth="1"/>
    <col min="12" max="12" width="11.57421875" style="14" customWidth="1"/>
    <col min="13" max="13" width="12.00390625" style="14" customWidth="1"/>
    <col min="14" max="14" width="2.00390625" style="14" customWidth="1"/>
    <col min="15" max="16384" width="9.140625" style="14" customWidth="1"/>
  </cols>
  <sheetData>
    <row r="1" spans="1:17" s="12" customFormat="1" ht="13.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66</v>
      </c>
      <c r="N1" s="17"/>
      <c r="O1" s="17"/>
      <c r="P1" s="17"/>
      <c r="Q1" s="17"/>
    </row>
    <row r="2" spans="1:17" s="12" customFormat="1" ht="15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31</v>
      </c>
      <c r="N2" s="17"/>
      <c r="O2" s="17"/>
      <c r="P2" s="17"/>
      <c r="Q2" s="17"/>
    </row>
    <row r="3" spans="1:17" ht="18.75">
      <c r="A3" s="34"/>
      <c r="B3" s="35" t="s">
        <v>61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5"/>
      <c r="O3" s="1"/>
      <c r="P3" s="1"/>
      <c r="Q3" s="1"/>
    </row>
    <row r="4" spans="1:17" s="15" customFormat="1" ht="21">
      <c r="A4" s="38"/>
      <c r="B4" s="39" t="s">
        <v>4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10"/>
      <c r="O4" s="18"/>
      <c r="P4" s="18"/>
      <c r="Q4" s="18"/>
    </row>
    <row r="5" spans="1:17" ht="15" customHeight="1">
      <c r="A5" s="158" t="s">
        <v>56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6"/>
      <c r="O5" s="1"/>
      <c r="P5" s="1"/>
      <c r="Q5" s="1"/>
    </row>
    <row r="6" spans="1:17" ht="15" customHeight="1">
      <c r="A6" s="34"/>
      <c r="B6" s="36"/>
      <c r="C6" s="36"/>
      <c r="D6" s="43"/>
      <c r="E6" s="43"/>
      <c r="F6" s="43"/>
      <c r="G6" s="43"/>
      <c r="H6" s="43"/>
      <c r="I6" s="43"/>
      <c r="J6" s="43"/>
      <c r="K6" s="43"/>
      <c r="L6" s="43"/>
      <c r="M6" s="43"/>
      <c r="N6" s="6"/>
      <c r="O6" s="1"/>
      <c r="P6" s="1"/>
      <c r="Q6" s="1"/>
    </row>
    <row r="7" spans="1:17" ht="16.5" thickBot="1">
      <c r="A7" s="34"/>
      <c r="B7" s="135" t="s">
        <v>1</v>
      </c>
      <c r="C7" s="135"/>
      <c r="D7" s="148"/>
      <c r="E7" s="148"/>
      <c r="F7" s="148"/>
      <c r="G7" s="148"/>
      <c r="H7" s="148"/>
      <c r="I7" s="148"/>
      <c r="J7" s="44"/>
      <c r="K7" s="45" t="s">
        <v>2</v>
      </c>
      <c r="L7" s="146"/>
      <c r="M7" s="146"/>
      <c r="N7" s="7"/>
      <c r="O7" s="1"/>
      <c r="P7" s="1"/>
      <c r="Q7" s="1"/>
    </row>
    <row r="8" spans="1:17" ht="5.25" customHeight="1">
      <c r="A8" s="34"/>
      <c r="B8" s="46"/>
      <c r="C8" s="46"/>
      <c r="D8" s="47"/>
      <c r="E8" s="47"/>
      <c r="F8" s="47"/>
      <c r="G8" s="47"/>
      <c r="H8" s="47"/>
      <c r="I8" s="47"/>
      <c r="J8" s="44"/>
      <c r="K8" s="44"/>
      <c r="L8" s="48"/>
      <c r="M8" s="48"/>
      <c r="N8" s="8"/>
      <c r="O8" s="1"/>
      <c r="P8" s="1"/>
      <c r="Q8" s="1"/>
    </row>
    <row r="9" spans="1:17" ht="16.5" thickBot="1">
      <c r="A9" s="34"/>
      <c r="B9" s="135" t="s">
        <v>5</v>
      </c>
      <c r="C9" s="135"/>
      <c r="D9" s="148"/>
      <c r="E9" s="148"/>
      <c r="F9" s="148"/>
      <c r="G9" s="148"/>
      <c r="H9" s="148"/>
      <c r="I9" s="148"/>
      <c r="J9" s="45"/>
      <c r="K9" s="45" t="s">
        <v>3</v>
      </c>
      <c r="L9" s="147"/>
      <c r="M9" s="147"/>
      <c r="N9" s="7"/>
      <c r="O9" s="1"/>
      <c r="P9" s="1"/>
      <c r="Q9" s="1"/>
    </row>
    <row r="10" spans="1:17" ht="5.25" customHeight="1">
      <c r="A10" s="34"/>
      <c r="B10" s="46"/>
      <c r="C10" s="46"/>
      <c r="D10" s="47"/>
      <c r="E10" s="47"/>
      <c r="F10" s="47"/>
      <c r="G10" s="47"/>
      <c r="H10" s="47"/>
      <c r="I10" s="47"/>
      <c r="J10" s="44"/>
      <c r="K10" s="44"/>
      <c r="L10" s="48"/>
      <c r="M10" s="48"/>
      <c r="N10" s="8"/>
      <c r="O10" s="1"/>
      <c r="P10" s="1"/>
      <c r="Q10" s="1"/>
    </row>
    <row r="11" spans="1:17" ht="16.5" thickBot="1">
      <c r="A11" s="34"/>
      <c r="B11" s="135" t="s">
        <v>6</v>
      </c>
      <c r="C11" s="135"/>
      <c r="D11" s="148"/>
      <c r="E11" s="148"/>
      <c r="F11" s="148"/>
      <c r="G11" s="148"/>
      <c r="H11" s="148"/>
      <c r="I11" s="148"/>
      <c r="J11" s="45"/>
      <c r="K11" s="45" t="s">
        <v>7</v>
      </c>
      <c r="L11" s="147"/>
      <c r="M11" s="147"/>
      <c r="N11" s="7"/>
      <c r="O11" s="1"/>
      <c r="P11" s="1"/>
      <c r="Q11" s="1"/>
    </row>
    <row r="12" spans="1:17" ht="15" customHeight="1">
      <c r="A12" s="3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8"/>
      <c r="O12" s="1"/>
      <c r="P12" s="1"/>
      <c r="Q12" s="1"/>
    </row>
    <row r="13" spans="1:17" ht="20.25" customHeight="1">
      <c r="A13" s="132" t="s">
        <v>28</v>
      </c>
      <c r="B13" s="132" t="s">
        <v>0</v>
      </c>
      <c r="C13" s="111" t="s">
        <v>68</v>
      </c>
      <c r="D13" s="111" t="s">
        <v>38</v>
      </c>
      <c r="E13" s="111" t="s">
        <v>39</v>
      </c>
      <c r="F13" s="111" t="s">
        <v>8</v>
      </c>
      <c r="G13" s="49"/>
      <c r="H13" s="50" t="s">
        <v>44</v>
      </c>
      <c r="I13" s="51"/>
      <c r="J13" s="51"/>
      <c r="K13" s="51"/>
      <c r="L13" s="51"/>
      <c r="M13" s="51"/>
      <c r="N13" s="8"/>
      <c r="O13" s="1"/>
      <c r="P13" s="1"/>
      <c r="Q13" s="1"/>
    </row>
    <row r="14" spans="1:17" ht="20.25" customHeight="1">
      <c r="A14" s="133"/>
      <c r="B14" s="133"/>
      <c r="C14" s="112"/>
      <c r="D14" s="112"/>
      <c r="E14" s="112"/>
      <c r="F14" s="112"/>
      <c r="G14" s="49"/>
      <c r="H14" s="52" t="s">
        <v>69</v>
      </c>
      <c r="I14" s="51"/>
      <c r="J14" s="51"/>
      <c r="K14" s="51"/>
      <c r="L14" s="51"/>
      <c r="M14" s="51"/>
      <c r="N14" s="8"/>
      <c r="O14" s="1"/>
      <c r="P14" s="1"/>
      <c r="Q14" s="1"/>
    </row>
    <row r="15" spans="1:17" ht="19.5" customHeight="1" thickBot="1">
      <c r="A15" s="134"/>
      <c r="B15" s="134"/>
      <c r="C15" s="113"/>
      <c r="D15" s="113"/>
      <c r="E15" s="113"/>
      <c r="F15" s="113"/>
      <c r="G15" s="51"/>
      <c r="H15" s="53"/>
      <c r="I15" s="54" t="s">
        <v>9</v>
      </c>
      <c r="J15" s="51"/>
      <c r="K15" s="51"/>
      <c r="L15" s="51"/>
      <c r="M15" s="51"/>
      <c r="N15" s="8"/>
      <c r="O15" s="1"/>
      <c r="P15" s="1"/>
      <c r="Q15" s="1"/>
    </row>
    <row r="16" spans="1:17" ht="19.5" customHeight="1">
      <c r="A16" s="55">
        <f>IF(ISBLANK($L$9),"",TEXT(L9,"ddd"))</f>
      </c>
      <c r="B16" s="56">
        <v>1</v>
      </c>
      <c r="C16" s="101"/>
      <c r="D16" s="101"/>
      <c r="E16" s="58">
        <f aca="true" t="shared" si="0" ref="E16:E46">IF(D16="","",+D16*$K$20/100*$K$21)</f>
      </c>
      <c r="F16" s="58">
        <f aca="true" t="shared" si="1" ref="F16:F46">IF(E16="","",+E16/(C16*8.34))</f>
      </c>
      <c r="G16" s="51"/>
      <c r="H16" s="53"/>
      <c r="I16" s="54" t="s">
        <v>10</v>
      </c>
      <c r="J16" s="51"/>
      <c r="K16" s="51"/>
      <c r="L16" s="51"/>
      <c r="M16" s="51"/>
      <c r="N16" s="8"/>
      <c r="O16" s="1"/>
      <c r="P16" s="1"/>
      <c r="Q16" s="1"/>
    </row>
    <row r="17" spans="1:17" ht="20.25" customHeight="1">
      <c r="A17" s="59">
        <f aca="true" t="shared" si="2" ref="A17:A46">IF(ISBLANK($L$9),"",TEXT($L$9+B16,"ddd"))</f>
      </c>
      <c r="B17" s="60">
        <v>2</v>
      </c>
      <c r="C17" s="102"/>
      <c r="D17" s="102"/>
      <c r="E17" s="62">
        <f t="shared" si="0"/>
      </c>
      <c r="F17" s="62">
        <f t="shared" si="1"/>
      </c>
      <c r="G17" s="51"/>
      <c r="H17" s="53"/>
      <c r="I17" s="54" t="s">
        <v>11</v>
      </c>
      <c r="J17" s="51"/>
      <c r="K17" s="51"/>
      <c r="L17" s="51"/>
      <c r="M17" s="51"/>
      <c r="N17" s="8"/>
      <c r="O17" s="1"/>
      <c r="P17" s="1"/>
      <c r="Q17" s="1"/>
    </row>
    <row r="18" spans="1:17" ht="20.25" customHeight="1">
      <c r="A18" s="59">
        <f t="shared" si="2"/>
      </c>
      <c r="B18" s="60">
        <f aca="true" t="shared" si="3" ref="B18:B46">B17+1</f>
        <v>3</v>
      </c>
      <c r="C18" s="102"/>
      <c r="D18" s="102"/>
      <c r="E18" s="62">
        <f t="shared" si="0"/>
      </c>
      <c r="F18" s="62">
        <f t="shared" si="1"/>
      </c>
      <c r="G18" s="51"/>
      <c r="H18" s="53"/>
      <c r="I18" s="54" t="s">
        <v>12</v>
      </c>
      <c r="J18" s="145"/>
      <c r="K18" s="145"/>
      <c r="L18" s="145"/>
      <c r="M18" s="51"/>
      <c r="N18" s="8"/>
      <c r="O18" s="1"/>
      <c r="P18" s="1"/>
      <c r="Q18" s="1"/>
    </row>
    <row r="19" spans="1:17" ht="20.25" customHeight="1">
      <c r="A19" s="59">
        <f t="shared" si="2"/>
      </c>
      <c r="B19" s="60">
        <f t="shared" si="3"/>
        <v>4</v>
      </c>
      <c r="C19" s="102"/>
      <c r="D19" s="102"/>
      <c r="E19" s="62">
        <f t="shared" si="0"/>
      </c>
      <c r="F19" s="62">
        <f t="shared" si="1"/>
      </c>
      <c r="G19" s="51"/>
      <c r="H19" s="51"/>
      <c r="I19" s="51"/>
      <c r="J19" s="51"/>
      <c r="K19" s="51"/>
      <c r="L19" s="51"/>
      <c r="M19" s="51"/>
      <c r="N19" s="8"/>
      <c r="O19" s="1"/>
      <c r="P19" s="1"/>
      <c r="Q19" s="1"/>
    </row>
    <row r="20" spans="1:17" ht="20.25" customHeight="1">
      <c r="A20" s="59">
        <f t="shared" si="2"/>
      </c>
      <c r="B20" s="60">
        <f t="shared" si="3"/>
        <v>5</v>
      </c>
      <c r="C20" s="102"/>
      <c r="D20" s="102"/>
      <c r="E20" s="62">
        <f t="shared" si="0"/>
      </c>
      <c r="F20" s="62">
        <f t="shared" si="1"/>
      </c>
      <c r="G20" s="51"/>
      <c r="H20" s="51"/>
      <c r="I20" s="51" t="s">
        <v>13</v>
      </c>
      <c r="J20" s="51"/>
      <c r="K20" s="155"/>
      <c r="L20" s="155"/>
      <c r="M20" s="51"/>
      <c r="N20" s="8"/>
      <c r="O20" s="1"/>
      <c r="P20" s="1"/>
      <c r="Q20" s="1"/>
    </row>
    <row r="21" spans="1:17" ht="20.25" customHeight="1">
      <c r="A21" s="59">
        <f t="shared" si="2"/>
      </c>
      <c r="B21" s="60">
        <f t="shared" si="3"/>
        <v>6</v>
      </c>
      <c r="C21" s="101"/>
      <c r="D21" s="102"/>
      <c r="E21" s="62">
        <f t="shared" si="0"/>
      </c>
      <c r="F21" s="62">
        <f t="shared" si="1"/>
      </c>
      <c r="G21" s="51"/>
      <c r="H21" s="51"/>
      <c r="I21" s="51" t="s">
        <v>14</v>
      </c>
      <c r="J21" s="51"/>
      <c r="K21" s="156"/>
      <c r="L21" s="156"/>
      <c r="M21" s="51"/>
      <c r="N21" s="8"/>
      <c r="O21" s="1"/>
      <c r="P21" s="1"/>
      <c r="Q21" s="1"/>
    </row>
    <row r="22" spans="1:17" ht="20.25" customHeight="1">
      <c r="A22" s="59">
        <f t="shared" si="2"/>
      </c>
      <c r="B22" s="60">
        <f t="shared" si="3"/>
        <v>7</v>
      </c>
      <c r="C22" s="102"/>
      <c r="D22" s="102"/>
      <c r="E22" s="62">
        <f t="shared" si="0"/>
      </c>
      <c r="F22" s="62">
        <f t="shared" si="1"/>
      </c>
      <c r="G22" s="51"/>
      <c r="H22" s="51"/>
      <c r="I22" s="51"/>
      <c r="J22" s="51"/>
      <c r="K22" s="103"/>
      <c r="L22" s="51"/>
      <c r="M22" s="51"/>
      <c r="N22" s="8"/>
      <c r="O22" s="1"/>
      <c r="P22" s="1"/>
      <c r="Q22" s="1"/>
    </row>
    <row r="23" spans="1:17" ht="20.25" customHeight="1">
      <c r="A23" s="59">
        <f t="shared" si="2"/>
      </c>
      <c r="B23" s="60">
        <f t="shared" si="3"/>
        <v>8</v>
      </c>
      <c r="C23" s="102"/>
      <c r="D23" s="102"/>
      <c r="E23" s="62">
        <f t="shared" si="0"/>
      </c>
      <c r="F23" s="62">
        <f t="shared" si="1"/>
      </c>
      <c r="G23" s="51"/>
      <c r="H23" s="51" t="s">
        <v>45</v>
      </c>
      <c r="I23" s="51"/>
      <c r="J23" s="51"/>
      <c r="K23" s="51"/>
      <c r="L23" s="51"/>
      <c r="M23" s="51"/>
      <c r="N23" s="8"/>
      <c r="O23" s="1"/>
      <c r="P23" s="1"/>
      <c r="Q23" s="1"/>
    </row>
    <row r="24" spans="1:17" ht="20.25" customHeight="1">
      <c r="A24" s="59">
        <f t="shared" si="2"/>
      </c>
      <c r="B24" s="60">
        <f t="shared" si="3"/>
        <v>9</v>
      </c>
      <c r="C24" s="102"/>
      <c r="D24" s="102"/>
      <c r="E24" s="62">
        <f t="shared" si="0"/>
      </c>
      <c r="F24" s="62">
        <f t="shared" si="1"/>
      </c>
      <c r="G24" s="51"/>
      <c r="H24" s="52" t="s">
        <v>64</v>
      </c>
      <c r="I24" s="51"/>
      <c r="J24" s="51"/>
      <c r="K24" s="143"/>
      <c r="L24" s="143"/>
      <c r="M24" s="51"/>
      <c r="N24" s="8"/>
      <c r="O24" s="1"/>
      <c r="P24" s="1"/>
      <c r="Q24" s="1"/>
    </row>
    <row r="25" spans="1:17" ht="20.25" customHeight="1">
      <c r="A25" s="59">
        <f t="shared" si="2"/>
      </c>
      <c r="B25" s="60">
        <f t="shared" si="3"/>
        <v>10</v>
      </c>
      <c r="C25" s="102"/>
      <c r="D25" s="102"/>
      <c r="E25" s="62">
        <f t="shared" si="0"/>
      </c>
      <c r="F25" s="62">
        <f t="shared" si="1"/>
      </c>
      <c r="G25" s="51"/>
      <c r="H25" s="52" t="s">
        <v>15</v>
      </c>
      <c r="I25" s="51"/>
      <c r="J25" s="51"/>
      <c r="K25" s="144"/>
      <c r="L25" s="144"/>
      <c r="M25" s="51"/>
      <c r="N25" s="8"/>
      <c r="O25" s="1"/>
      <c r="P25" s="1"/>
      <c r="Q25" s="1"/>
    </row>
    <row r="26" spans="1:17" ht="20.25" customHeight="1">
      <c r="A26" s="59">
        <f t="shared" si="2"/>
      </c>
      <c r="B26" s="60">
        <f t="shared" si="3"/>
        <v>11</v>
      </c>
      <c r="C26" s="102"/>
      <c r="D26" s="102"/>
      <c r="E26" s="62">
        <f t="shared" si="0"/>
      </c>
      <c r="F26" s="62">
        <f t="shared" si="1"/>
      </c>
      <c r="G26" s="51"/>
      <c r="H26" s="52" t="s">
        <v>43</v>
      </c>
      <c r="I26" s="51"/>
      <c r="J26" s="51"/>
      <c r="K26" s="51"/>
      <c r="L26" s="51"/>
      <c r="M26" s="51"/>
      <c r="N26" s="8"/>
      <c r="O26" s="1"/>
      <c r="P26" s="1"/>
      <c r="Q26" s="1"/>
    </row>
    <row r="27" spans="1:17" ht="20.25" customHeight="1">
      <c r="A27" s="59">
        <f t="shared" si="2"/>
      </c>
      <c r="B27" s="60">
        <f t="shared" si="3"/>
        <v>12</v>
      </c>
      <c r="C27" s="102"/>
      <c r="D27" s="102"/>
      <c r="E27" s="62">
        <f t="shared" si="0"/>
      </c>
      <c r="F27" s="62">
        <f t="shared" si="1"/>
      </c>
      <c r="G27" s="51"/>
      <c r="H27" s="51"/>
      <c r="I27" s="63" t="s">
        <v>0</v>
      </c>
      <c r="J27" s="136" t="s">
        <v>16</v>
      </c>
      <c r="K27" s="137"/>
      <c r="L27" s="138"/>
      <c r="M27" s="51"/>
      <c r="N27" s="8"/>
      <c r="O27" s="1"/>
      <c r="P27" s="1"/>
      <c r="Q27" s="1"/>
    </row>
    <row r="28" spans="1:17" ht="20.25" customHeight="1">
      <c r="A28" s="59">
        <f t="shared" si="2"/>
      </c>
      <c r="B28" s="60">
        <f t="shared" si="3"/>
        <v>13</v>
      </c>
      <c r="C28" s="101"/>
      <c r="D28" s="102"/>
      <c r="E28" s="62">
        <f t="shared" si="0"/>
      </c>
      <c r="F28" s="62">
        <f t="shared" si="1"/>
      </c>
      <c r="G28" s="51"/>
      <c r="H28" s="51"/>
      <c r="I28" s="104"/>
      <c r="J28" s="151"/>
      <c r="K28" s="152"/>
      <c r="L28" s="153"/>
      <c r="M28" s="51"/>
      <c r="N28" s="8"/>
      <c r="O28" s="1"/>
      <c r="P28" s="1"/>
      <c r="Q28" s="1"/>
    </row>
    <row r="29" spans="1:17" ht="20.25" customHeight="1">
      <c r="A29" s="59">
        <f t="shared" si="2"/>
      </c>
      <c r="B29" s="60">
        <f t="shared" si="3"/>
        <v>14</v>
      </c>
      <c r="C29" s="102"/>
      <c r="D29" s="102"/>
      <c r="E29" s="62">
        <f t="shared" si="0"/>
      </c>
      <c r="F29" s="62">
        <f t="shared" si="1"/>
      </c>
      <c r="G29" s="51"/>
      <c r="H29" s="51"/>
      <c r="I29" s="104"/>
      <c r="J29" s="151"/>
      <c r="K29" s="152"/>
      <c r="L29" s="153"/>
      <c r="M29" s="51"/>
      <c r="N29" s="8"/>
      <c r="O29" s="1"/>
      <c r="P29" s="1"/>
      <c r="Q29" s="1"/>
    </row>
    <row r="30" spans="1:17" ht="20.25" customHeight="1">
      <c r="A30" s="59">
        <f t="shared" si="2"/>
      </c>
      <c r="B30" s="60">
        <f t="shared" si="3"/>
        <v>15</v>
      </c>
      <c r="C30" s="102"/>
      <c r="D30" s="102"/>
      <c r="E30" s="62">
        <f t="shared" si="0"/>
      </c>
      <c r="F30" s="62">
        <f t="shared" si="1"/>
      </c>
      <c r="G30" s="51"/>
      <c r="H30" s="51"/>
      <c r="I30" s="104"/>
      <c r="J30" s="151"/>
      <c r="K30" s="152"/>
      <c r="L30" s="153"/>
      <c r="M30" s="51"/>
      <c r="N30" s="8"/>
      <c r="O30" s="1"/>
      <c r="P30" s="1"/>
      <c r="Q30" s="1"/>
    </row>
    <row r="31" spans="1:17" ht="20.25" customHeight="1">
      <c r="A31" s="59">
        <f t="shared" si="2"/>
      </c>
      <c r="B31" s="60">
        <f t="shared" si="3"/>
        <v>16</v>
      </c>
      <c r="C31" s="101"/>
      <c r="D31" s="102"/>
      <c r="E31" s="62">
        <f t="shared" si="0"/>
      </c>
      <c r="F31" s="62">
        <f t="shared" si="1"/>
      </c>
      <c r="G31" s="51"/>
      <c r="H31" s="51"/>
      <c r="I31" s="51"/>
      <c r="J31" s="51"/>
      <c r="K31" s="51"/>
      <c r="L31" s="51"/>
      <c r="M31" s="51"/>
      <c r="N31" s="8"/>
      <c r="O31" s="1"/>
      <c r="P31" s="1"/>
      <c r="Q31" s="1"/>
    </row>
    <row r="32" spans="1:17" ht="20.25" customHeight="1">
      <c r="A32" s="59">
        <f t="shared" si="2"/>
      </c>
      <c r="B32" s="60">
        <f t="shared" si="3"/>
        <v>17</v>
      </c>
      <c r="C32" s="102"/>
      <c r="D32" s="102"/>
      <c r="E32" s="62">
        <f t="shared" si="0"/>
      </c>
      <c r="F32" s="62">
        <f t="shared" si="1"/>
      </c>
      <c r="G32" s="51"/>
      <c r="H32" s="51" t="s">
        <v>70</v>
      </c>
      <c r="I32" s="51"/>
      <c r="J32" s="51"/>
      <c r="K32" s="51"/>
      <c r="L32" s="105"/>
      <c r="M32" s="51"/>
      <c r="N32" s="8"/>
      <c r="O32" s="1"/>
      <c r="P32" s="1"/>
      <c r="Q32" s="1"/>
    </row>
    <row r="33" spans="1:17" ht="20.25" customHeight="1">
      <c r="A33" s="59">
        <f t="shared" si="2"/>
      </c>
      <c r="B33" s="60">
        <f t="shared" si="3"/>
        <v>18</v>
      </c>
      <c r="C33" s="102"/>
      <c r="D33" s="102"/>
      <c r="E33" s="62">
        <f t="shared" si="0"/>
      </c>
      <c r="F33" s="62">
        <f t="shared" si="1"/>
      </c>
      <c r="G33" s="51"/>
      <c r="H33" s="51" t="s">
        <v>71</v>
      </c>
      <c r="I33" s="51"/>
      <c r="J33" s="51"/>
      <c r="K33" s="66" t="s">
        <v>35</v>
      </c>
      <c r="L33" s="105"/>
      <c r="M33" s="51"/>
      <c r="N33" s="8"/>
      <c r="O33" s="1"/>
      <c r="P33" s="1"/>
      <c r="Q33" s="1"/>
    </row>
    <row r="34" spans="1:17" ht="20.25" customHeight="1">
      <c r="A34" s="59">
        <f t="shared" si="2"/>
      </c>
      <c r="B34" s="60">
        <f t="shared" si="3"/>
        <v>19</v>
      </c>
      <c r="C34" s="102"/>
      <c r="D34" s="102"/>
      <c r="E34" s="62">
        <f t="shared" si="0"/>
      </c>
      <c r="F34" s="62">
        <f t="shared" si="1"/>
      </c>
      <c r="G34" s="51"/>
      <c r="H34" s="51" t="s">
        <v>71</v>
      </c>
      <c r="I34" s="51"/>
      <c r="J34" s="51"/>
      <c r="K34" s="66" t="s">
        <v>36</v>
      </c>
      <c r="L34" s="105"/>
      <c r="M34" s="51"/>
      <c r="N34" s="8"/>
      <c r="O34" s="1"/>
      <c r="P34" s="1"/>
      <c r="Q34" s="1"/>
    </row>
    <row r="35" spans="1:17" ht="20.25" customHeight="1">
      <c r="A35" s="59">
        <f t="shared" si="2"/>
      </c>
      <c r="B35" s="60">
        <f t="shared" si="3"/>
        <v>20</v>
      </c>
      <c r="C35" s="102"/>
      <c r="D35" s="102"/>
      <c r="E35" s="62">
        <f t="shared" si="0"/>
      </c>
      <c r="F35" s="62">
        <f t="shared" si="1"/>
      </c>
      <c r="G35" s="51"/>
      <c r="H35" s="51" t="s">
        <v>72</v>
      </c>
      <c r="I35" s="51"/>
      <c r="J35" s="51"/>
      <c r="K35" s="51"/>
      <c r="L35" s="105"/>
      <c r="M35" s="51"/>
      <c r="N35" s="8"/>
      <c r="O35" s="1"/>
      <c r="P35" s="1"/>
      <c r="Q35" s="1"/>
    </row>
    <row r="36" spans="1:17" ht="20.25" customHeight="1">
      <c r="A36" s="59">
        <f t="shared" si="2"/>
      </c>
      <c r="B36" s="60">
        <f t="shared" si="3"/>
        <v>21</v>
      </c>
      <c r="C36" s="101"/>
      <c r="D36" s="102"/>
      <c r="E36" s="62">
        <f t="shared" si="0"/>
      </c>
      <c r="F36" s="62">
        <f t="shared" si="1"/>
      </c>
      <c r="G36" s="51"/>
      <c r="H36" s="51" t="s">
        <v>54</v>
      </c>
      <c r="I36" s="51"/>
      <c r="J36" s="51"/>
      <c r="K36" s="51"/>
      <c r="L36" s="106"/>
      <c r="M36" s="51"/>
      <c r="N36" s="8"/>
      <c r="O36" s="1"/>
      <c r="P36" s="1"/>
      <c r="Q36" s="1"/>
    </row>
    <row r="37" spans="1:17" ht="20.25" customHeight="1">
      <c r="A37" s="59">
        <f t="shared" si="2"/>
      </c>
      <c r="B37" s="60">
        <f t="shared" si="3"/>
        <v>22</v>
      </c>
      <c r="C37" s="102"/>
      <c r="D37" s="102"/>
      <c r="E37" s="62">
        <f t="shared" si="0"/>
      </c>
      <c r="F37" s="62">
        <f t="shared" si="1"/>
      </c>
      <c r="G37" s="51"/>
      <c r="H37" s="51" t="s">
        <v>73</v>
      </c>
      <c r="I37" s="51"/>
      <c r="J37" s="51"/>
      <c r="K37" s="66" t="s">
        <v>35</v>
      </c>
      <c r="L37" s="105"/>
      <c r="M37" s="51"/>
      <c r="N37" s="8"/>
      <c r="O37" s="1"/>
      <c r="P37" s="1"/>
      <c r="Q37" s="1"/>
    </row>
    <row r="38" spans="1:17" ht="20.25" customHeight="1">
      <c r="A38" s="59">
        <f t="shared" si="2"/>
      </c>
      <c r="B38" s="60">
        <f t="shared" si="3"/>
        <v>23</v>
      </c>
      <c r="C38" s="102"/>
      <c r="D38" s="102"/>
      <c r="E38" s="62">
        <f t="shared" si="0"/>
      </c>
      <c r="F38" s="62">
        <f t="shared" si="1"/>
      </c>
      <c r="G38" s="51"/>
      <c r="H38" s="51" t="s">
        <v>73</v>
      </c>
      <c r="I38" s="51"/>
      <c r="J38" s="51"/>
      <c r="K38" s="66" t="s">
        <v>36</v>
      </c>
      <c r="L38" s="105"/>
      <c r="M38" s="51"/>
      <c r="N38" s="8"/>
      <c r="O38" s="1"/>
      <c r="P38" s="1"/>
      <c r="Q38" s="1"/>
    </row>
    <row r="39" spans="1:17" ht="20.25" customHeight="1">
      <c r="A39" s="59">
        <f t="shared" si="2"/>
      </c>
      <c r="B39" s="60">
        <f t="shared" si="3"/>
        <v>24</v>
      </c>
      <c r="C39" s="102"/>
      <c r="D39" s="102"/>
      <c r="E39" s="62">
        <f t="shared" si="0"/>
      </c>
      <c r="F39" s="62">
        <f t="shared" si="1"/>
      </c>
      <c r="G39" s="51"/>
      <c r="H39" s="114" t="s">
        <v>76</v>
      </c>
      <c r="I39" s="114"/>
      <c r="J39" s="114"/>
      <c r="K39" s="114"/>
      <c r="L39" s="114"/>
      <c r="M39" s="114"/>
      <c r="N39" s="8"/>
      <c r="O39" s="1"/>
      <c r="P39" s="1"/>
      <c r="Q39" s="1"/>
    </row>
    <row r="40" spans="1:17" ht="20.25" customHeight="1">
      <c r="A40" s="59">
        <f t="shared" si="2"/>
      </c>
      <c r="B40" s="60">
        <f t="shared" si="3"/>
        <v>25</v>
      </c>
      <c r="C40" s="102"/>
      <c r="D40" s="102"/>
      <c r="E40" s="62">
        <f t="shared" si="0"/>
      </c>
      <c r="F40" s="62">
        <f t="shared" si="1"/>
      </c>
      <c r="G40" s="51"/>
      <c r="H40" s="114"/>
      <c r="I40" s="114"/>
      <c r="J40" s="114"/>
      <c r="K40" s="114"/>
      <c r="L40" s="114"/>
      <c r="M40" s="114"/>
      <c r="N40" s="8"/>
      <c r="O40" s="1"/>
      <c r="P40" s="1"/>
      <c r="Q40" s="1"/>
    </row>
    <row r="41" spans="1:17" ht="20.25" customHeight="1">
      <c r="A41" s="59">
        <f t="shared" si="2"/>
      </c>
      <c r="B41" s="60">
        <f t="shared" si="3"/>
        <v>26</v>
      </c>
      <c r="C41" s="102"/>
      <c r="D41" s="102"/>
      <c r="E41" s="62">
        <f t="shared" si="0"/>
      </c>
      <c r="F41" s="62">
        <f t="shared" si="1"/>
      </c>
      <c r="G41" s="51"/>
      <c r="H41" s="68" t="s">
        <v>46</v>
      </c>
      <c r="I41" s="51"/>
      <c r="J41" s="51"/>
      <c r="K41" s="51"/>
      <c r="L41" s="51"/>
      <c r="M41" s="69"/>
      <c r="N41" s="8"/>
      <c r="O41" s="1"/>
      <c r="P41" s="1"/>
      <c r="Q41" s="1"/>
    </row>
    <row r="42" spans="1:17" ht="20.25" customHeight="1">
      <c r="A42" s="59">
        <f t="shared" si="2"/>
      </c>
      <c r="B42" s="60">
        <f t="shared" si="3"/>
        <v>27</v>
      </c>
      <c r="C42" s="102"/>
      <c r="D42" s="102"/>
      <c r="E42" s="62">
        <f t="shared" si="0"/>
      </c>
      <c r="F42" s="62">
        <f t="shared" si="1"/>
      </c>
      <c r="G42" s="51"/>
      <c r="H42" s="70" t="s">
        <v>65</v>
      </c>
      <c r="I42" s="51"/>
      <c r="J42" s="51"/>
      <c r="K42" s="51"/>
      <c r="L42" s="51"/>
      <c r="M42" s="51"/>
      <c r="N42" s="8"/>
      <c r="O42" s="1"/>
      <c r="P42" s="1"/>
      <c r="Q42" s="1"/>
    </row>
    <row r="43" spans="1:17" ht="20.25" customHeight="1">
      <c r="A43" s="59">
        <f t="shared" si="2"/>
      </c>
      <c r="B43" s="60">
        <f t="shared" si="3"/>
        <v>28</v>
      </c>
      <c r="C43" s="101"/>
      <c r="D43" s="102"/>
      <c r="E43" s="62">
        <f t="shared" si="0"/>
      </c>
      <c r="F43" s="62">
        <f t="shared" si="1"/>
      </c>
      <c r="G43" s="51"/>
      <c r="H43" s="51" t="s">
        <v>74</v>
      </c>
      <c r="I43" s="51"/>
      <c r="J43" s="51"/>
      <c r="K43" s="51"/>
      <c r="L43" s="51"/>
      <c r="M43" s="69"/>
      <c r="N43" s="8"/>
      <c r="O43" s="1"/>
      <c r="P43" s="1"/>
      <c r="Q43" s="1"/>
    </row>
    <row r="44" spans="1:17" ht="20.25" customHeight="1">
      <c r="A44" s="59">
        <f t="shared" si="2"/>
      </c>
      <c r="B44" s="60">
        <f t="shared" si="3"/>
        <v>29</v>
      </c>
      <c r="C44" s="102"/>
      <c r="D44" s="102"/>
      <c r="E44" s="62">
        <f t="shared" si="0"/>
      </c>
      <c r="F44" s="62">
        <f t="shared" si="1"/>
      </c>
      <c r="G44" s="51"/>
      <c r="H44" s="71" t="s">
        <v>20</v>
      </c>
      <c r="I44" s="154"/>
      <c r="J44" s="154"/>
      <c r="K44" s="71" t="s">
        <v>21</v>
      </c>
      <c r="L44" s="154"/>
      <c r="M44" s="154"/>
      <c r="N44" s="8"/>
      <c r="O44" s="1"/>
      <c r="P44" s="1"/>
      <c r="Q44" s="1"/>
    </row>
    <row r="45" spans="1:17" ht="20.25" customHeight="1">
      <c r="A45" s="59">
        <f t="shared" si="2"/>
      </c>
      <c r="B45" s="60">
        <f t="shared" si="3"/>
        <v>30</v>
      </c>
      <c r="C45" s="102"/>
      <c r="D45" s="102"/>
      <c r="E45" s="62">
        <f t="shared" si="0"/>
      </c>
      <c r="F45" s="62">
        <f t="shared" si="1"/>
      </c>
      <c r="G45" s="51"/>
      <c r="H45" s="72"/>
      <c r="I45" s="154"/>
      <c r="J45" s="154"/>
      <c r="K45" s="73"/>
      <c r="L45" s="154"/>
      <c r="M45" s="154"/>
      <c r="N45" s="8"/>
      <c r="O45" s="1"/>
      <c r="P45" s="1"/>
      <c r="Q45" s="1"/>
    </row>
    <row r="46" spans="1:17" ht="20.25" customHeight="1" thickBot="1">
      <c r="A46" s="74">
        <f t="shared" si="2"/>
      </c>
      <c r="B46" s="75">
        <f t="shared" si="3"/>
        <v>31</v>
      </c>
      <c r="C46" s="107"/>
      <c r="D46" s="107"/>
      <c r="E46" s="77">
        <f t="shared" si="0"/>
      </c>
      <c r="F46" s="77">
        <f t="shared" si="1"/>
      </c>
      <c r="G46" s="51"/>
      <c r="H46" s="78"/>
      <c r="I46" s="154"/>
      <c r="J46" s="154"/>
      <c r="K46" s="79"/>
      <c r="L46" s="154"/>
      <c r="M46" s="154"/>
      <c r="N46" s="8"/>
      <c r="O46" s="1"/>
      <c r="P46" s="1"/>
      <c r="Q46" s="1"/>
    </row>
    <row r="47" spans="1:17" ht="20.25" customHeight="1">
      <c r="A47" s="115" t="s">
        <v>42</v>
      </c>
      <c r="B47" s="116"/>
      <c r="C47" s="80">
        <f>IF(SUM(C16:C46)=0,"",SUM(C16:C46))</f>
      </c>
      <c r="D47" s="80">
        <f>IF(SUM(D16:D46)=0,"",SUM(D16:D46))</f>
      </c>
      <c r="E47" s="80">
        <f>IF(SUM(E16:E46)=0,"",SUM(E16:E46))</f>
      </c>
      <c r="F47" s="81"/>
      <c r="G47" s="51"/>
      <c r="H47" s="82" t="s">
        <v>22</v>
      </c>
      <c r="I47" s="51"/>
      <c r="J47" s="51"/>
      <c r="K47" s="51"/>
      <c r="L47" s="51"/>
      <c r="M47" s="51"/>
      <c r="N47" s="8"/>
      <c r="O47" s="1"/>
      <c r="P47" s="1"/>
      <c r="Q47" s="1"/>
    </row>
    <row r="48" spans="1:17" ht="20.25" customHeight="1">
      <c r="A48" s="130" t="s">
        <v>17</v>
      </c>
      <c r="B48" s="131"/>
      <c r="C48" s="83"/>
      <c r="D48" s="84"/>
      <c r="E48" s="84"/>
      <c r="F48" s="62">
        <f>IF(SUM(F16:F46)=0,"",(MIN(F16:F46)))</f>
      </c>
      <c r="G48" s="51"/>
      <c r="H48" s="85"/>
      <c r="I48" s="53"/>
      <c r="J48" s="51"/>
      <c r="K48" s="51"/>
      <c r="L48" s="66"/>
      <c r="M48" s="86"/>
      <c r="N48" s="8"/>
      <c r="O48" s="1"/>
      <c r="P48" s="1"/>
      <c r="Q48" s="1"/>
    </row>
    <row r="49" spans="1:17" ht="20.25" customHeight="1">
      <c r="A49" s="123" t="s">
        <v>18</v>
      </c>
      <c r="B49" s="124"/>
      <c r="C49" s="87"/>
      <c r="D49" s="88"/>
      <c r="E49" s="88"/>
      <c r="F49" s="58">
        <f>IF(SUM(F16:F46)=0,"",(MAX(F16:F46)))</f>
      </c>
      <c r="G49" s="51"/>
      <c r="H49" s="89" t="s">
        <v>77</v>
      </c>
      <c r="I49" s="90"/>
      <c r="J49" s="90"/>
      <c r="K49" s="90"/>
      <c r="L49" s="90"/>
      <c r="M49" s="53"/>
      <c r="N49" s="8"/>
      <c r="O49" s="1"/>
      <c r="P49" s="1"/>
      <c r="Q49" s="1"/>
    </row>
    <row r="50" spans="1:17" ht="20.25" customHeight="1">
      <c r="A50" s="123" t="s">
        <v>19</v>
      </c>
      <c r="B50" s="124"/>
      <c r="C50" s="87"/>
      <c r="D50" s="88"/>
      <c r="E50" s="88"/>
      <c r="F50" s="58">
        <f>IF(SUM(F16:F46)=0,"",(AVERAGE(F16:F46)))</f>
      </c>
      <c r="G50" s="51"/>
      <c r="H50" s="68"/>
      <c r="I50" s="68" t="s">
        <v>29</v>
      </c>
      <c r="J50" s="51"/>
      <c r="K50" s="51"/>
      <c r="L50" s="85" t="s">
        <v>37</v>
      </c>
      <c r="M50" s="108"/>
      <c r="N50" s="8"/>
      <c r="O50" s="1"/>
      <c r="P50" s="1"/>
      <c r="Q50" s="1"/>
    </row>
    <row r="51" spans="1:17" ht="20.25" customHeight="1">
      <c r="A51" s="123" t="s">
        <v>23</v>
      </c>
      <c r="B51" s="124"/>
      <c r="C51" s="87"/>
      <c r="D51" s="88"/>
      <c r="E51" s="88"/>
      <c r="F51" s="92">
        <f>IF(SUM(F16:F46)=0,"",(COUNT(F16:F46)))</f>
      </c>
      <c r="G51" s="93"/>
      <c r="H51" s="89" t="s">
        <v>40</v>
      </c>
      <c r="I51" s="51"/>
      <c r="J51" s="51"/>
      <c r="K51" s="51"/>
      <c r="L51" s="51"/>
      <c r="M51" s="53"/>
      <c r="N51" s="8"/>
      <c r="O51" s="1"/>
      <c r="P51" s="1"/>
      <c r="Q51" s="1"/>
    </row>
    <row r="52" spans="1:17" ht="20.25" customHeight="1">
      <c r="A52" s="123" t="s">
        <v>24</v>
      </c>
      <c r="B52" s="124"/>
      <c r="C52" s="87"/>
      <c r="D52" s="88"/>
      <c r="E52" s="88"/>
      <c r="F52" s="92">
        <f>IF(SUM(F16:F46)=0,"",(COUNTIF(F16:F46,"&gt;="&amp;L37)-COUNTIF(F16:F46,"&gt;"&amp;L38)))</f>
      </c>
      <c r="G52" s="51"/>
      <c r="H52" s="85"/>
      <c r="I52" s="68" t="s">
        <v>26</v>
      </c>
      <c r="J52" s="51"/>
      <c r="K52" s="51"/>
      <c r="L52" s="85" t="s">
        <v>37</v>
      </c>
      <c r="M52" s="108"/>
      <c r="N52" s="8"/>
      <c r="O52" s="1"/>
      <c r="P52" s="1"/>
      <c r="Q52" s="1"/>
    </row>
    <row r="53" spans="1:17" ht="19.5" customHeight="1">
      <c r="A53" s="123" t="s">
        <v>25</v>
      </c>
      <c r="B53" s="124"/>
      <c r="C53" s="87"/>
      <c r="D53" s="88"/>
      <c r="E53" s="88"/>
      <c r="F53" s="94">
        <f>IF(SUM(F16:F46)=0,"",F52/F51)</f>
      </c>
      <c r="G53" s="93"/>
      <c r="H53" s="89" t="s">
        <v>41</v>
      </c>
      <c r="I53" s="51"/>
      <c r="J53" s="51"/>
      <c r="K53" s="51"/>
      <c r="L53" s="66"/>
      <c r="M53" s="34"/>
      <c r="N53" s="8"/>
      <c r="O53" s="1"/>
      <c r="P53" s="1"/>
      <c r="Q53" s="1"/>
    </row>
    <row r="54" spans="1:17" ht="20.25" customHeight="1">
      <c r="A54" s="95" t="s">
        <v>34</v>
      </c>
      <c r="B54" s="95"/>
      <c r="C54" s="95"/>
      <c r="D54" s="34"/>
      <c r="E54" s="96"/>
      <c r="F54" s="96"/>
      <c r="G54" s="34"/>
      <c r="H54" s="51"/>
      <c r="I54" s="68" t="s">
        <v>27</v>
      </c>
      <c r="J54" s="51"/>
      <c r="K54" s="51"/>
      <c r="L54" s="85" t="s">
        <v>37</v>
      </c>
      <c r="M54" s="108"/>
      <c r="N54" s="8"/>
      <c r="O54" s="1"/>
      <c r="P54" s="1"/>
      <c r="Q54" s="1"/>
    </row>
    <row r="55" spans="1:17" ht="15.75">
      <c r="A55" s="95" t="s">
        <v>63</v>
      </c>
      <c r="B55" s="95"/>
      <c r="C55" s="95"/>
      <c r="D55" s="34"/>
      <c r="E55" s="34"/>
      <c r="F55" s="34"/>
      <c r="G55" s="34"/>
      <c r="H55" s="51"/>
      <c r="I55" s="51"/>
      <c r="J55" s="51"/>
      <c r="K55" s="51"/>
      <c r="L55" s="66"/>
      <c r="M55" s="34"/>
      <c r="N55" s="8"/>
      <c r="O55" s="1"/>
      <c r="P55" s="1"/>
      <c r="Q55" s="1"/>
    </row>
    <row r="56" spans="1:17" ht="13.5">
      <c r="A56" s="34"/>
      <c r="B56" s="95"/>
      <c r="C56" s="9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8"/>
      <c r="O56" s="1"/>
      <c r="P56" s="1"/>
      <c r="Q56" s="1"/>
    </row>
    <row r="57" spans="1:17" ht="16.5">
      <c r="A57" s="97" t="s">
        <v>33</v>
      </c>
      <c r="B57" s="97"/>
      <c r="C57" s="95"/>
      <c r="D57" s="34"/>
      <c r="E57" s="91"/>
      <c r="F57" s="149"/>
      <c r="G57" s="149"/>
      <c r="H57" s="149"/>
      <c r="I57" s="149"/>
      <c r="J57" s="98" t="s">
        <v>0</v>
      </c>
      <c r="K57" s="150"/>
      <c r="L57" s="150"/>
      <c r="M57" s="150"/>
      <c r="N57" s="8"/>
      <c r="O57" s="1"/>
      <c r="P57" s="1"/>
      <c r="Q57" s="1"/>
    </row>
    <row r="58" spans="1:17" ht="13.5">
      <c r="A58" s="34"/>
      <c r="B58" s="95"/>
      <c r="C58" s="9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8"/>
      <c r="O58" s="1"/>
      <c r="P58" s="1"/>
      <c r="Q58" s="1"/>
    </row>
    <row r="59" spans="1:17" ht="16.5">
      <c r="A59" s="109" t="s">
        <v>78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34"/>
      <c r="N59" s="8"/>
      <c r="O59" s="1"/>
      <c r="P59" s="1"/>
      <c r="Q59" s="1"/>
    </row>
    <row r="60" spans="1:17" ht="16.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34" t="s">
        <v>67</v>
      </c>
      <c r="N60" s="8"/>
      <c r="O60" s="1"/>
      <c r="P60" s="1"/>
      <c r="Q60" s="1"/>
    </row>
    <row r="61" spans="1:17" s="12" customFormat="1" ht="13.5" customHeight="1">
      <c r="A61" s="29" t="s">
        <v>30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 t="s">
        <v>66</v>
      </c>
      <c r="N61" s="17"/>
      <c r="O61" s="17"/>
      <c r="P61" s="17"/>
      <c r="Q61" s="17"/>
    </row>
    <row r="62" spans="1:17" s="12" customFormat="1" ht="15.75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 t="s">
        <v>31</v>
      </c>
      <c r="N62" s="17"/>
      <c r="O62" s="17"/>
      <c r="P62" s="17"/>
      <c r="Q62" s="17"/>
    </row>
    <row r="63" spans="1:17" ht="18">
      <c r="A63" s="34"/>
      <c r="B63" s="35" t="s">
        <v>61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5"/>
      <c r="O63" s="1"/>
      <c r="P63" s="1"/>
      <c r="Q63" s="1"/>
    </row>
    <row r="64" spans="1:17" s="15" customFormat="1" ht="21">
      <c r="A64" s="38"/>
      <c r="B64" s="39" t="s">
        <v>4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10"/>
      <c r="O64" s="18"/>
      <c r="P64" s="18"/>
      <c r="Q64" s="18"/>
    </row>
    <row r="65" spans="1:17" ht="24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8"/>
      <c r="O65" s="1"/>
      <c r="P65" s="1"/>
      <c r="Q65" s="1"/>
    </row>
    <row r="66" spans="1:17" ht="24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8"/>
      <c r="O66" s="1"/>
      <c r="P66" s="1"/>
      <c r="Q66" s="1"/>
    </row>
    <row r="67" spans="1:17" ht="18">
      <c r="A67" s="99" t="s">
        <v>75</v>
      </c>
      <c r="B67" s="95"/>
      <c r="C67" s="9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8"/>
      <c r="O67" s="1"/>
      <c r="P67" s="1"/>
      <c r="Q67" s="1"/>
    </row>
    <row r="68" spans="1:17" ht="13.5">
      <c r="A68" s="34"/>
      <c r="B68" s="95"/>
      <c r="C68" s="95"/>
      <c r="D68" s="34"/>
      <c r="E68" s="95"/>
      <c r="F68" s="95"/>
      <c r="G68" s="95"/>
      <c r="H68" s="34"/>
      <c r="I68" s="34"/>
      <c r="J68" s="34"/>
      <c r="K68" s="34"/>
      <c r="L68" s="34"/>
      <c r="M68" s="34"/>
      <c r="N68" s="8"/>
      <c r="O68" s="1"/>
      <c r="P68" s="1"/>
      <c r="Q68" s="1"/>
    </row>
    <row r="69" spans="1:17" ht="15" customHeight="1">
      <c r="A69" s="100" t="s">
        <v>32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8"/>
      <c r="O69" s="1"/>
      <c r="P69" s="1"/>
      <c r="Q69" s="1"/>
    </row>
    <row r="70" spans="1:17" ht="24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8"/>
      <c r="O70" s="1"/>
      <c r="P70" s="1"/>
      <c r="Q70" s="1"/>
    </row>
    <row r="71" spans="1:17" ht="24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8"/>
      <c r="O71" s="1"/>
      <c r="P71" s="1"/>
      <c r="Q71" s="1"/>
    </row>
    <row r="72" spans="1:17" ht="24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"/>
      <c r="O72" s="1"/>
      <c r="P72" s="1"/>
      <c r="Q72" s="1"/>
    </row>
    <row r="73" spans="1:17" ht="24" customHeight="1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"/>
      <c r="O73" s="1"/>
      <c r="P73" s="1"/>
      <c r="Q73" s="1"/>
    </row>
    <row r="74" spans="1:17" ht="24" customHeight="1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8"/>
      <c r="O74" s="1"/>
      <c r="P74" s="1"/>
      <c r="Q74" s="1"/>
    </row>
    <row r="75" spans="1:17" ht="24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8"/>
      <c r="O75" s="1"/>
      <c r="P75" s="1"/>
      <c r="Q75" s="1"/>
    </row>
    <row r="76" spans="1:17" ht="24" customHeight="1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8"/>
      <c r="O76" s="1"/>
      <c r="P76" s="1"/>
      <c r="Q76" s="1"/>
    </row>
    <row r="77" spans="1:17" ht="24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8"/>
      <c r="O77" s="1"/>
      <c r="P77" s="1"/>
      <c r="Q77" s="1"/>
    </row>
    <row r="78" spans="1:17" ht="24" customHeight="1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8"/>
      <c r="O78" s="1"/>
      <c r="P78" s="1"/>
      <c r="Q78" s="1"/>
    </row>
    <row r="79" spans="1:17" ht="24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8"/>
      <c r="O79" s="1"/>
      <c r="P79" s="1"/>
      <c r="Q79" s="1"/>
    </row>
    <row r="80" spans="1:17" ht="24" customHeight="1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8"/>
      <c r="O80" s="1"/>
      <c r="P80" s="1"/>
      <c r="Q80" s="1"/>
    </row>
    <row r="81" spans="1:17" ht="24" customHeight="1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8"/>
      <c r="O81" s="1"/>
      <c r="P81" s="1"/>
      <c r="Q81" s="1"/>
    </row>
    <row r="82" spans="1:17" ht="24" customHeigh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8"/>
      <c r="O82" s="1"/>
      <c r="P82" s="1"/>
      <c r="Q82" s="1"/>
    </row>
    <row r="83" spans="1:17" ht="24" customHeight="1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8"/>
      <c r="O83" s="1"/>
      <c r="P83" s="1"/>
      <c r="Q83" s="1"/>
    </row>
    <row r="84" spans="1:17" ht="24" customHeight="1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8"/>
      <c r="O84" s="1"/>
      <c r="P84" s="1"/>
      <c r="Q84" s="1"/>
    </row>
    <row r="85" spans="1:17" ht="24" customHeight="1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"/>
      <c r="O85" s="1"/>
      <c r="P85" s="1"/>
      <c r="Q85" s="1"/>
    </row>
    <row r="86" spans="1:17" ht="24" customHeight="1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"/>
      <c r="O86" s="1"/>
      <c r="P86" s="1"/>
      <c r="Q86" s="1"/>
    </row>
    <row r="87" spans="1:17" ht="24" customHeight="1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8"/>
      <c r="O87" s="1"/>
      <c r="P87" s="1"/>
      <c r="Q87" s="1"/>
    </row>
    <row r="88" spans="1:17" ht="24" customHeight="1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8"/>
      <c r="O88" s="1"/>
      <c r="P88" s="1"/>
      <c r="Q88" s="1"/>
    </row>
    <row r="89" spans="1:17" ht="24" customHeight="1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8"/>
      <c r="O89" s="1"/>
      <c r="P89" s="1"/>
      <c r="Q89" s="1"/>
    </row>
    <row r="90" spans="1:17" ht="24" customHeight="1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8"/>
      <c r="O90" s="1"/>
      <c r="P90" s="1"/>
      <c r="Q90" s="1"/>
    </row>
    <row r="91" spans="1:17" ht="24" customHeight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8"/>
      <c r="O91" s="1"/>
      <c r="P91" s="1"/>
      <c r="Q91" s="1"/>
    </row>
    <row r="92" spans="1:17" ht="24" customHeight="1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8"/>
      <c r="O92" s="1"/>
      <c r="P92" s="1"/>
      <c r="Q92" s="1"/>
    </row>
    <row r="93" spans="1:17" ht="24" customHeight="1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8"/>
      <c r="O93" s="1"/>
      <c r="P93" s="1"/>
      <c r="Q93" s="1"/>
    </row>
    <row r="94" spans="1:17" ht="24" customHeight="1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8"/>
      <c r="O94" s="1"/>
      <c r="P94" s="1"/>
      <c r="Q94" s="1"/>
    </row>
    <row r="95" spans="1:17" ht="24" customHeight="1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8"/>
      <c r="O95" s="1"/>
      <c r="P95" s="1"/>
      <c r="Q95" s="1"/>
    </row>
    <row r="96" spans="1:17" ht="24" customHeight="1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"/>
      <c r="O96" s="1"/>
      <c r="P96" s="1"/>
      <c r="Q96" s="1"/>
    </row>
    <row r="97" spans="1:17" ht="24" customHeight="1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"/>
      <c r="O97" s="1"/>
      <c r="P97" s="1"/>
      <c r="Q97" s="1"/>
    </row>
    <row r="98" spans="1:17" ht="24" customHeight="1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8"/>
      <c r="O98" s="1"/>
      <c r="P98" s="1"/>
      <c r="Q98" s="1"/>
    </row>
    <row r="99" spans="1:17" ht="24" customHeigh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8"/>
      <c r="O99" s="1"/>
      <c r="P99" s="1"/>
      <c r="Q99" s="1"/>
    </row>
    <row r="100" spans="1:17" ht="24" customHeigh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8"/>
      <c r="O100" s="1"/>
      <c r="P100" s="1"/>
      <c r="Q100" s="1"/>
    </row>
    <row r="101" spans="1:17" ht="24" customHeight="1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8"/>
      <c r="O101" s="1"/>
      <c r="P101" s="1"/>
      <c r="Q101" s="1"/>
    </row>
    <row r="102" spans="1:17" ht="24" customHeight="1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8"/>
      <c r="O102" s="1"/>
      <c r="P102" s="1"/>
      <c r="Q102" s="1"/>
    </row>
    <row r="103" spans="1:17" ht="24" customHeight="1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8"/>
      <c r="O103" s="1"/>
      <c r="P103" s="1"/>
      <c r="Q103" s="1"/>
    </row>
    <row r="104" spans="1:17" ht="24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8"/>
      <c r="O104" s="1"/>
      <c r="P104" s="1"/>
      <c r="Q104" s="1"/>
    </row>
    <row r="105" spans="1:17" ht="24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8"/>
      <c r="O105" s="1"/>
      <c r="P105" s="1"/>
      <c r="Q105" s="1"/>
    </row>
    <row r="106" spans="1:17" ht="16.5">
      <c r="A106" s="97" t="s">
        <v>33</v>
      </c>
      <c r="B106" s="97"/>
      <c r="C106" s="95"/>
      <c r="D106" s="34"/>
      <c r="E106" s="91"/>
      <c r="F106" s="149"/>
      <c r="G106" s="149"/>
      <c r="H106" s="149"/>
      <c r="I106" s="149"/>
      <c r="J106" s="98" t="s">
        <v>0</v>
      </c>
      <c r="K106" s="150"/>
      <c r="L106" s="150"/>
      <c r="M106" s="150"/>
      <c r="N106" s="8"/>
      <c r="O106" s="1"/>
      <c r="P106" s="1"/>
      <c r="Q106" s="1"/>
    </row>
    <row r="107" ht="12.75">
      <c r="G107" s="13"/>
    </row>
    <row r="108" ht="12.75">
      <c r="G108" s="13"/>
    </row>
  </sheetData>
  <sheetProtection/>
  <mergeCells count="78">
    <mergeCell ref="A98:M98"/>
    <mergeCell ref="A94:M94"/>
    <mergeCell ref="A103:M103"/>
    <mergeCell ref="A5:M5"/>
    <mergeCell ref="A99:M99"/>
    <mergeCell ref="A100:M100"/>
    <mergeCell ref="A101:M101"/>
    <mergeCell ref="A102:M102"/>
    <mergeCell ref="A95:M95"/>
    <mergeCell ref="A96:M96"/>
    <mergeCell ref="A88:M88"/>
    <mergeCell ref="A89:M89"/>
    <mergeCell ref="A97:M97"/>
    <mergeCell ref="A90:M90"/>
    <mergeCell ref="A91:M91"/>
    <mergeCell ref="A92:M92"/>
    <mergeCell ref="A93:M93"/>
    <mergeCell ref="A86:M86"/>
    <mergeCell ref="A79:M79"/>
    <mergeCell ref="A80:M80"/>
    <mergeCell ref="A81:M81"/>
    <mergeCell ref="A82:M82"/>
    <mergeCell ref="A87:M87"/>
    <mergeCell ref="A76:M76"/>
    <mergeCell ref="A77:M77"/>
    <mergeCell ref="A78:M78"/>
    <mergeCell ref="A83:M83"/>
    <mergeCell ref="A84:M84"/>
    <mergeCell ref="A85:M85"/>
    <mergeCell ref="A50:B50"/>
    <mergeCell ref="A52:B52"/>
    <mergeCell ref="I46:J46"/>
    <mergeCell ref="F106:I106"/>
    <mergeCell ref="K106:M106"/>
    <mergeCell ref="A71:M71"/>
    <mergeCell ref="A72:M72"/>
    <mergeCell ref="A73:M73"/>
    <mergeCell ref="A74:M74"/>
    <mergeCell ref="A75:M75"/>
    <mergeCell ref="L46:M46"/>
    <mergeCell ref="H39:M40"/>
    <mergeCell ref="K20:L20"/>
    <mergeCell ref="K21:L21"/>
    <mergeCell ref="A47:B47"/>
    <mergeCell ref="A53:B53"/>
    <mergeCell ref="A51:B51"/>
    <mergeCell ref="I44:J44"/>
    <mergeCell ref="I45:J45"/>
    <mergeCell ref="A49:B49"/>
    <mergeCell ref="E13:E15"/>
    <mergeCell ref="A59:L59"/>
    <mergeCell ref="F57:I57"/>
    <mergeCell ref="K57:M57"/>
    <mergeCell ref="J28:L28"/>
    <mergeCell ref="J29:L29"/>
    <mergeCell ref="J30:L30"/>
    <mergeCell ref="A48:B48"/>
    <mergeCell ref="L44:M44"/>
    <mergeCell ref="L45:M45"/>
    <mergeCell ref="L7:M7"/>
    <mergeCell ref="L9:M9"/>
    <mergeCell ref="B11:C11"/>
    <mergeCell ref="D7:I7"/>
    <mergeCell ref="B7:C7"/>
    <mergeCell ref="D9:I9"/>
    <mergeCell ref="B9:C9"/>
    <mergeCell ref="L11:M11"/>
    <mergeCell ref="D11:I11"/>
    <mergeCell ref="A60:L60"/>
    <mergeCell ref="A13:A15"/>
    <mergeCell ref="B13:B15"/>
    <mergeCell ref="C13:C15"/>
    <mergeCell ref="J27:L27"/>
    <mergeCell ref="K24:L24"/>
    <mergeCell ref="K25:L25"/>
    <mergeCell ref="D13:D15"/>
    <mergeCell ref="F13:F15"/>
    <mergeCell ref="J18:L18"/>
  </mergeCells>
  <printOptions horizontalCentered="1"/>
  <pageMargins left="0.5" right="0.5" top="0.25" bottom="0.25" header="0.25" footer="0.25"/>
  <pageSetup fitToHeight="2" horizontalDpi="600" verticalDpi="600" orientation="portrait" scale="70" r:id="rId3"/>
  <rowBreaks count="1" manualBreakCount="1">
    <brk id="6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New-Fl Treatment Mnthly report form</dc:title>
  <dc:subject/>
  <dc:creator>Dean Furukawa</dc:creator>
  <cp:keywords/>
  <dc:description/>
  <cp:lastModifiedBy>Dyane, Lynda (CDPH-DDWEM)</cp:lastModifiedBy>
  <cp:lastPrinted>2007-03-12T16:44:18Z</cp:lastPrinted>
  <dcterms:created xsi:type="dcterms:W3CDTF">2004-03-21T01:23:43Z</dcterms:created>
  <dcterms:modified xsi:type="dcterms:W3CDTF">2011-08-11T16:05:47Z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 Audience Group">
    <vt:lpwstr/>
  </property>
  <property fmtid="{D5CDD505-2E9C-101B-9397-08002B2CF9AE}" pid="3" name="HealthPubTopics">
    <vt:lpwstr/>
  </property>
  <property fmtid="{D5CDD505-2E9C-101B-9397-08002B2CF9AE}" pid="4" name="Publication Type">
    <vt:lpwstr/>
  </property>
  <property fmtid="{D5CDD505-2E9C-101B-9397-08002B2CF9AE}" pid="5" name="PublishingContactName">
    <vt:lpwstr/>
  </property>
  <property fmtid="{D5CDD505-2E9C-101B-9397-08002B2CF9AE}" pid="6" name="ContentType">
    <vt:lpwstr>CDPH Document</vt:lpwstr>
  </property>
  <property fmtid="{D5CDD505-2E9C-101B-9397-08002B2CF9AE}" pid="7" name="Language">
    <vt:lpwstr>English</vt:lpwstr>
  </property>
  <property fmtid="{D5CDD505-2E9C-101B-9397-08002B2CF9AE}" pid="8" name="Topics">
    <vt:lpwstr/>
  </property>
  <property fmtid="{D5CDD505-2E9C-101B-9397-08002B2CF9AE}" pid="9" name="Abstract">
    <vt:lpwstr/>
  </property>
  <property fmtid="{D5CDD505-2E9C-101B-9397-08002B2CF9AE}" pid="10" name="Reading Level">
    <vt:lpwstr/>
  </property>
  <property fmtid="{D5CDD505-2E9C-101B-9397-08002B2CF9AE}" pid="11" name="Organization">
    <vt:lpwstr>322</vt:lpwstr>
  </property>
  <property fmtid="{D5CDD505-2E9C-101B-9397-08002B2CF9AE}" pid="12" name="Nav">
    <vt:lpwstr/>
  </property>
  <property fmtid="{D5CDD505-2E9C-101B-9397-08002B2CF9AE}" pid="13" name="display_urn:schemas-microsoft-com:office:office#Editor">
    <vt:lpwstr>System Account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StartDate">
    <vt:lpwstr/>
  </property>
  <property fmtid="{D5CDD505-2E9C-101B-9397-08002B2CF9AE}" pid="18" name="PublishingExpirationDate">
    <vt:lpwstr/>
  </property>
  <property fmtid="{D5CDD505-2E9C-101B-9397-08002B2CF9AE}" pid="19" name="display_urn:schemas-microsoft-com:office:office#Author">
    <vt:lpwstr>System Account</vt:lpwstr>
  </property>
  <property fmtid="{D5CDD505-2E9C-101B-9397-08002B2CF9AE}" pid="20" name="_SourceUrl">
    <vt:lpwstr/>
  </property>
  <property fmtid="{D5CDD505-2E9C-101B-9397-08002B2CF9AE}" pid="21" name="_SharedFileIndex">
    <vt:lpwstr/>
  </property>
</Properties>
</file>