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912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<sst xmlns="http://schemas.openxmlformats.org/spreadsheetml/2006/main" count="467" uniqueCount="304">
  <si>
    <t xml:space="preserve">Acquisition of a land parcel containing an existing well, the installation of a new water well, piping, and water treatment facility.  1,400 gallon water tank and a 3,000 gallon backwash water storage tank </t>
  </si>
  <si>
    <t xml:space="preserve">Install approximately five miles of new potable water distribution pipeline ranging in size from 8-inch diameter to 30-inch diameter, including all piping components, appurtenances, removal or abandonment of existing water pipelines, and all connections </t>
  </si>
  <si>
    <t>New source; includes : a new parcel, grading and road, drilling a new well, constructing a new pump house, installation of a new power pole and transformer,  installation of required mechanical and electrical components, other facilities</t>
  </si>
  <si>
    <t xml:space="preserve">Replacement of two off-river groundwater wells. Bluebird Well and Esposti Park well undersized. Replaced by new wells, 10- to 12-inches in diameter. The old well will be destroyed </t>
  </si>
  <si>
    <t xml:space="preserve">This project proposes to install a check valve &amp; meter for backfeed purposes into Stafford Lake.  The 12” swing check valve &amp; flow meter would be installed on existing distribution piping that can be utilized to backfeed the Lake.  </t>
  </si>
  <si>
    <t xml:space="preserve">Install pipeline from Mission Springs WD transmission main in nearby street and a master-metered connection, with backflow protection as specified by Mission Springs WD, to supply 100% of the MDD plus fire flowrequirement </t>
  </si>
  <si>
    <t xml:space="preserve">A new well is to be drilled, replacing the old one with a deeper seal (at 250 ft) which will lessen the amount of nitrates to below federal  and state allowed legal limits.  Replacing the generator with a modern generator </t>
  </si>
  <si>
    <t>Construct approximately 2,022 linear feet of 16-inch diameter distribution main, water services, and related appurtenances in Lincoln Road f</t>
  </si>
  <si>
    <t xml:space="preserve">Blending treatment involves the interconnection of 4 existing water storage tanks to allow pumping of water between tanks prior to entering the distribution system. </t>
  </si>
  <si>
    <t xml:space="preserve">Construct a new deep replacement well . Included in this project would be the addition of fire hydrants and a distribution piping system that will connect to the existing water system. </t>
  </si>
  <si>
    <t xml:space="preserve">Arsenic removal system; inject chlorine into the system, injection ferric chloride system, and two filtering tanks that will contain a media to remove the arsenic from the water with the addition of the ferric chloride.  </t>
  </si>
  <si>
    <t xml:space="preserve">Construct a  well building, well pump assembly, and an arsenic treatment plant to equip a nearly constructed groundwater well.  distribution piping to connect the new well to the existing City distribution system. </t>
  </si>
  <si>
    <t>Install a replacement water well sited at another city owned location to reduce the risk of contamination.  Includes the well, pump, pump head, TID power, pump to waste and control system.</t>
  </si>
  <si>
    <t xml:space="preserve">Construct a new clear well storage facility and pumping system; tank provides necessary disinfectant contact time and help meet fire flow storage requirements.  Replace finished water pumps will be replaced with larger 1,000 gpm pumps </t>
  </si>
  <si>
    <t xml:space="preserve">Install 1950 meters; upgrade to meters at 450 additional existing locations; 2400 meter boxes with lids and fittings installed.  Additional monitoring and distribution modifications and equipment will be installed.  </t>
  </si>
  <si>
    <t xml:space="preserve">Construction/implementation of 1,500 water meters as Phase 1 (constituting 90% of the project costs), and performing water audits to identify water leakages as Phase 2 (constituting 10% of the project costs).  </t>
  </si>
  <si>
    <t xml:space="preserve">Install 7087 water meters for Laguna/Vineyard areas as follows:  </t>
  </si>
  <si>
    <t>Furnishing and installation of Neptune R9-00i  radio read water meters; installed with new saddles on the main,  brass corporation stops, brass meter stops, and new meter boxes.</t>
  </si>
  <si>
    <t>I. Procure remote meter reading equipment and 5 meters and replace failed units. II. Procure and install 100 meters for all unmetered customers. III. Procure 65 meters and replace remaining old manual read meters.</t>
  </si>
  <si>
    <t>Monterey</t>
  </si>
  <si>
    <t>San Diego</t>
  </si>
  <si>
    <t>Sacramento</t>
  </si>
  <si>
    <t>Lassen</t>
  </si>
  <si>
    <t>Sonoma</t>
  </si>
  <si>
    <t>Riverside</t>
  </si>
  <si>
    <t xml:space="preserve">R.R. Lewis Small WC </t>
  </si>
  <si>
    <t xml:space="preserve">Trinity Village Water Co. </t>
  </si>
  <si>
    <t xml:space="preserve">Water consolidation.  Permanent intertie with Padre Dam Water District.  </t>
  </si>
  <si>
    <t xml:space="preserve">Install a permanent chlorination facility and approximately 1200ft of piping to act as the contact tank prior to being inserted into the distribution system.  </t>
  </si>
  <si>
    <t xml:space="preserve">Intertie school site with City of Petaluma </t>
  </si>
  <si>
    <t xml:space="preserve">New well with a large storage tank and pump station.  </t>
  </si>
  <si>
    <t xml:space="preserve">Purchase and installation of microfiltration treatment plant. </t>
  </si>
  <si>
    <t>CTLS-2 consists of approximately 10,400 feet of 66-inch diameter welded steel pipeline and appurtenances. Will connect the existing City Trunk Line South Unit 1 to the North Hollywood Pump Station.</t>
  </si>
  <si>
    <t xml:space="preserve">Project is comprised of site modifications and improvements including the installation of floating cover and liner, inlet/ outlet piping, security fencing and all associated facilities.  </t>
  </si>
  <si>
    <t xml:space="preserve">Well and treatment system to produce 650 gpm.  </t>
  </si>
  <si>
    <t>Upgrade the existing San Jerardo system and bring it into compliance with various regulations. New drinking water supply production well, New storage reservoir, New transmission pipeline, Booster pump station, Emergency intertie for secondary supply.</t>
  </si>
  <si>
    <t>A floating cover will be installed over the existing Santa Ynez Reservoir, cover installation would also involve removal of the outlet tower and modifications to the reservoir internal piping system.</t>
  </si>
  <si>
    <t xml:space="preserve">Installation of a new well at this site. </t>
  </si>
  <si>
    <t>Replacement of the existing water treatment plant with a new submersed membrane type of facility including updated SCADA components for continuous monitoring by District operators. Also consists of the decommissioning of the existing facility.</t>
  </si>
  <si>
    <t xml:space="preserve">Replace approximately 2,800 feet of 60+ year old 3" surplus boiler pipe with no hydrants with 2,800 feet of 6" C900 PVC, 4 6" dry barrel hydrants and 2 required pressure reducing stations.  </t>
  </si>
  <si>
    <t>The project proposes to construct a 100,000 gal treated water storage tank at the plant site, after treatment, but prior to discharging treated water to the distribution system.</t>
  </si>
  <si>
    <t xml:space="preserve">Consolidate with Arvin Community Services District; installation of approximately 4,470 feet of 12 inch PVC water line, 2,805 feet of 8 inch PVC water line, and 3,669 feet of 6 inch water line.  </t>
  </si>
  <si>
    <t xml:space="preserve">New water well, a 7500 gallon water tank, new pumps, pipes, valves and monitoring equipment. </t>
  </si>
  <si>
    <t xml:space="preserve">Replace two six-inch pressure reducing valves, add four air vacuum release valves and vaults, replace broken air vacuum release valves, replace the 24 volt a/c control system with SCADA-type controls and add 128 water meters. </t>
  </si>
  <si>
    <t xml:space="preserve">Construction of an arsenic water treatment plant, enclosure structure, and finished water storage tank 10,000 gallon capacity onsite adjacent to the existing water system area. </t>
  </si>
  <si>
    <t xml:space="preserve">The blending method for wellhead treatment has been chosen for Wells #283 and #236.   Surface water will be brought to these well sites which will be blended with each well and allow us to operate the wells at full capacity.  </t>
  </si>
  <si>
    <t>Providing a new well that is outside of the designated contamination zone.</t>
  </si>
  <si>
    <t xml:space="preserve">1,000-gallon per minute (gpm) arsenic treatment facility to treat groundwater from the existing Arrowhead Well No. 3. The Arrowhead Well No. 3 site is located in Meyers, California, about 5 miles south of South Lake Tahoe. </t>
  </si>
  <si>
    <t xml:space="preserve">Install approximately 3,800 new water meters and service connections.  Purchase meters, radio transmitters, service lines, connectors, meter boxes, and software programming.  Installation will be contracted out.  </t>
  </si>
  <si>
    <t xml:space="preserve">The project will install a total of 76 water meters for the Town of Hood water system as follows:  70 water meters will be installed on residential service connections; and 6 water meters will be installed on commercial service connections.  </t>
  </si>
  <si>
    <t xml:space="preserve">The project will install a total of 158 water meters for the E. Walnut Grove water system as follows: 113 water meters will be installed on residential service connections; and 45 water meters will be installed on commercial service connections.  </t>
  </si>
  <si>
    <t xml:space="preserve">The replacement of the Big Hill West distribution system </t>
  </si>
  <si>
    <t xml:space="preserve">The project involves the installation of 9,000 water meters.  Additional funds for the installation of meters would shorten the time frame for project completion. </t>
  </si>
  <si>
    <t xml:space="preserve">The proposed project will install:  16 water meters on residential service connections; and 17 water meters on commercial service connections.  </t>
  </si>
  <si>
    <t xml:space="preserve">The proposed project is to install 83 water meters on each of the currently unmetered commercial service connections.    </t>
  </si>
  <si>
    <t xml:space="preserve">The project is to physically locate all 79 service connections at the curb stop, then install “drive by” remote meters, curb stops, meter boxes and lids, plus the meter-reading equipment and software. </t>
  </si>
  <si>
    <t xml:space="preserve">Construct a new 98,000 (+/-) gallon water storage reservoir for a gravity feed pressure system,  pipelines from water treatment plant to new tank and back.  Install new surface water Treatment plant.  </t>
  </si>
  <si>
    <t>Install new water intake in the Klamath River, construct variable speed pumping system, install required water conveyance piping to the treatment and holding facilities, renovation of the existing treatment and holding facilities.</t>
  </si>
  <si>
    <t>Cap on the Spring and a treatment house will be built with bag filter and chlorine treatment. 20,000 gallons of water storage, Force line(4000') will be put in to a new 140,000 gallon storage tank and a force line from the well</t>
  </si>
  <si>
    <t>Above ground installations for the new well.  Includes the installation of a totalizing flow meter, well vent, sampling port, 5,000-gallon storage tank, booster pumps, distribution lines to the building, controls, and backflow prevention devices</t>
  </si>
  <si>
    <t xml:space="preserve">Install Aqua-rite bag filter system mfg. by Strainrite Co. in compliance with Section 64653(f) of the Code and NSF Standard 61.     Install  sodium hypochlorite for disinfection, a turbidimeter and on line chlorine analyzer . 83,000 gallon storage tank </t>
  </si>
  <si>
    <t xml:space="preserve">Installation of 2 skid mounted membrane filtration units designed around a Pall Aria AP-4 Microfiltration System.  87,000 gallon clearwell; pump station to recycle water from the existing wash water recovery ponds. A diesel emergency generator </t>
  </si>
  <si>
    <t>Alta Hill Water Tanks Project No. 04-01 involves constructing and installing two one-million gallon water tanks to replace the existing open reservoir and floating reservoir cover.  Includes retrofitting of existing backwash pump station.</t>
  </si>
  <si>
    <t>Add raw water, prefiltration improvements to the West Weaver WTP. Proposed improvements include: convert from inline filtration to direct filtration, prechlorination and coagulant addition, streaming current monitor/controller, and other equipment</t>
  </si>
  <si>
    <t>River Supply Conduit Lower Reach Unit 3 is a segment of a pipeline that is downstream of the future Headworks Reservoir that will convey water to the Silverlake Reservoir service area. This pipeline consists of 11,100 feet of 96” diameter pipe</t>
  </si>
  <si>
    <t xml:space="preserve">Water Line Connection; connection to an existing City owned 12" water stub along with the installation of a water meter, backflow prevention device and pipe, and associated fittings ;inline 9000 gallon per day Reverse Osmosis system. </t>
  </si>
  <si>
    <t>Replace filter with a membrane filter; modify coagulation component; clarifier prefilter; reinforce shallow well  and use the well water to supplement our current surface water.  Add a second UV filter; and compressor</t>
  </si>
  <si>
    <t xml:space="preserve">Install a new drinking water treatment system with two-stage treatment system consisting of Arkal Spin filters (pre-filter) and a Memcor membrane filter. New water storage tank will be constructed adjacent to the old one.  SCADA monitoring system </t>
  </si>
  <si>
    <t xml:space="preserve">Fruitridge Road booster pump station to connect to City of Sacramento.  1,650 gpm from the City's 30 inch main in Fruitridge Road and connect to a newly installed 12 inch Fruitridge Vista line.  </t>
  </si>
  <si>
    <t xml:space="preserve">Second well will be drilled to an approximate depth of 800ft. Well will be located on same parcel as the existing well and will attempt to intercept the existing aquifer. Well will be 8”in diameter with a 4” drop pipe. Additional facilities </t>
  </si>
  <si>
    <t>Water Meter Retrofit Program</t>
  </si>
  <si>
    <t xml:space="preserve">Retrofit residential water services with water meters per state mandate.  </t>
  </si>
  <si>
    <t xml:space="preserve">Balance of Water Meter Installations </t>
  </si>
  <si>
    <t>Golden State Water Co. - Cordova</t>
  </si>
  <si>
    <t>Cordova Water Meter Retrofit</t>
  </si>
  <si>
    <t>Southwest Tract W M D</t>
  </si>
  <si>
    <t>Meter Retrofit for the South West Tract Water System</t>
  </si>
  <si>
    <t xml:space="preserve">Meter Retrofit for Mather/Sunrise Water System </t>
  </si>
  <si>
    <t>City Of Woodland</t>
  </si>
  <si>
    <t>Water Meter Project 2</t>
  </si>
  <si>
    <t xml:space="preserve">Meter Retrofit for Water System located in Laguna/Vineyard Area </t>
  </si>
  <si>
    <t>Northgate 880</t>
  </si>
  <si>
    <t>Meter Retrofit for the Northgate Water System</t>
  </si>
  <si>
    <t>N</t>
  </si>
  <si>
    <t>Skinner Treatment Plant Finished Water Reservoir Cover Replacement</t>
  </si>
  <si>
    <t>The project consists of removing and replacing the existing Hypalon floating cover (approximately 700,000 ft2), adding rain water removal pumps, modifying existing electrical system, installing drain pipes, and other appurtenant work.</t>
  </si>
  <si>
    <t>Installation of water meters in entire system to convert system from unmetered, flat rate system</t>
  </si>
  <si>
    <t>Adams Springs Water District</t>
  </si>
  <si>
    <t>Adams Springs Meter Installation Project</t>
  </si>
  <si>
    <t>We have water meters and the parts to install them, we would like to have the funds to install them.</t>
  </si>
  <si>
    <t>Water Meter Installation</t>
  </si>
  <si>
    <t>Mar Vista Water Company Inc</t>
  </si>
  <si>
    <t>Install Water Meters for all Flat Rate Customers</t>
  </si>
  <si>
    <t>Water Meter Box Retrofit Project</t>
  </si>
  <si>
    <t>water meters</t>
  </si>
  <si>
    <t>Meter Retrofit for E. Walnut Grove Water System</t>
  </si>
  <si>
    <t>Big Hill West Distribution System Replacement</t>
  </si>
  <si>
    <t>Water Conservation/Metering Installation</t>
  </si>
  <si>
    <t>Calaveras CWD, West Point</t>
  </si>
  <si>
    <t>West Point WTP Clear Well Replacement</t>
  </si>
  <si>
    <t>Parlier, City Of</t>
  </si>
  <si>
    <t>Parlier Water Meter Project</t>
  </si>
  <si>
    <t>Metered Service Project - Purchase/Install 90 Water Meters</t>
  </si>
  <si>
    <t>This project involves the purchase and physical installation of 90 Sensus 3/4" cuft water meters within the CSA #13 service area.</t>
  </si>
  <si>
    <t>Install Water Meters Westwood CSD</t>
  </si>
  <si>
    <t>Installation of remote reading water meters, including meter boxes, meter setters with shut-off valves, styrofoam insulation blocks, and connection to the existing service line.</t>
  </si>
  <si>
    <t>Wasco, City Of</t>
  </si>
  <si>
    <t>Expedite Installation of Residential Water Meters in Non-metered Service Connections</t>
  </si>
  <si>
    <t>Arrowhead Well Arsenic Treatment</t>
  </si>
  <si>
    <t>North Marin Water District</t>
  </si>
  <si>
    <t>STP Backflow Meter &amp; Check Valve</t>
  </si>
  <si>
    <t>Pipeline Installation to Consolidate with the CWSC King City Water System</t>
  </si>
  <si>
    <t>Consolidation with the CWSC-King City water system through the installation of approximately 2,000 feet of pipeline and associated appurtenances.</t>
  </si>
  <si>
    <t>Edmundson Acres Water System</t>
  </si>
  <si>
    <t>Edmundson Acres Consolidation with Arvin CSD Construction Project</t>
  </si>
  <si>
    <t>Whispering Sands MHP, Consolidation with Mission Springs Water District</t>
  </si>
  <si>
    <t>South Fork School Water System</t>
  </si>
  <si>
    <t>San Andreas Mutual Water Co</t>
  </si>
  <si>
    <t xml:space="preserve"> Well replacement and back-up  generator</t>
  </si>
  <si>
    <t>Water System valve and controls repair</t>
  </si>
  <si>
    <t>La Pena Housing Facility, Consolidation with CVWD</t>
  </si>
  <si>
    <t>Install approximately 4,100' of 12" pipe to connect the MHP to the Coachella Valley WD system. Install a master-metered connection, with backflow protection as specifified by CVWD, sized to supply 100% of the MDD plus fire flow for the MHP system.</t>
  </si>
  <si>
    <t>Shady Lane MHP-Consolidation with City of Santa Rosa</t>
  </si>
  <si>
    <t>Connect to the City of Santa Rosa.</t>
  </si>
  <si>
    <t>Yuba City Groundwater-Region 2-3</t>
  </si>
  <si>
    <t>Lincoln 14-inch Waterline - Walton to Phillips</t>
  </si>
  <si>
    <t>Construct approximately 3,030 linear feet of 14-inch diameter distribution main, water services, and related appurtenances in Lincoln Road, from Walton Avenue to Phillips Road.</t>
  </si>
  <si>
    <t>Lincoln-Sanborn 16-inch Waterline</t>
  </si>
  <si>
    <t>Pond School Water System</t>
  </si>
  <si>
    <t>Arsenic Treatment Plant for Pond School</t>
  </si>
  <si>
    <t>Lemoore, City Of</t>
  </si>
  <si>
    <t>City of Lemoore Municipal Water System Arsenic Mitigation Project</t>
  </si>
  <si>
    <t>Franklin Elementary School</t>
  </si>
  <si>
    <t>Well treatment plant Installation</t>
  </si>
  <si>
    <t>Pioneer Elementary School</t>
  </si>
  <si>
    <t>Pioneer Union Elementary School Replacement Well</t>
  </si>
  <si>
    <t>Locke Water Works Co (Sws)</t>
  </si>
  <si>
    <t>Arsenic removal system and new pressure tank</t>
  </si>
  <si>
    <t>Hughson, City Of</t>
  </si>
  <si>
    <t>Well No 8 Improvements Project</t>
  </si>
  <si>
    <t>Ceres, City Of</t>
  </si>
  <si>
    <t>Uranium Treatment Plant Upgrades</t>
  </si>
  <si>
    <t>Modesto, City Of</t>
  </si>
  <si>
    <t>Wellhead Treatment and Blending Lines - Well 283 and 236</t>
  </si>
  <si>
    <t>Replacement of Well 6</t>
  </si>
  <si>
    <t>Puresource Water, Inc</t>
  </si>
  <si>
    <t>95,000 Gal Replacement Tank</t>
  </si>
  <si>
    <t>Windsor, Town Of</t>
  </si>
  <si>
    <t>Windsor Drinking Water Well Replacement</t>
  </si>
  <si>
    <t>Install treatment plant for Garrapata Water Co., Inc.</t>
  </si>
  <si>
    <t>Greenville Water Treatment Plant Upgrade</t>
  </si>
  <si>
    <t>City Of Grass Valley</t>
  </si>
  <si>
    <t>Alta Hill Water Tanks Project No. 04-01</t>
  </si>
  <si>
    <t>West Weaver Water Treatment Plant 2009 Improvements</t>
  </si>
  <si>
    <t>Los Angeles-City, Dept. Of Water &amp; Power</t>
  </si>
  <si>
    <t>City T/L South Unit 2</t>
  </si>
  <si>
    <t>River Supply Conduit Lower Reach Unit 3</t>
  </si>
  <si>
    <t>Santa Ynez WQIP</t>
  </si>
  <si>
    <t>Sierra Enterprise Elementary School</t>
  </si>
  <si>
    <t>Well replacement</t>
  </si>
  <si>
    <t>Downieville Public UD</t>
  </si>
  <si>
    <t>Downieville Disinfection Contact Tank</t>
  </si>
  <si>
    <t>North &amp; Northside Reservoirs Rehabilitation Project</t>
  </si>
  <si>
    <t>Well Replacement - Water Line Connection</t>
  </si>
  <si>
    <t>Capell Valley Estates</t>
  </si>
  <si>
    <t>Capell Valley Water Company Improvement</t>
  </si>
  <si>
    <t>Davenport County Sanitation</t>
  </si>
  <si>
    <t>Davenport Water System Improvement Project</t>
  </si>
  <si>
    <t>LBRID Water Treatment Plant Replacement Project, LB 03-08</t>
  </si>
  <si>
    <t>Fruitridge Vista Water Company</t>
  </si>
  <si>
    <t>Fruitridge Vista Water Company Well No. One Replacement Project</t>
  </si>
  <si>
    <t>Buzztail Mutual Water Company</t>
  </si>
  <si>
    <t>Alternative Water Source (2nd Well)</t>
  </si>
  <si>
    <t>Loleta Community Services District (CSD) Well, Pipeline and Water Treatment Facility</t>
  </si>
  <si>
    <t>Escondido, City Of</t>
  </si>
  <si>
    <t>Alexander Area Waterline Replacement Phase II</t>
  </si>
  <si>
    <t>Julian Community Services District</t>
  </si>
  <si>
    <t>Completion of Payson Drive/Lot A Road Improvements</t>
  </si>
  <si>
    <t>Yulupa Mutual Water Company</t>
  </si>
  <si>
    <t>YMWC Upper Well Replacement 2009</t>
  </si>
  <si>
    <t>Sun Island Resort</t>
  </si>
  <si>
    <t>Harbison Canyon Estates Water Consolidation Project</t>
  </si>
  <si>
    <t>Installation of permanent chlorination And storage facility replacement</t>
  </si>
  <si>
    <t>Wilson Elementary School</t>
  </si>
  <si>
    <t>Wilson Elementary School Safe Drinking Water Project</t>
  </si>
  <si>
    <t>Tennant Community Service District Water System Upgrade</t>
  </si>
  <si>
    <t>Hat Creek Water Company, Llc</t>
  </si>
  <si>
    <t>Filtration System Replacement and Addition of Water Storage Tank</t>
  </si>
  <si>
    <t>Trinity Village Water Company Water Treatment Filtration Project</t>
  </si>
  <si>
    <t>Columbia Hills Apartments</t>
  </si>
  <si>
    <t>Installation of system components and finalization of permit requirements</t>
  </si>
  <si>
    <t>Priority</t>
  </si>
  <si>
    <t>System Number</t>
  </si>
  <si>
    <t>System Name</t>
  </si>
  <si>
    <t>Project Title</t>
  </si>
  <si>
    <t>ARRA Funding Amount</t>
  </si>
  <si>
    <t>Running Total</t>
  </si>
  <si>
    <t>ARRA Grant</t>
  </si>
  <si>
    <t>ARRA Loan</t>
  </si>
  <si>
    <t>Population</t>
  </si>
  <si>
    <t>Project Description</t>
  </si>
  <si>
    <t>San Jerardo Coop Ws</t>
  </si>
  <si>
    <t>San Jerardo Well Replacement, Transmission Pipeline, Water Storage, Intertie, and Core System Improvement Project</t>
  </si>
  <si>
    <t>ID</t>
  </si>
  <si>
    <t>Y</t>
  </si>
  <si>
    <t>Tennant C.S.D.</t>
  </si>
  <si>
    <t>Phillipsville C.S.D.</t>
  </si>
  <si>
    <t>Garrapata WC Inc</t>
  </si>
  <si>
    <t>IVCSD-Greenville</t>
  </si>
  <si>
    <t>Weaverville C.S.D.</t>
  </si>
  <si>
    <t>Sonoma County CSA 41-Jenner</t>
  </si>
  <si>
    <t>Napa County Public Works-LBRID</t>
  </si>
  <si>
    <t>Rainbow Municipal WD</t>
  </si>
  <si>
    <t>Loleta C.S.D.</t>
  </si>
  <si>
    <t>South Tahoe PUD - Main</t>
  </si>
  <si>
    <t>Yuba College  - Woodland Campus</t>
  </si>
  <si>
    <t>SCWA Mather-Sunrise</t>
  </si>
  <si>
    <t>Fruitridge Vista Water Company Fruitridge Road Booster Pump Station</t>
  </si>
  <si>
    <t xml:space="preserve">Queen Motel WS </t>
  </si>
  <si>
    <r>
      <t xml:space="preserve">Whispering Sands MH Park </t>
    </r>
    <r>
      <rPr>
        <b/>
        <sz val="10"/>
        <rFont val="Arial"/>
        <family val="2"/>
      </rPr>
      <t>(APPLICANT = MISSION SPRINGS WD)</t>
    </r>
  </si>
  <si>
    <t>Greenhorn Creek CSD</t>
  </si>
  <si>
    <r>
      <t xml:space="preserve">La Pena Housing Facility </t>
    </r>
    <r>
      <rPr>
        <b/>
        <sz val="10"/>
        <rFont val="Arial"/>
        <family val="2"/>
      </rPr>
      <t>(APPLICANT = COACHELLA VALLEY WD)</t>
    </r>
  </si>
  <si>
    <t>Jensen MHP WS</t>
  </si>
  <si>
    <t>Lake County CSA 13 - Kono Tayee</t>
  </si>
  <si>
    <t>Westwood C.S.D.</t>
  </si>
  <si>
    <t>MSA: East Walnut Grove Pws</t>
  </si>
  <si>
    <t>TUD - Big Hill Water System</t>
  </si>
  <si>
    <t>Esparto C.S.D.</t>
  </si>
  <si>
    <t>SCWA Laguna/Vineyard</t>
  </si>
  <si>
    <t>City of Sacramento</t>
  </si>
  <si>
    <t>Truckee-Donner PUD, Main</t>
  </si>
  <si>
    <t>Metropolitan Water Dist. of So. Cal.</t>
  </si>
  <si>
    <t>Water Metering Project</t>
  </si>
  <si>
    <t>Herndon Town Water Project</t>
  </si>
  <si>
    <t>Fresno</t>
  </si>
  <si>
    <t>The project will construct new public water mains, fire hydrants, connections, water meters and services to connect Herndon Town Community to the City of Fresno water system.  The project will improve drinking water quality and delivery services to this disadvantaged community.  The availability of adequate fire hydrants will also improve fire safety for the residents</t>
  </si>
  <si>
    <t>Install an estimated 3,500 water meters to convert all of the City's current flat rate customers to metered service.</t>
  </si>
  <si>
    <t>REMOVED FROM FUNDABLE LIST:</t>
  </si>
  <si>
    <t>The Anne Sippi Clinic-Riverside Ranch</t>
  </si>
  <si>
    <t>Anne Sippi Clinic Riverside Ranch treatment plant construction project.</t>
  </si>
  <si>
    <t>Riverside, City Of</t>
  </si>
  <si>
    <t>John W. North Surface Water Treatment Plant Project</t>
  </si>
  <si>
    <t>Clear Ridge WA</t>
  </si>
  <si>
    <t>Well replacement to eliminate  contamination from surface water influence</t>
  </si>
  <si>
    <t>Stinson Beach County Wtr Dist</t>
  </si>
  <si>
    <t>Surface Water Treatment Plant Replacement Project (Phase 1)</t>
  </si>
  <si>
    <t>Oakvale Park</t>
  </si>
  <si>
    <t>Replace storage tank -- another water source for radioactive water</t>
  </si>
  <si>
    <t>Prunedale MWC</t>
  </si>
  <si>
    <t>Construct Arsenic Removal and Disinfection Treatment System</t>
  </si>
  <si>
    <t>City Of Chino Hills</t>
  </si>
  <si>
    <t>Arsenic Remediation in City Well No. 15B</t>
  </si>
  <si>
    <t>San Bernardino</t>
  </si>
  <si>
    <t>REVISED  CUTOFF LINE</t>
  </si>
  <si>
    <t>Distribution system replacement for water quality violations</t>
  </si>
  <si>
    <t>CONSTRUCTION STARTED PRIOR TO 10/1/08; INELIGIBLE FOR ARRA FUNDING</t>
  </si>
  <si>
    <t>PRE-APPLICATION WITHDRAWN BY WATER SYSTEM</t>
  </si>
  <si>
    <t>VALIDATION STUDY FOR ARSENIC TREATMENT; NOT A CAPITAL PROJECT; INELIGIBLE FOR ARRA FUNDING</t>
  </si>
  <si>
    <t xml:space="preserve">Shady Lane Mobile Home Park </t>
  </si>
  <si>
    <t>Installing a filtration system at this school to treat the water</t>
  </si>
  <si>
    <t xml:space="preserve">Remove the failed existing tank with a new bolted 95,000 gallon tank on the existing site. Installation ok under ARRA </t>
  </si>
  <si>
    <t>SFUSD water improvement project</t>
  </si>
  <si>
    <t>Jenner Water Treatment Plant</t>
  </si>
  <si>
    <t>Funding for a building, new prefilters and acquisition of adjacent land to site prefilters would reduce the operating costs from $125,000 per year to $50,000 per year.</t>
  </si>
  <si>
    <t>Replacement of well due to Uranium And Nitrate contamination</t>
  </si>
  <si>
    <t>Hood Water Maintenance Dist</t>
  </si>
  <si>
    <t>Meter Retrofit for the Town of Hood</t>
  </si>
  <si>
    <t>The installation of approximately 230 1 1/2 inch Water Meters to complete the federal requirement of metering by a certain date and to meet the water conservation program in the District.</t>
  </si>
  <si>
    <t xml:space="preserve">The project is to install a total of 15 water meters on these unmetered commercial service connections so they will be in compliance with state mandates.    </t>
  </si>
  <si>
    <t>This project involve installing meters and transmitters on existing 10,000 houses. This will help conserve water use for the drought years ahead.</t>
  </si>
  <si>
    <t>Invite?</t>
  </si>
  <si>
    <t>If higher ranked projects bypassed</t>
  </si>
  <si>
    <t>County</t>
  </si>
  <si>
    <t>Zip Code</t>
  </si>
  <si>
    <t>Sierra</t>
  </si>
  <si>
    <t>Siskiyou</t>
  </si>
  <si>
    <t>Shasta</t>
  </si>
  <si>
    <t>Trinity</t>
  </si>
  <si>
    <t>Humboldt</t>
  </si>
  <si>
    <t>Tuolumne</t>
  </si>
  <si>
    <t>Kern</t>
  </si>
  <si>
    <t>Plumas</t>
  </si>
  <si>
    <t>Nevada</t>
  </si>
  <si>
    <t>Santa Cruz</t>
  </si>
  <si>
    <t>Los Angeles</t>
  </si>
  <si>
    <t>Yolo</t>
  </si>
  <si>
    <t>Napa</t>
  </si>
  <si>
    <t>Marin</t>
  </si>
  <si>
    <t>Butte</t>
  </si>
  <si>
    <t>Sutter</t>
  </si>
  <si>
    <t>Kings</t>
  </si>
  <si>
    <t>Stanislaus</t>
  </si>
  <si>
    <t>El Dorado</t>
  </si>
  <si>
    <t>Calaveras</t>
  </si>
  <si>
    <t>Lake</t>
  </si>
  <si>
    <t>Requested funding</t>
  </si>
  <si>
    <t>REASON FOR REMOVAL FROM FUNDABLE LIST</t>
  </si>
  <si>
    <t xml:space="preserve">STARTED CONSTRUCTION PRIOR TO 10/1/08; INELIGIBLE FOR ARRA FUNDING; </t>
  </si>
  <si>
    <t>PHASED PROJECT - THIS PHASE WILL NOT SOLVE THE RANKED PROBLEM</t>
  </si>
  <si>
    <t>PROJECT WAS INCORRECTLY RANKED; RERANK TO CATEGORY M</t>
  </si>
  <si>
    <t>PROJECT STARTED CONSTRUCTION PRIOR TO CDPH REVIEW FOR ENVIRONMENTAL CLEARANCE; INELIGIBLE FOR CDPH FUNDING</t>
  </si>
  <si>
    <t xml:space="preserve">Phillipsville Water System Upgrade </t>
  </si>
  <si>
    <r>
      <t xml:space="preserve">Town of Herndon </t>
    </r>
    <r>
      <rPr>
        <b/>
        <sz val="10"/>
        <rFont val="Arial"/>
        <family val="2"/>
      </rPr>
      <t>(APPLICANT = City of Fresno)        [PROJECT ADDED TO FUNDABLE LIST]</t>
    </r>
  </si>
  <si>
    <r>
      <t xml:space="preserve">City of Yuba City                    </t>
    </r>
    <r>
      <rPr>
        <b/>
        <sz val="10"/>
        <rFont val="Arial"/>
        <family val="2"/>
      </rPr>
      <t>[PROJECT ADDED TO FUNDABLE LIST]</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</si>
</sst>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quot;&quot;_);_(&quot;$&quot;* \(#,##0.00\)&quot;&quot;;_(&quot;$&quot;* &quot;-&quot;??&quot;&quot;_);_(@_)"/>
    <numFmt numFmtId="165" formatCode="_(&quot;$&quot;* #,##0&quot;&quot;_);_(&quot;$&quot;* \(#,##0\)&quot;&quot;;_(&quot;$&quot;* &quot;-&quot;&quot;&quot;_);_(@_)"/>
    <numFmt numFmtId="166" formatCode="mm/dd/yyyy"/>
    <numFmt numFmtId="167" formatCode="[$-409]dddd\,\ mmmm\ dd\,\ yyyy"/>
    <numFmt numFmtId="168" formatCode="m/d/yy;@"/>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409]mmm\-yy;@"/>
    <numFmt numFmtId="175" formatCode="0000000"/>
  </numFmts>
  <fonts count="11">
    <font>
      <sz val="10"/>
      <name val="Arial"/>
      <family val="0"/>
    </font>
    <font>
      <b/>
      <sz val="10"/>
      <name val="Arial"/>
      <family val="0"/>
    </font>
    <font>
      <sz val="8"/>
      <name val="Arial"/>
      <family val="0"/>
    </font>
    <font>
      <u val="single"/>
      <sz val="7.5"/>
      <color indexed="12"/>
      <name val="Arial"/>
      <family val="0"/>
    </font>
    <font>
      <u val="single"/>
      <sz val="7.5"/>
      <color indexed="36"/>
      <name val="Arial"/>
      <family val="0"/>
    </font>
    <font>
      <sz val="10"/>
      <name val="Tahoma"/>
      <family val="2"/>
    </font>
    <font>
      <b/>
      <sz val="14"/>
      <name val="Arial"/>
      <family val="2"/>
    </font>
    <font>
      <b/>
      <sz val="12"/>
      <name val="Arial"/>
      <family val="2"/>
    </font>
    <font>
      <sz val="10"/>
      <name val="Arial Narrow"/>
      <family val="2"/>
    </font>
    <font>
      <sz val="8"/>
      <name val="Arial Narrow"/>
      <family val="2"/>
    </font>
    <font>
      <b/>
      <sz val="10"/>
      <name val="Arial Narrow"/>
      <family val="2"/>
    </font>
  </fonts>
  <fills count="6">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22">
    <border>
      <left/>
      <right/>
      <top/>
      <bottom/>
      <diagonal/>
    </border>
    <border>
      <left style="hair"/>
      <right style="hair"/>
      <top style="hair"/>
      <bottom style="hair"/>
    </border>
    <border>
      <left style="hair"/>
      <right style="hair"/>
      <top>
        <color indexed="63"/>
      </top>
      <bottom style="hair"/>
    </border>
    <border>
      <left style="hair"/>
      <right style="hair"/>
      <top style="thin"/>
      <bottom style="hair"/>
    </border>
    <border>
      <left style="hair"/>
      <right style="thin"/>
      <top style="thin"/>
      <bottom style="hair"/>
    </border>
    <border>
      <left style="hair"/>
      <right style="thin"/>
      <top style="hair"/>
      <bottom style="hair"/>
    </border>
    <border>
      <left style="thin"/>
      <right style="hair"/>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thin"/>
      <right style="hair"/>
      <top style="thin"/>
      <bottom style="hair"/>
    </border>
    <border>
      <left style="hair"/>
      <right style="hair"/>
      <top style="hair"/>
      <bottom style="double"/>
    </border>
    <border>
      <left>
        <color indexed="63"/>
      </left>
      <right style="hair"/>
      <top style="thin"/>
      <bottom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color indexed="63"/>
      </left>
      <right>
        <color indexed="63"/>
      </right>
      <top style="thin"/>
      <bottom>
        <color indexed="63"/>
      </bottom>
    </border>
    <border>
      <left style="hair"/>
      <right style="thin"/>
      <top>
        <color indexed="63"/>
      </top>
      <bottom style="hair"/>
    </border>
    <border>
      <left style="hair"/>
      <right style="hair"/>
      <top style="thin"/>
      <bottom style="thin"/>
    </border>
    <border>
      <left style="thin"/>
      <right>
        <color indexed="63"/>
      </right>
      <top>
        <color indexed="63"/>
      </top>
      <bottom>
        <color indexed="63"/>
      </bottom>
    </border>
    <border>
      <left>
        <color indexed="63"/>
      </left>
      <right>
        <color indexed="63"/>
      </right>
      <top>
        <color indexed="63"/>
      </top>
      <bottom style="thin"/>
    </border>
    <border>
      <left style="hair"/>
      <right style="thin"/>
      <top style="thin"/>
      <bottom style="thin"/>
    </border>
  </borders>
  <cellStyleXfs count="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0" xfId="0" applyAlignment="1">
      <alignment wrapText="1"/>
    </xf>
    <xf numFmtId="0" fontId="0" fillId="0" borderId="0" xfId="0" applyAlignment="1">
      <alignment horizontal="center" vertical="top" wrapText="1"/>
    </xf>
    <xf numFmtId="0" fontId="0" fillId="0" borderId="0" xfId="0" applyFill="1" applyAlignment="1">
      <alignment/>
    </xf>
    <xf numFmtId="0" fontId="0" fillId="0" borderId="0" xfId="0" applyFont="1" applyAlignment="1">
      <alignment/>
    </xf>
    <xf numFmtId="0" fontId="0" fillId="0" borderId="0" xfId="0" applyAlignment="1">
      <alignment horizontal="center"/>
    </xf>
    <xf numFmtId="0" fontId="6" fillId="0" borderId="0" xfId="0" applyFont="1" applyAlignment="1">
      <alignment/>
    </xf>
    <xf numFmtId="173" fontId="0" fillId="0" borderId="0" xfId="0" applyNumberFormat="1" applyAlignment="1">
      <alignment/>
    </xf>
    <xf numFmtId="0" fontId="0" fillId="0" borderId="0" xfId="0" applyFont="1" applyFill="1" applyAlignment="1">
      <alignment/>
    </xf>
    <xf numFmtId="0" fontId="0" fillId="0" borderId="0" xfId="0" applyFill="1" applyAlignment="1">
      <alignment vertical="top"/>
    </xf>
    <xf numFmtId="0" fontId="0" fillId="0" borderId="1" xfId="0" applyFont="1" applyFill="1" applyBorder="1" applyAlignment="1">
      <alignment horizontal="center" vertical="top" wrapText="1"/>
    </xf>
    <xf numFmtId="49" fontId="0" fillId="0" borderId="1" xfId="0" applyFont="1" applyBorder="1" applyAlignment="1">
      <alignment vertical="top" wrapText="1"/>
    </xf>
    <xf numFmtId="0" fontId="0" fillId="0" borderId="2" xfId="0" applyFont="1" applyFill="1" applyBorder="1" applyAlignment="1">
      <alignment horizontal="center" vertical="top" wrapText="1"/>
    </xf>
    <xf numFmtId="0" fontId="1" fillId="2" borderId="3" xfId="0" applyFill="1" applyBorder="1" applyAlignment="1">
      <alignment horizontal="center" vertical="top" wrapText="1"/>
    </xf>
    <xf numFmtId="0" fontId="1" fillId="2" borderId="3" xfId="0" applyFont="1" applyFill="1" applyBorder="1" applyAlignment="1">
      <alignment horizontal="center" vertical="top" wrapText="1"/>
    </xf>
    <xf numFmtId="173" fontId="1" fillId="2" borderId="3" xfId="0" applyNumberFormat="1" applyFill="1" applyBorder="1" applyAlignment="1">
      <alignment horizontal="center" vertical="top" wrapText="1"/>
    </xf>
    <xf numFmtId="0" fontId="1" fillId="2" borderId="4" xfId="0" applyFill="1" applyBorder="1" applyAlignment="1">
      <alignment horizontal="center" vertical="top" wrapText="1"/>
    </xf>
    <xf numFmtId="0" fontId="0" fillId="0" borderId="1" xfId="0" applyFill="1" applyBorder="1" applyAlignment="1">
      <alignment horizontal="center" vertical="top"/>
    </xf>
    <xf numFmtId="0" fontId="0" fillId="0" borderId="1" xfId="0" applyBorder="1" applyAlignment="1">
      <alignment vertical="top"/>
    </xf>
    <xf numFmtId="49" fontId="0" fillId="0" borderId="1" xfId="0" applyBorder="1" applyAlignment="1">
      <alignment vertical="top" wrapText="1"/>
    </xf>
    <xf numFmtId="173" fontId="0" fillId="0" borderId="1" xfId="0" applyNumberFormat="1" applyBorder="1" applyAlignment="1">
      <alignment vertical="top"/>
    </xf>
    <xf numFmtId="3" fontId="0" fillId="0" borderId="1" xfId="0" applyNumberFormat="1" applyBorder="1" applyAlignment="1">
      <alignment vertical="top"/>
    </xf>
    <xf numFmtId="49" fontId="0" fillId="0" borderId="5" xfId="0" applyBorder="1" applyAlignment="1">
      <alignment horizontal="center" vertical="top" wrapText="1"/>
    </xf>
    <xf numFmtId="49" fontId="0" fillId="0" borderId="1" xfId="0" applyFill="1" applyBorder="1" applyAlignment="1">
      <alignment vertical="top" wrapText="1"/>
    </xf>
    <xf numFmtId="173" fontId="0" fillId="0" borderId="1" xfId="0" applyNumberFormat="1" applyFill="1" applyBorder="1" applyAlignment="1">
      <alignment vertical="top"/>
    </xf>
    <xf numFmtId="173" fontId="0" fillId="0" borderId="1" xfId="0" applyNumberFormat="1" applyFont="1" applyFill="1" applyBorder="1" applyAlignment="1">
      <alignment vertical="top"/>
    </xf>
    <xf numFmtId="0" fontId="0" fillId="0" borderId="1" xfId="0" applyFill="1" applyBorder="1" applyAlignment="1">
      <alignment vertical="top"/>
    </xf>
    <xf numFmtId="3" fontId="0" fillId="0" borderId="1" xfId="0" applyNumberFormat="1" applyFill="1" applyBorder="1" applyAlignment="1">
      <alignment vertical="top"/>
    </xf>
    <xf numFmtId="49" fontId="0" fillId="0" borderId="5" xfId="0" applyFill="1" applyBorder="1" applyAlignment="1">
      <alignment horizontal="center" vertical="top" wrapText="1"/>
    </xf>
    <xf numFmtId="0" fontId="0" fillId="0" borderId="5" xfId="0" applyFill="1" applyBorder="1" applyAlignment="1">
      <alignment horizontal="center" vertical="top" wrapText="1"/>
    </xf>
    <xf numFmtId="0" fontId="8" fillId="0" borderId="6" xfId="0" applyFont="1" applyFill="1" applyBorder="1" applyAlignment="1">
      <alignment horizontal="center" vertical="top"/>
    </xf>
    <xf numFmtId="175" fontId="0" fillId="0" borderId="1" xfId="0" applyNumberFormat="1" applyBorder="1" applyAlignment="1" quotePrefix="1">
      <alignment vertical="top"/>
    </xf>
    <xf numFmtId="173" fontId="0" fillId="0" borderId="1" xfId="0" applyNumberFormat="1" applyFont="1" applyFill="1" applyBorder="1" applyAlignment="1">
      <alignment vertical="top"/>
    </xf>
    <xf numFmtId="175" fontId="0" fillId="0" borderId="1" xfId="0" applyNumberFormat="1" applyFill="1" applyBorder="1" applyAlignment="1" quotePrefix="1">
      <alignment vertical="top"/>
    </xf>
    <xf numFmtId="0" fontId="0" fillId="0" borderId="1" xfId="0" applyFont="1" applyBorder="1" applyAlignment="1">
      <alignment vertical="top"/>
    </xf>
    <xf numFmtId="49" fontId="0" fillId="0" borderId="1" xfId="0" applyFont="1" applyBorder="1" applyAlignment="1">
      <alignment vertical="top" wrapText="1"/>
    </xf>
    <xf numFmtId="173" fontId="0" fillId="0" borderId="1" xfId="0" applyNumberFormat="1" applyFont="1" applyBorder="1" applyAlignment="1">
      <alignment vertical="top"/>
    </xf>
    <xf numFmtId="3" fontId="0" fillId="0" borderId="1" xfId="0" applyNumberFormat="1" applyFont="1" applyBorder="1" applyAlignment="1">
      <alignment vertical="top"/>
    </xf>
    <xf numFmtId="49" fontId="0" fillId="0" borderId="5" xfId="0" applyFont="1" applyBorder="1" applyAlignment="1">
      <alignment horizontal="center" vertical="top" wrapText="1"/>
    </xf>
    <xf numFmtId="0" fontId="0" fillId="0" borderId="1" xfId="0" applyBorder="1" applyAlignment="1">
      <alignment horizontal="center" vertical="top"/>
    </xf>
    <xf numFmtId="0" fontId="0" fillId="3" borderId="1" xfId="0" applyFill="1" applyBorder="1" applyAlignment="1">
      <alignment horizontal="center" vertical="top"/>
    </xf>
    <xf numFmtId="0" fontId="0" fillId="3" borderId="1" xfId="0" applyFill="1" applyBorder="1" applyAlignment="1">
      <alignment vertical="top"/>
    </xf>
    <xf numFmtId="49" fontId="7" fillId="3" borderId="1" xfId="0" applyFont="1" applyFill="1" applyBorder="1" applyAlignment="1">
      <alignment vertical="top"/>
    </xf>
    <xf numFmtId="49" fontId="0" fillId="3" borderId="1" xfId="0" applyFill="1" applyBorder="1" applyAlignment="1">
      <alignment vertical="top" wrapText="1"/>
    </xf>
    <xf numFmtId="173" fontId="0" fillId="3" borderId="1" xfId="0" applyNumberFormat="1" applyFill="1" applyBorder="1" applyAlignment="1">
      <alignment vertical="top"/>
    </xf>
    <xf numFmtId="3" fontId="0" fillId="3" borderId="1" xfId="0" applyNumberFormat="1" applyFill="1" applyBorder="1" applyAlignment="1">
      <alignment vertical="top"/>
    </xf>
    <xf numFmtId="49" fontId="0" fillId="3" borderId="5" xfId="0" applyFill="1" applyBorder="1" applyAlignment="1">
      <alignment horizontal="center" vertical="top" wrapText="1"/>
    </xf>
    <xf numFmtId="0" fontId="0" fillId="0" borderId="7" xfId="0" applyBorder="1" applyAlignment="1">
      <alignment horizontal="center" vertical="top"/>
    </xf>
    <xf numFmtId="0" fontId="0" fillId="0" borderId="7" xfId="0" applyBorder="1" applyAlignment="1">
      <alignment vertical="top"/>
    </xf>
    <xf numFmtId="49" fontId="0" fillId="0" borderId="7" xfId="0" applyBorder="1" applyAlignment="1">
      <alignment vertical="top" wrapText="1"/>
    </xf>
    <xf numFmtId="173" fontId="0" fillId="0" borderId="7" xfId="0" applyNumberFormat="1" applyBorder="1" applyAlignment="1">
      <alignment vertical="top"/>
    </xf>
    <xf numFmtId="3" fontId="0" fillId="0" borderId="7" xfId="0" applyNumberFormat="1" applyFont="1" applyFill="1" applyBorder="1" applyAlignment="1">
      <alignment horizontal="right" vertical="top"/>
    </xf>
    <xf numFmtId="49" fontId="0" fillId="0" borderId="8" xfId="0" applyBorder="1" applyAlignment="1">
      <alignment horizontal="center" vertical="top" wrapText="1"/>
    </xf>
    <xf numFmtId="49" fontId="0" fillId="0" borderId="1" xfId="0" applyFont="1" applyFill="1" applyBorder="1" applyAlignment="1">
      <alignment vertical="top" wrapText="1"/>
    </xf>
    <xf numFmtId="0" fontId="8" fillId="4" borderId="6" xfId="0" applyFont="1" applyFill="1" applyBorder="1" applyAlignment="1">
      <alignment horizontal="center" vertical="top"/>
    </xf>
    <xf numFmtId="0" fontId="0" fillId="4" borderId="1" xfId="0" applyFill="1" applyBorder="1" applyAlignment="1">
      <alignment horizontal="center" vertical="top"/>
    </xf>
    <xf numFmtId="0" fontId="0" fillId="4" borderId="1" xfId="0" applyFill="1" applyBorder="1" applyAlignment="1">
      <alignment vertical="top"/>
    </xf>
    <xf numFmtId="49" fontId="0" fillId="4" borderId="1" xfId="0" applyNumberFormat="1" applyFill="1" applyBorder="1" applyAlignment="1">
      <alignment vertical="top" wrapText="1"/>
    </xf>
    <xf numFmtId="0" fontId="0" fillId="4" borderId="1" xfId="0" applyFont="1" applyFill="1" applyBorder="1" applyAlignment="1">
      <alignment horizontal="center" vertical="top" wrapText="1"/>
    </xf>
    <xf numFmtId="0" fontId="0" fillId="4" borderId="1" xfId="0" applyFill="1" applyBorder="1" applyAlignment="1">
      <alignment vertical="top" wrapText="1"/>
    </xf>
    <xf numFmtId="173" fontId="0" fillId="4" borderId="1" xfId="0" applyNumberFormat="1" applyFill="1" applyBorder="1" applyAlignment="1">
      <alignment vertical="top"/>
    </xf>
    <xf numFmtId="173" fontId="0" fillId="4" borderId="1" xfId="0" applyNumberFormat="1" applyFill="1" applyBorder="1" applyAlignment="1">
      <alignment vertical="top"/>
    </xf>
    <xf numFmtId="3" fontId="0" fillId="4" borderId="1" xfId="0" applyNumberFormat="1" applyFill="1" applyBorder="1" applyAlignment="1">
      <alignment vertical="top"/>
    </xf>
    <xf numFmtId="0" fontId="0" fillId="4" borderId="5" xfId="0" applyFill="1" applyBorder="1" applyAlignment="1">
      <alignment horizontal="center" vertical="top" wrapText="1"/>
    </xf>
    <xf numFmtId="0" fontId="5" fillId="4" borderId="1" xfId="0" applyFont="1" applyFill="1" applyBorder="1" applyAlignment="1">
      <alignment vertical="top"/>
    </xf>
    <xf numFmtId="0" fontId="8" fillId="0" borderId="6" xfId="0" applyFont="1" applyBorder="1" applyAlignment="1">
      <alignment horizontal="center" vertical="top"/>
    </xf>
    <xf numFmtId="0" fontId="9" fillId="0" borderId="6" xfId="0" applyFont="1" applyBorder="1" applyAlignment="1">
      <alignment horizontal="center" vertical="top" wrapText="1"/>
    </xf>
    <xf numFmtId="0" fontId="9" fillId="0" borderId="9" xfId="0" applyFont="1" applyBorder="1" applyAlignment="1">
      <alignment horizontal="center" vertical="top" wrapText="1"/>
    </xf>
    <xf numFmtId="0" fontId="8" fillId="0" borderId="0" xfId="0" applyFont="1" applyAlignment="1">
      <alignment horizontal="center" vertical="top"/>
    </xf>
    <xf numFmtId="0" fontId="1" fillId="2" borderId="10" xfId="0" applyFont="1" applyFill="1" applyBorder="1" applyAlignment="1">
      <alignment horizontal="center" vertical="top"/>
    </xf>
    <xf numFmtId="0" fontId="0" fillId="3" borderId="1" xfId="0" applyFont="1" applyFill="1" applyBorder="1" applyAlignment="1">
      <alignment horizontal="center" vertical="top" wrapText="1"/>
    </xf>
    <xf numFmtId="0" fontId="8" fillId="3" borderId="6" xfId="0" applyFont="1" applyFill="1" applyBorder="1" applyAlignment="1">
      <alignment horizontal="center" vertical="top"/>
    </xf>
    <xf numFmtId="173" fontId="1" fillId="0" borderId="2" xfId="0" applyNumberFormat="1" applyFont="1" applyBorder="1" applyAlignment="1">
      <alignment vertical="top"/>
    </xf>
    <xf numFmtId="173" fontId="0" fillId="0" borderId="11" xfId="0" applyNumberFormat="1" applyBorder="1" applyAlignment="1">
      <alignment vertical="top"/>
    </xf>
    <xf numFmtId="0" fontId="1" fillId="2" borderId="12" xfId="0" applyFont="1" applyFill="1" applyBorder="1" applyAlignment="1">
      <alignment horizontal="center" vertical="top" wrapText="1"/>
    </xf>
    <xf numFmtId="175" fontId="0" fillId="0" borderId="13" xfId="0" applyNumberFormat="1" applyFont="1" applyFill="1" applyBorder="1" applyAlignment="1">
      <alignment horizontal="center" vertical="top" wrapText="1"/>
    </xf>
    <xf numFmtId="0" fontId="0" fillId="0" borderId="13" xfId="0" applyFont="1" applyFill="1" applyBorder="1" applyAlignment="1">
      <alignment horizontal="center" vertical="top"/>
    </xf>
    <xf numFmtId="175" fontId="0" fillId="4" borderId="13" xfId="0" applyNumberFormat="1" applyFont="1" applyFill="1" applyBorder="1" applyAlignment="1">
      <alignment horizontal="center" vertical="top" wrapText="1"/>
    </xf>
    <xf numFmtId="175" fontId="0" fillId="3" borderId="13" xfId="0" applyNumberFormat="1" applyFont="1" applyFill="1" applyBorder="1" applyAlignment="1">
      <alignment horizontal="center" vertical="top" wrapText="1"/>
    </xf>
    <xf numFmtId="175" fontId="0" fillId="0" borderId="14" xfId="0" applyNumberFormat="1" applyFont="1" applyFill="1" applyBorder="1" applyAlignment="1">
      <alignment horizontal="center" vertical="top" wrapText="1"/>
    </xf>
    <xf numFmtId="0" fontId="0" fillId="5" borderId="3" xfId="0" applyFont="1" applyFill="1" applyBorder="1" applyAlignment="1">
      <alignment vertical="top"/>
    </xf>
    <xf numFmtId="49" fontId="0" fillId="5" borderId="3" xfId="0" applyFont="1" applyFill="1" applyBorder="1" applyAlignment="1">
      <alignment vertical="top" wrapText="1"/>
    </xf>
    <xf numFmtId="173" fontId="0" fillId="5" borderId="3" xfId="0" applyNumberFormat="1" applyFont="1" applyFill="1" applyBorder="1" applyAlignment="1">
      <alignment vertical="top"/>
    </xf>
    <xf numFmtId="0" fontId="0" fillId="5" borderId="1" xfId="0" applyFont="1" applyFill="1" applyBorder="1" applyAlignment="1">
      <alignment vertical="top"/>
    </xf>
    <xf numFmtId="49" fontId="0" fillId="5" borderId="1" xfId="0" applyFont="1" applyFill="1" applyBorder="1" applyAlignment="1">
      <alignment vertical="top" wrapText="1"/>
    </xf>
    <xf numFmtId="173" fontId="0" fillId="5" borderId="1" xfId="0" applyNumberFormat="1" applyFont="1" applyFill="1" applyBorder="1" applyAlignment="1">
      <alignment vertical="top"/>
    </xf>
    <xf numFmtId="3" fontId="0" fillId="5" borderId="1" xfId="0" applyNumberFormat="1" applyFont="1" applyFill="1" applyBorder="1" applyAlignment="1">
      <alignment vertical="top"/>
    </xf>
    <xf numFmtId="0" fontId="0" fillId="5" borderId="1" xfId="0" applyFont="1" applyFill="1" applyBorder="1" applyAlignment="1">
      <alignment/>
    </xf>
    <xf numFmtId="0" fontId="0" fillId="5" borderId="7" xfId="0" applyFont="1" applyFill="1" applyBorder="1" applyAlignment="1">
      <alignment vertical="top"/>
    </xf>
    <xf numFmtId="49" fontId="0" fillId="5" borderId="7" xfId="0" applyFont="1" applyFill="1" applyBorder="1" applyAlignment="1">
      <alignment vertical="top" wrapText="1"/>
    </xf>
    <xf numFmtId="173" fontId="0" fillId="5" borderId="7" xfId="0" applyNumberFormat="1" applyFont="1" applyFill="1" applyBorder="1" applyAlignment="1">
      <alignment vertical="top"/>
    </xf>
    <xf numFmtId="3" fontId="0" fillId="5" borderId="7" xfId="0" applyNumberFormat="1" applyFont="1" applyFill="1" applyBorder="1" applyAlignment="1">
      <alignment vertical="top"/>
    </xf>
    <xf numFmtId="0" fontId="0" fillId="5" borderId="7" xfId="0" applyFont="1" applyFill="1" applyBorder="1" applyAlignment="1">
      <alignment/>
    </xf>
    <xf numFmtId="0" fontId="8" fillId="5" borderId="10" xfId="0" applyFont="1" applyFill="1" applyBorder="1" applyAlignment="1">
      <alignment horizontal="center" vertical="top"/>
    </xf>
    <xf numFmtId="0" fontId="0" fillId="5" borderId="3" xfId="0" applyFont="1" applyFill="1" applyBorder="1" applyAlignment="1">
      <alignment horizontal="center" vertical="top"/>
    </xf>
    <xf numFmtId="0" fontId="8" fillId="5" borderId="6" xfId="0" applyFont="1" applyFill="1" applyBorder="1" applyAlignment="1">
      <alignment horizontal="center" vertical="top"/>
    </xf>
    <xf numFmtId="0" fontId="0" fillId="5" borderId="1" xfId="0" applyFont="1" applyFill="1" applyBorder="1" applyAlignment="1">
      <alignment horizontal="center" vertical="top"/>
    </xf>
    <xf numFmtId="0" fontId="8" fillId="5" borderId="9" xfId="0" applyFont="1" applyFill="1" applyBorder="1" applyAlignment="1">
      <alignment horizontal="center" vertical="top"/>
    </xf>
    <xf numFmtId="0" fontId="0" fillId="5" borderId="7" xfId="0" applyFont="1" applyFill="1" applyBorder="1" applyAlignment="1">
      <alignment horizontal="center" vertical="top"/>
    </xf>
    <xf numFmtId="0" fontId="0" fillId="0" borderId="15" xfId="0" applyFont="1" applyFill="1" applyBorder="1" applyAlignment="1">
      <alignment horizontal="center" vertical="top"/>
    </xf>
    <xf numFmtId="49" fontId="0" fillId="5" borderId="3" xfId="0" applyFont="1" applyFill="1" applyBorder="1" applyAlignment="1">
      <alignment horizontal="center" vertical="top" wrapText="1"/>
    </xf>
    <xf numFmtId="49" fontId="0" fillId="5" borderId="1" xfId="0" applyFont="1" applyFill="1" applyBorder="1" applyAlignment="1">
      <alignment horizontal="center" vertical="top" wrapText="1"/>
    </xf>
    <xf numFmtId="49" fontId="0" fillId="0" borderId="16" xfId="0" applyFont="1" applyFill="1" applyBorder="1" applyAlignment="1">
      <alignment horizontal="center" vertical="top" wrapText="1"/>
    </xf>
    <xf numFmtId="49" fontId="0" fillId="0" borderId="16" xfId="0" applyFont="1" applyFill="1" applyBorder="1" applyAlignment="1">
      <alignment vertical="top" wrapText="1"/>
    </xf>
    <xf numFmtId="0" fontId="1" fillId="5" borderId="10" xfId="0" applyFont="1" applyFill="1" applyBorder="1" applyAlignment="1">
      <alignment horizontal="center" vertical="top"/>
    </xf>
    <xf numFmtId="0" fontId="1" fillId="5" borderId="3" xfId="0" applyFill="1" applyBorder="1" applyAlignment="1">
      <alignment horizontal="center" vertical="top" wrapText="1"/>
    </xf>
    <xf numFmtId="0" fontId="1" fillId="5" borderId="3" xfId="0" applyFont="1" applyFill="1" applyBorder="1" applyAlignment="1">
      <alignment horizontal="center" vertical="top" wrapText="1"/>
    </xf>
    <xf numFmtId="0" fontId="1" fillId="5" borderId="12" xfId="0" applyFont="1" applyFill="1" applyBorder="1" applyAlignment="1">
      <alignment horizontal="center" vertical="top" wrapText="1"/>
    </xf>
    <xf numFmtId="173" fontId="1" fillId="5" borderId="3" xfId="0" applyNumberFormat="1" applyFill="1" applyBorder="1" applyAlignment="1">
      <alignment horizontal="center" vertical="top" wrapText="1"/>
    </xf>
    <xf numFmtId="173" fontId="1" fillId="5" borderId="3" xfId="0" applyNumberFormat="1" applyFont="1" applyFill="1" applyBorder="1" applyAlignment="1">
      <alignment horizontal="center" vertical="top" wrapText="1"/>
    </xf>
    <xf numFmtId="0" fontId="0" fillId="5" borderId="5" xfId="0" applyFont="1" applyFill="1" applyBorder="1" applyAlignment="1">
      <alignment horizontal="center" vertical="top" wrapText="1"/>
    </xf>
    <xf numFmtId="0" fontId="0" fillId="5" borderId="8" xfId="0" applyFont="1" applyFill="1" applyBorder="1" applyAlignment="1">
      <alignment horizontal="center" vertical="top" wrapText="1"/>
    </xf>
    <xf numFmtId="3" fontId="0" fillId="5" borderId="2" xfId="0" applyNumberFormat="1" applyFont="1" applyFill="1" applyBorder="1" applyAlignment="1">
      <alignment vertical="top"/>
    </xf>
    <xf numFmtId="0" fontId="0" fillId="5" borderId="17" xfId="0" applyFont="1" applyFill="1" applyBorder="1" applyAlignment="1">
      <alignment horizontal="center" vertical="top" wrapText="1"/>
    </xf>
    <xf numFmtId="3" fontId="10" fillId="5" borderId="18" xfId="0" applyNumberFormat="1" applyFont="1" applyFill="1" applyBorder="1" applyAlignment="1">
      <alignment horizontal="center" vertical="top" wrapText="1"/>
    </xf>
    <xf numFmtId="49" fontId="0" fillId="0" borderId="19" xfId="0" applyNumberFormat="1" applyFill="1" applyBorder="1" applyAlignment="1">
      <alignment vertical="top" wrapText="1"/>
    </xf>
    <xf numFmtId="0" fontId="0" fillId="0" borderId="0" xfId="0" applyBorder="1" applyAlignment="1">
      <alignment/>
    </xf>
    <xf numFmtId="49" fontId="0" fillId="0" borderId="20" xfId="0" applyFont="1" applyFill="1" applyBorder="1" applyAlignment="1">
      <alignment horizontal="center" vertical="top" wrapText="1"/>
    </xf>
    <xf numFmtId="49" fontId="0" fillId="0" borderId="20" xfId="0" applyFont="1" applyFill="1" applyBorder="1" applyAlignment="1">
      <alignment vertical="top" wrapText="1"/>
    </xf>
    <xf numFmtId="0" fontId="10" fillId="5" borderId="3" xfId="0" applyFont="1" applyFill="1" applyBorder="1" applyAlignment="1">
      <alignment horizontal="center" vertical="top" wrapText="1"/>
    </xf>
    <xf numFmtId="3" fontId="10" fillId="2" borderId="3" xfId="0" applyNumberFormat="1" applyFont="1" applyFill="1" applyBorder="1" applyAlignment="1">
      <alignment horizontal="center" vertical="top" wrapText="1"/>
    </xf>
    <xf numFmtId="0" fontId="1" fillId="5" borderId="2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4"/>
  <sheetViews>
    <sheetView tabSelected="1" zoomScale="80" zoomScaleNormal="80" workbookViewId="0" topLeftCell="A1">
      <pane xSplit="5" ySplit="1" topLeftCell="F2" activePane="bottomRight" state="frozen"/>
      <selection pane="topLeft" activeCell="A1" sqref="A1"/>
      <selection pane="topRight" activeCell="E1" sqref="E1"/>
      <selection pane="bottomLeft" activeCell="A2" sqref="A2"/>
      <selection pane="bottomRight" activeCell="E66" sqref="E66"/>
    </sheetView>
  </sheetViews>
  <sheetFormatPr defaultColWidth="9.140625" defaultRowHeight="12.75"/>
  <cols>
    <col min="1" max="1" width="9.140625" style="68" customWidth="1"/>
    <col min="2" max="2" width="5.57421875" style="0" customWidth="1"/>
    <col min="3" max="3" width="5.57421875" style="0" hidden="1" customWidth="1"/>
    <col min="5" max="5" width="28.57421875" style="0" customWidth="1"/>
    <col min="6" max="6" width="12.421875" style="5" customWidth="1"/>
    <col min="7" max="7" width="8.00390625" style="0" customWidth="1"/>
    <col min="8" max="8" width="21.7109375" style="1" customWidth="1"/>
    <col min="9" max="9" width="12.8515625" style="7" customWidth="1"/>
    <col min="10" max="10" width="13.00390625" style="7" customWidth="1"/>
    <col min="11" max="11" width="13.140625" style="7" customWidth="1"/>
    <col min="12" max="12" width="12.8515625" style="7" customWidth="1"/>
    <col min="13" max="13" width="10.28125" style="0" customWidth="1"/>
    <col min="14" max="14" width="49.8515625" style="2" customWidth="1"/>
    <col min="15" max="16384" width="21.7109375" style="0" customWidth="1"/>
  </cols>
  <sheetData>
    <row r="1" spans="1:14" ht="38.25">
      <c r="A1" s="69" t="s">
        <v>270</v>
      </c>
      <c r="B1" s="13" t="s">
        <v>191</v>
      </c>
      <c r="C1" s="14" t="s">
        <v>203</v>
      </c>
      <c r="D1" s="13" t="s">
        <v>192</v>
      </c>
      <c r="E1" s="13" t="s">
        <v>193</v>
      </c>
      <c r="F1" s="74" t="s">
        <v>272</v>
      </c>
      <c r="G1" s="14" t="s">
        <v>273</v>
      </c>
      <c r="H1" s="13" t="s">
        <v>194</v>
      </c>
      <c r="I1" s="15" t="s">
        <v>195</v>
      </c>
      <c r="J1" s="15" t="s">
        <v>197</v>
      </c>
      <c r="K1" s="15" t="s">
        <v>198</v>
      </c>
      <c r="L1" s="15" t="s">
        <v>196</v>
      </c>
      <c r="M1" s="120" t="s">
        <v>199</v>
      </c>
      <c r="N1" s="16" t="s">
        <v>200</v>
      </c>
    </row>
    <row r="2" spans="1:14" ht="76.5">
      <c r="A2" s="65" t="s">
        <v>204</v>
      </c>
      <c r="B2" s="17">
        <v>1</v>
      </c>
      <c r="C2" s="18">
        <v>1143</v>
      </c>
      <c r="D2" s="18">
        <v>2701904</v>
      </c>
      <c r="E2" s="19" t="s">
        <v>201</v>
      </c>
      <c r="F2" s="75" t="s">
        <v>19</v>
      </c>
      <c r="G2" s="10">
        <v>93908</v>
      </c>
      <c r="H2" s="19" t="s">
        <v>202</v>
      </c>
      <c r="I2" s="20">
        <v>3000000</v>
      </c>
      <c r="J2" s="20">
        <f>I2</f>
        <v>3000000</v>
      </c>
      <c r="K2" s="20">
        <f>I2-J2</f>
        <v>0</v>
      </c>
      <c r="L2" s="20">
        <v>3000000</v>
      </c>
      <c r="M2" s="21">
        <v>249</v>
      </c>
      <c r="N2" s="22" t="s">
        <v>35</v>
      </c>
    </row>
    <row r="3" spans="1:14" ht="38.25">
      <c r="A3" s="65" t="s">
        <v>204</v>
      </c>
      <c r="B3" s="17">
        <v>2</v>
      </c>
      <c r="C3" s="18">
        <v>1622</v>
      </c>
      <c r="D3" s="18">
        <v>3700964</v>
      </c>
      <c r="E3" s="19" t="s">
        <v>180</v>
      </c>
      <c r="F3" s="75" t="s">
        <v>20</v>
      </c>
      <c r="G3" s="10">
        <v>92019</v>
      </c>
      <c r="H3" s="23" t="s">
        <v>181</v>
      </c>
      <c r="I3" s="24">
        <v>296280</v>
      </c>
      <c r="J3" s="24">
        <f>I3*0.75</f>
        <v>222210</v>
      </c>
      <c r="K3" s="24">
        <f>I3-J3</f>
        <v>74070</v>
      </c>
      <c r="L3" s="24">
        <f>L2+I3</f>
        <v>3296280</v>
      </c>
      <c r="M3" s="21">
        <v>50</v>
      </c>
      <c r="N3" s="22" t="s">
        <v>27</v>
      </c>
    </row>
    <row r="4" spans="1:14" ht="38.25">
      <c r="A4" s="65" t="s">
        <v>204</v>
      </c>
      <c r="B4" s="17">
        <v>3</v>
      </c>
      <c r="C4" s="18">
        <v>1277</v>
      </c>
      <c r="D4" s="18">
        <v>4600017</v>
      </c>
      <c r="E4" s="23" t="s">
        <v>25</v>
      </c>
      <c r="F4" s="75" t="s">
        <v>274</v>
      </c>
      <c r="G4" s="10">
        <v>95936</v>
      </c>
      <c r="H4" s="23" t="s">
        <v>182</v>
      </c>
      <c r="I4" s="24">
        <v>286500</v>
      </c>
      <c r="J4" s="25">
        <f>I4*0.75</f>
        <v>214875</v>
      </c>
      <c r="K4" s="24">
        <f>I4-J4</f>
        <v>71625</v>
      </c>
      <c r="L4" s="24">
        <f>L3+I4</f>
        <v>3582780</v>
      </c>
      <c r="M4" s="21">
        <v>324</v>
      </c>
      <c r="N4" s="22" t="s">
        <v>28</v>
      </c>
    </row>
    <row r="5" spans="1:14" ht="38.25">
      <c r="A5" s="65" t="s">
        <v>204</v>
      </c>
      <c r="B5" s="17">
        <v>4</v>
      </c>
      <c r="C5" s="18">
        <v>1179</v>
      </c>
      <c r="D5" s="18">
        <v>4901136</v>
      </c>
      <c r="E5" s="19" t="s">
        <v>183</v>
      </c>
      <c r="F5" s="75" t="s">
        <v>23</v>
      </c>
      <c r="G5" s="10">
        <v>94952</v>
      </c>
      <c r="H5" s="19" t="s">
        <v>184</v>
      </c>
      <c r="I5" s="20">
        <v>1125000</v>
      </c>
      <c r="J5" s="20">
        <f>I5</f>
        <v>1125000</v>
      </c>
      <c r="K5" s="20">
        <f>I5-J5</f>
        <v>0</v>
      </c>
      <c r="L5" s="20">
        <f>L4+I5</f>
        <v>4707780</v>
      </c>
      <c r="M5" s="21">
        <v>200</v>
      </c>
      <c r="N5" s="22" t="s">
        <v>29</v>
      </c>
    </row>
    <row r="6" spans="1:14" s="3" customFormat="1" ht="38.25">
      <c r="A6" s="30" t="s">
        <v>204</v>
      </c>
      <c r="B6" s="17">
        <v>5</v>
      </c>
      <c r="C6" s="26">
        <v>1904</v>
      </c>
      <c r="D6" s="26">
        <v>4700531</v>
      </c>
      <c r="E6" s="23" t="s">
        <v>205</v>
      </c>
      <c r="F6" s="75" t="s">
        <v>275</v>
      </c>
      <c r="G6" s="10">
        <v>96097</v>
      </c>
      <c r="H6" s="23" t="s">
        <v>185</v>
      </c>
      <c r="I6" s="24">
        <v>3000000</v>
      </c>
      <c r="J6" s="24">
        <f>I6</f>
        <v>3000000</v>
      </c>
      <c r="K6" s="24">
        <f>I6-J6</f>
        <v>0</v>
      </c>
      <c r="L6" s="24">
        <f>L5+I6</f>
        <v>7707780</v>
      </c>
      <c r="M6" s="27">
        <v>82</v>
      </c>
      <c r="N6" s="28" t="s">
        <v>30</v>
      </c>
    </row>
    <row r="7" spans="1:14" ht="51">
      <c r="A7" s="30" t="s">
        <v>204</v>
      </c>
      <c r="B7" s="17">
        <v>6</v>
      </c>
      <c r="C7" s="18">
        <v>2714</v>
      </c>
      <c r="D7" s="18">
        <v>4500022</v>
      </c>
      <c r="E7" s="19" t="s">
        <v>186</v>
      </c>
      <c r="F7" s="75" t="s">
        <v>276</v>
      </c>
      <c r="G7" s="10">
        <v>96071</v>
      </c>
      <c r="H7" s="23" t="s">
        <v>187</v>
      </c>
      <c r="I7" s="24">
        <v>539879</v>
      </c>
      <c r="J7" s="24">
        <f>I7*0.75</f>
        <v>404909.25</v>
      </c>
      <c r="K7" s="24">
        <f>I7-J7</f>
        <v>134969.75</v>
      </c>
      <c r="L7" s="24">
        <f>L6+I7</f>
        <v>8247659</v>
      </c>
      <c r="M7" s="21">
        <v>198</v>
      </c>
      <c r="N7" s="22" t="s">
        <v>56</v>
      </c>
    </row>
    <row r="8" spans="1:14" ht="51">
      <c r="A8" s="30" t="s">
        <v>204</v>
      </c>
      <c r="B8" s="17">
        <v>7</v>
      </c>
      <c r="C8" s="18">
        <v>2343</v>
      </c>
      <c r="D8" s="18">
        <v>5304102</v>
      </c>
      <c r="E8" s="23" t="s">
        <v>26</v>
      </c>
      <c r="F8" s="75" t="s">
        <v>277</v>
      </c>
      <c r="G8" s="10">
        <v>95563</v>
      </c>
      <c r="H8" s="23" t="s">
        <v>188</v>
      </c>
      <c r="I8" s="24">
        <v>1516152</v>
      </c>
      <c r="J8" s="24">
        <f>I8*0.75</f>
        <v>1137114</v>
      </c>
      <c r="K8" s="24">
        <f>I8-J8</f>
        <v>379038</v>
      </c>
      <c r="L8" s="20">
        <f>L7+I8</f>
        <v>9763811</v>
      </c>
      <c r="M8" s="21">
        <v>200</v>
      </c>
      <c r="N8" s="22" t="s">
        <v>57</v>
      </c>
    </row>
    <row r="9" spans="1:14" ht="51">
      <c r="A9" s="30" t="s">
        <v>204</v>
      </c>
      <c r="B9" s="17">
        <v>8</v>
      </c>
      <c r="C9" s="18">
        <v>1180</v>
      </c>
      <c r="D9" s="18">
        <v>1200541</v>
      </c>
      <c r="E9" s="19" t="s">
        <v>206</v>
      </c>
      <c r="F9" s="75" t="s">
        <v>278</v>
      </c>
      <c r="G9" s="10">
        <v>95559</v>
      </c>
      <c r="H9" s="19" t="s">
        <v>301</v>
      </c>
      <c r="I9" s="20">
        <v>2200000</v>
      </c>
      <c r="J9" s="20">
        <f>I9</f>
        <v>2200000</v>
      </c>
      <c r="K9" s="20">
        <f>I9-J9</f>
        <v>0</v>
      </c>
      <c r="L9" s="20">
        <f>L8+I9</f>
        <v>11963811</v>
      </c>
      <c r="M9" s="21">
        <v>300</v>
      </c>
      <c r="N9" s="22" t="s">
        <v>58</v>
      </c>
    </row>
    <row r="10" spans="1:14" ht="63.75">
      <c r="A10" s="30" t="s">
        <v>204</v>
      </c>
      <c r="B10" s="17">
        <v>9</v>
      </c>
      <c r="C10" s="18">
        <v>1554</v>
      </c>
      <c r="D10" s="18">
        <v>5500354</v>
      </c>
      <c r="E10" s="19" t="s">
        <v>189</v>
      </c>
      <c r="F10" s="75" t="s">
        <v>279</v>
      </c>
      <c r="G10" s="10">
        <v>95370</v>
      </c>
      <c r="H10" s="19" t="s">
        <v>190</v>
      </c>
      <c r="I10" s="20">
        <v>94300</v>
      </c>
      <c r="J10" s="20">
        <f>I10*0.75</f>
        <v>70725</v>
      </c>
      <c r="K10" s="20">
        <f>I10-J10</f>
        <v>23575</v>
      </c>
      <c r="L10" s="20">
        <f>L9+I10</f>
        <v>12058111</v>
      </c>
      <c r="M10" s="21">
        <v>25</v>
      </c>
      <c r="N10" s="22" t="s">
        <v>59</v>
      </c>
    </row>
    <row r="11" spans="1:14" ht="63.75">
      <c r="A11" s="30" t="s">
        <v>204</v>
      </c>
      <c r="B11" s="17">
        <v>10</v>
      </c>
      <c r="C11" s="18">
        <v>1794</v>
      </c>
      <c r="D11" s="18">
        <v>2701257</v>
      </c>
      <c r="E11" s="19" t="s">
        <v>207</v>
      </c>
      <c r="F11" s="76" t="s">
        <v>19</v>
      </c>
      <c r="G11" s="10">
        <v>93920</v>
      </c>
      <c r="H11" s="23" t="s">
        <v>149</v>
      </c>
      <c r="I11" s="24">
        <v>292675</v>
      </c>
      <c r="J11" s="24">
        <f>I11*0.75</f>
        <v>219506.25</v>
      </c>
      <c r="K11" s="24">
        <f>I11-J11</f>
        <v>73168.75</v>
      </c>
      <c r="L11" s="20">
        <f>L10+I11</f>
        <v>12350786</v>
      </c>
      <c r="M11" s="21">
        <v>150</v>
      </c>
      <c r="N11" s="22" t="s">
        <v>60</v>
      </c>
    </row>
    <row r="12" spans="1:14" ht="63.75">
      <c r="A12" s="30" t="s">
        <v>204</v>
      </c>
      <c r="B12" s="17">
        <v>11</v>
      </c>
      <c r="C12" s="18">
        <v>1414</v>
      </c>
      <c r="D12" s="18">
        <v>3210001</v>
      </c>
      <c r="E12" s="19" t="s">
        <v>208</v>
      </c>
      <c r="F12" s="75" t="s">
        <v>281</v>
      </c>
      <c r="G12" s="10">
        <v>95947</v>
      </c>
      <c r="H12" s="19" t="s">
        <v>150</v>
      </c>
      <c r="I12" s="20">
        <v>1000000</v>
      </c>
      <c r="J12" s="20">
        <f aca="true" t="shared" si="0" ref="J12:J20">I12</f>
        <v>1000000</v>
      </c>
      <c r="K12" s="20">
        <f>I12-J12</f>
        <v>0</v>
      </c>
      <c r="L12" s="20">
        <f>L11+I12</f>
        <v>13350786</v>
      </c>
      <c r="M12" s="21">
        <v>1891</v>
      </c>
      <c r="N12" s="22" t="s">
        <v>61</v>
      </c>
    </row>
    <row r="13" spans="1:14" ht="63.75">
      <c r="A13" s="30" t="s">
        <v>204</v>
      </c>
      <c r="B13" s="17">
        <v>12</v>
      </c>
      <c r="C13" s="18">
        <v>1265</v>
      </c>
      <c r="D13" s="18">
        <v>2910001</v>
      </c>
      <c r="E13" s="19" t="s">
        <v>151</v>
      </c>
      <c r="F13" s="75" t="s">
        <v>282</v>
      </c>
      <c r="G13" s="10">
        <v>95945</v>
      </c>
      <c r="H13" s="19" t="s">
        <v>152</v>
      </c>
      <c r="I13" s="20">
        <v>3203750</v>
      </c>
      <c r="J13" s="20">
        <f t="shared" si="0"/>
        <v>3203750</v>
      </c>
      <c r="K13" s="20">
        <f>I13-J13</f>
        <v>0</v>
      </c>
      <c r="L13" s="20">
        <f>L12+I13</f>
        <v>16554536</v>
      </c>
      <c r="M13" s="21">
        <v>5600</v>
      </c>
      <c r="N13" s="22" t="s">
        <v>62</v>
      </c>
    </row>
    <row r="14" spans="1:14" ht="63.75">
      <c r="A14" s="30" t="s">
        <v>204</v>
      </c>
      <c r="B14" s="17">
        <v>13</v>
      </c>
      <c r="C14" s="18">
        <v>1790</v>
      </c>
      <c r="D14" s="18">
        <v>5310001</v>
      </c>
      <c r="E14" s="19" t="s">
        <v>209</v>
      </c>
      <c r="F14" s="75" t="s">
        <v>277</v>
      </c>
      <c r="G14" s="10">
        <v>96093</v>
      </c>
      <c r="H14" s="19" t="s">
        <v>153</v>
      </c>
      <c r="I14" s="20">
        <v>495100</v>
      </c>
      <c r="J14" s="20">
        <f t="shared" si="0"/>
        <v>495100</v>
      </c>
      <c r="K14" s="20">
        <f>I14-J14</f>
        <v>0</v>
      </c>
      <c r="L14" s="20">
        <f>L13+I14</f>
        <v>17049636</v>
      </c>
      <c r="M14" s="21">
        <v>3554</v>
      </c>
      <c r="N14" s="22" t="s">
        <v>63</v>
      </c>
    </row>
    <row r="15" spans="1:14" ht="25.5">
      <c r="A15" s="30" t="s">
        <v>204</v>
      </c>
      <c r="B15" s="17">
        <v>14</v>
      </c>
      <c r="C15" s="18">
        <v>2323</v>
      </c>
      <c r="D15" s="18">
        <v>4900532</v>
      </c>
      <c r="E15" s="19" t="s">
        <v>210</v>
      </c>
      <c r="F15" s="76" t="s">
        <v>23</v>
      </c>
      <c r="G15" s="10">
        <v>95450</v>
      </c>
      <c r="H15" s="19" t="s">
        <v>262</v>
      </c>
      <c r="I15" s="20">
        <v>180000</v>
      </c>
      <c r="J15" s="20">
        <f t="shared" si="0"/>
        <v>180000</v>
      </c>
      <c r="K15" s="20">
        <f>I15-J15</f>
        <v>0</v>
      </c>
      <c r="L15" s="20">
        <f>L14+I15</f>
        <v>17229636</v>
      </c>
      <c r="M15" s="21">
        <v>250</v>
      </c>
      <c r="N15" s="22" t="s">
        <v>31</v>
      </c>
    </row>
    <row r="16" spans="1:14" s="3" customFormat="1" ht="63.75">
      <c r="A16" s="30" t="s">
        <v>204</v>
      </c>
      <c r="B16" s="17">
        <v>15</v>
      </c>
      <c r="C16" s="26">
        <v>1188</v>
      </c>
      <c r="D16" s="26">
        <v>4400571</v>
      </c>
      <c r="E16" s="23" t="s">
        <v>166</v>
      </c>
      <c r="F16" s="75" t="s">
        <v>283</v>
      </c>
      <c r="G16" s="10">
        <v>95017</v>
      </c>
      <c r="H16" s="23" t="s">
        <v>167</v>
      </c>
      <c r="I16" s="24">
        <v>1620000</v>
      </c>
      <c r="J16" s="24">
        <f t="shared" si="0"/>
        <v>1620000</v>
      </c>
      <c r="K16" s="24">
        <f>I16-J16</f>
        <v>0</v>
      </c>
      <c r="L16" s="20">
        <f>L15+I16</f>
        <v>18849636</v>
      </c>
      <c r="M16" s="27">
        <v>350</v>
      </c>
      <c r="N16" s="28" t="s">
        <v>67</v>
      </c>
    </row>
    <row r="17" spans="1:14" ht="51">
      <c r="A17" s="30" t="s">
        <v>204</v>
      </c>
      <c r="B17" s="17">
        <v>16</v>
      </c>
      <c r="C17" s="18">
        <v>3232</v>
      </c>
      <c r="D17" s="18">
        <v>4610002</v>
      </c>
      <c r="E17" s="19" t="s">
        <v>160</v>
      </c>
      <c r="F17" s="75" t="s">
        <v>274</v>
      </c>
      <c r="G17" s="10">
        <v>95936</v>
      </c>
      <c r="H17" s="19" t="s">
        <v>161</v>
      </c>
      <c r="I17" s="20">
        <v>150000</v>
      </c>
      <c r="J17" s="20">
        <f t="shared" si="0"/>
        <v>150000</v>
      </c>
      <c r="K17" s="20">
        <f>I17-J17</f>
        <v>0</v>
      </c>
      <c r="L17" s="20">
        <f>L16+I17</f>
        <v>18999636</v>
      </c>
      <c r="M17" s="21">
        <v>391</v>
      </c>
      <c r="N17" s="29" t="s">
        <v>40</v>
      </c>
    </row>
    <row r="18" spans="1:14" ht="51">
      <c r="A18" s="30" t="s">
        <v>204</v>
      </c>
      <c r="B18" s="17">
        <v>17</v>
      </c>
      <c r="C18" s="18">
        <v>1757</v>
      </c>
      <c r="D18" s="18">
        <v>1910067</v>
      </c>
      <c r="E18" s="19" t="s">
        <v>154</v>
      </c>
      <c r="F18" s="76" t="s">
        <v>284</v>
      </c>
      <c r="G18" s="10">
        <v>90012</v>
      </c>
      <c r="H18" s="19" t="s">
        <v>155</v>
      </c>
      <c r="I18" s="20">
        <v>10000000</v>
      </c>
      <c r="J18" s="20">
        <f t="shared" si="0"/>
        <v>10000000</v>
      </c>
      <c r="K18" s="20">
        <f>I18-J18</f>
        <v>0</v>
      </c>
      <c r="L18" s="20">
        <f>L17+I18</f>
        <v>28999636</v>
      </c>
      <c r="M18" s="21">
        <v>4071873</v>
      </c>
      <c r="N18" s="22" t="s">
        <v>32</v>
      </c>
    </row>
    <row r="19" spans="1:14" ht="63.75">
      <c r="A19" s="30" t="s">
        <v>204</v>
      </c>
      <c r="B19" s="17">
        <v>18</v>
      </c>
      <c r="C19" s="18">
        <v>1765</v>
      </c>
      <c r="D19" s="18">
        <v>1910067</v>
      </c>
      <c r="E19" s="19" t="s">
        <v>154</v>
      </c>
      <c r="F19" s="75" t="s">
        <v>284</v>
      </c>
      <c r="G19" s="10">
        <v>90012</v>
      </c>
      <c r="H19" s="19" t="s">
        <v>156</v>
      </c>
      <c r="I19" s="20">
        <v>10000000</v>
      </c>
      <c r="J19" s="20">
        <f t="shared" si="0"/>
        <v>10000000</v>
      </c>
      <c r="K19" s="20">
        <f>I19-J19</f>
        <v>0</v>
      </c>
      <c r="L19" s="20">
        <f>L18+I19</f>
        <v>38999636</v>
      </c>
      <c r="M19" s="21">
        <v>4071873</v>
      </c>
      <c r="N19" s="22" t="s">
        <v>64</v>
      </c>
    </row>
    <row r="20" spans="1:14" ht="51">
      <c r="A20" s="30" t="s">
        <v>204</v>
      </c>
      <c r="B20" s="17">
        <v>19</v>
      </c>
      <c r="C20" s="18">
        <v>2562</v>
      </c>
      <c r="D20" s="18">
        <v>1910067</v>
      </c>
      <c r="E20" s="19" t="s">
        <v>154</v>
      </c>
      <c r="F20" s="76" t="s">
        <v>284</v>
      </c>
      <c r="G20" s="10">
        <v>90012</v>
      </c>
      <c r="H20" s="19" t="s">
        <v>157</v>
      </c>
      <c r="I20" s="20">
        <v>10000000</v>
      </c>
      <c r="J20" s="20">
        <f t="shared" si="0"/>
        <v>10000000</v>
      </c>
      <c r="K20" s="20">
        <f>I20-J20</f>
        <v>0</v>
      </c>
      <c r="L20" s="20">
        <f>L19+I20</f>
        <v>48999636</v>
      </c>
      <c r="M20" s="21">
        <v>4071873</v>
      </c>
      <c r="N20" s="22" t="s">
        <v>36</v>
      </c>
    </row>
    <row r="21" spans="1:14" ht="25.5">
      <c r="A21" s="30" t="s">
        <v>204</v>
      </c>
      <c r="B21" s="17">
        <v>20</v>
      </c>
      <c r="C21" s="18">
        <v>3004</v>
      </c>
      <c r="D21" s="18">
        <v>3400251</v>
      </c>
      <c r="E21" s="19" t="s">
        <v>158</v>
      </c>
      <c r="F21" s="75" t="s">
        <v>21</v>
      </c>
      <c r="G21" s="10">
        <v>95826</v>
      </c>
      <c r="H21" s="19" t="s">
        <v>159</v>
      </c>
      <c r="I21" s="20">
        <v>130000</v>
      </c>
      <c r="J21" s="20">
        <f>I21</f>
        <v>130000</v>
      </c>
      <c r="K21" s="20">
        <f>I21-J21</f>
        <v>0</v>
      </c>
      <c r="L21" s="20">
        <f>L20+I21</f>
        <v>49129636</v>
      </c>
      <c r="M21" s="21">
        <v>260</v>
      </c>
      <c r="N21" s="22" t="s">
        <v>37</v>
      </c>
    </row>
    <row r="22" spans="1:14" ht="51">
      <c r="A22" s="30" t="s">
        <v>204</v>
      </c>
      <c r="B22" s="17">
        <v>21</v>
      </c>
      <c r="C22" s="18">
        <v>1848</v>
      </c>
      <c r="D22" s="18">
        <v>3710016</v>
      </c>
      <c r="E22" s="19" t="s">
        <v>212</v>
      </c>
      <c r="F22" s="76" t="s">
        <v>20</v>
      </c>
      <c r="G22" s="10">
        <v>92028</v>
      </c>
      <c r="H22" s="19" t="s">
        <v>162</v>
      </c>
      <c r="I22" s="20">
        <v>6800000</v>
      </c>
      <c r="J22" s="20">
        <f>I22*0.5</f>
        <v>3400000</v>
      </c>
      <c r="K22" s="20">
        <f>I22-J22</f>
        <v>3400000</v>
      </c>
      <c r="L22" s="20">
        <f>L21+I22</f>
        <v>55929636</v>
      </c>
      <c r="M22" s="21">
        <v>18250</v>
      </c>
      <c r="N22" s="22" t="s">
        <v>33</v>
      </c>
    </row>
    <row r="23" spans="1:14" ht="63.75">
      <c r="A23" s="30" t="s">
        <v>204</v>
      </c>
      <c r="B23" s="17">
        <v>22</v>
      </c>
      <c r="C23" s="18">
        <v>1249</v>
      </c>
      <c r="D23" s="18">
        <v>5700799</v>
      </c>
      <c r="E23" s="19" t="s">
        <v>215</v>
      </c>
      <c r="F23" s="75" t="s">
        <v>285</v>
      </c>
      <c r="G23" s="10">
        <v>95776</v>
      </c>
      <c r="H23" s="19" t="s">
        <v>163</v>
      </c>
      <c r="I23" s="20">
        <v>445000</v>
      </c>
      <c r="J23" s="20">
        <f>I23</f>
        <v>445000</v>
      </c>
      <c r="K23" s="20">
        <f>I23-J23</f>
        <v>0</v>
      </c>
      <c r="L23" s="20">
        <f>L22+I23</f>
        <v>56374636</v>
      </c>
      <c r="M23" s="21">
        <v>1800</v>
      </c>
      <c r="N23" s="22" t="s">
        <v>65</v>
      </c>
    </row>
    <row r="24" spans="1:14" ht="51">
      <c r="A24" s="30" t="s">
        <v>204</v>
      </c>
      <c r="B24" s="17">
        <v>23</v>
      </c>
      <c r="C24" s="18">
        <v>1680</v>
      </c>
      <c r="D24" s="18">
        <v>2800543</v>
      </c>
      <c r="E24" s="19" t="s">
        <v>164</v>
      </c>
      <c r="F24" s="75" t="s">
        <v>286</v>
      </c>
      <c r="G24" s="10">
        <v>94559</v>
      </c>
      <c r="H24" s="23" t="s">
        <v>165</v>
      </c>
      <c r="I24" s="24">
        <v>263000</v>
      </c>
      <c r="J24" s="24">
        <f>I24*0.75</f>
        <v>197250</v>
      </c>
      <c r="K24" s="24">
        <f>I24-J24</f>
        <v>65750</v>
      </c>
      <c r="L24" s="24">
        <f>L23+I24</f>
        <v>56637636</v>
      </c>
      <c r="M24" s="21">
        <v>250</v>
      </c>
      <c r="N24" s="22" t="s">
        <v>66</v>
      </c>
    </row>
    <row r="25" spans="1:14" ht="63.75">
      <c r="A25" s="30" t="s">
        <v>204</v>
      </c>
      <c r="B25" s="17">
        <v>24</v>
      </c>
      <c r="C25" s="18">
        <v>1433</v>
      </c>
      <c r="D25" s="18">
        <v>2800526</v>
      </c>
      <c r="E25" s="19" t="s">
        <v>211</v>
      </c>
      <c r="F25" s="75" t="s">
        <v>286</v>
      </c>
      <c r="G25" s="10">
        <v>94559</v>
      </c>
      <c r="H25" s="19" t="s">
        <v>168</v>
      </c>
      <c r="I25" s="20">
        <v>2250000</v>
      </c>
      <c r="J25" s="20">
        <f>I25</f>
        <v>2250000</v>
      </c>
      <c r="K25" s="20">
        <f>I25-J25</f>
        <v>0</v>
      </c>
      <c r="L25" s="20">
        <f>L24+I25</f>
        <v>58887636</v>
      </c>
      <c r="M25" s="21">
        <v>500</v>
      </c>
      <c r="N25" s="22" t="s">
        <v>38</v>
      </c>
    </row>
    <row r="26" spans="1:14" s="9" customFormat="1" ht="89.25">
      <c r="A26" s="54" t="s">
        <v>204</v>
      </c>
      <c r="B26" s="55">
        <v>25</v>
      </c>
      <c r="C26" s="56">
        <v>1764</v>
      </c>
      <c r="D26" s="64">
        <v>1000048</v>
      </c>
      <c r="E26" s="57" t="s">
        <v>302</v>
      </c>
      <c r="F26" s="77" t="s">
        <v>234</v>
      </c>
      <c r="G26" s="58">
        <v>93711</v>
      </c>
      <c r="H26" s="59" t="s">
        <v>233</v>
      </c>
      <c r="I26" s="60">
        <v>896600</v>
      </c>
      <c r="J26" s="60">
        <v>896600</v>
      </c>
      <c r="K26" s="60">
        <v>0</v>
      </c>
      <c r="L26" s="61">
        <f>L25+I26</f>
        <v>59784236</v>
      </c>
      <c r="M26" s="62">
        <v>260</v>
      </c>
      <c r="N26" s="63" t="s">
        <v>235</v>
      </c>
    </row>
    <row r="27" spans="1:14" ht="51">
      <c r="A27" s="30" t="s">
        <v>204</v>
      </c>
      <c r="B27" s="17">
        <v>26</v>
      </c>
      <c r="C27" s="18">
        <v>1686</v>
      </c>
      <c r="D27" s="18">
        <v>3410023</v>
      </c>
      <c r="E27" s="19" t="s">
        <v>169</v>
      </c>
      <c r="F27" s="75" t="s">
        <v>21</v>
      </c>
      <c r="G27" s="10">
        <v>95819</v>
      </c>
      <c r="H27" s="23" t="s">
        <v>217</v>
      </c>
      <c r="I27" s="24">
        <v>1200000</v>
      </c>
      <c r="J27" s="24">
        <f>I27*0.75</f>
        <v>900000</v>
      </c>
      <c r="K27" s="24">
        <f>I27-J27</f>
        <v>300000</v>
      </c>
      <c r="L27" s="24">
        <f>L26+I27</f>
        <v>60984236</v>
      </c>
      <c r="M27" s="21">
        <v>15000</v>
      </c>
      <c r="N27" s="22" t="s">
        <v>68</v>
      </c>
    </row>
    <row r="28" spans="1:14" ht="38.25">
      <c r="A28" s="30" t="s">
        <v>204</v>
      </c>
      <c r="B28" s="17">
        <v>27</v>
      </c>
      <c r="C28" s="18">
        <v>3195</v>
      </c>
      <c r="D28" s="18">
        <v>3410023</v>
      </c>
      <c r="E28" s="19" t="s">
        <v>169</v>
      </c>
      <c r="F28" s="75" t="s">
        <v>21</v>
      </c>
      <c r="G28" s="10">
        <v>95819</v>
      </c>
      <c r="H28" s="23" t="s">
        <v>170</v>
      </c>
      <c r="I28" s="24">
        <v>3000000</v>
      </c>
      <c r="J28" s="24">
        <f>I28*0.75</f>
        <v>2250000</v>
      </c>
      <c r="K28" s="24">
        <f>I28-J28</f>
        <v>750000</v>
      </c>
      <c r="L28" s="24">
        <f>L27+I28</f>
        <v>63984236</v>
      </c>
      <c r="M28" s="21">
        <v>15000</v>
      </c>
      <c r="N28" s="22" t="s">
        <v>34</v>
      </c>
    </row>
    <row r="29" spans="1:14" ht="63.75">
      <c r="A29" s="30" t="s">
        <v>204</v>
      </c>
      <c r="B29" s="17">
        <v>28</v>
      </c>
      <c r="C29" s="18">
        <v>1819</v>
      </c>
      <c r="D29" s="31">
        <v>400091</v>
      </c>
      <c r="E29" s="19" t="s">
        <v>171</v>
      </c>
      <c r="F29" s="75" t="s">
        <v>288</v>
      </c>
      <c r="G29" s="10">
        <v>95928</v>
      </c>
      <c r="H29" s="19" t="s">
        <v>172</v>
      </c>
      <c r="I29" s="20">
        <v>135000</v>
      </c>
      <c r="J29" s="20">
        <f>I29</f>
        <v>135000</v>
      </c>
      <c r="K29" s="20">
        <f>I29-J29</f>
        <v>0</v>
      </c>
      <c r="L29" s="20">
        <f>L28+I29</f>
        <v>64119236</v>
      </c>
      <c r="M29" s="21">
        <v>25</v>
      </c>
      <c r="N29" s="22" t="s">
        <v>69</v>
      </c>
    </row>
    <row r="30" spans="1:14" ht="63.75">
      <c r="A30" s="30" t="s">
        <v>204</v>
      </c>
      <c r="B30" s="17">
        <v>29</v>
      </c>
      <c r="C30" s="18">
        <v>1102</v>
      </c>
      <c r="D30" s="18">
        <v>1210023</v>
      </c>
      <c r="E30" s="19" t="s">
        <v>213</v>
      </c>
      <c r="F30" s="75" t="s">
        <v>278</v>
      </c>
      <c r="G30" s="10">
        <v>95551</v>
      </c>
      <c r="H30" s="19" t="s">
        <v>173</v>
      </c>
      <c r="I30" s="20">
        <v>800000</v>
      </c>
      <c r="J30" s="20">
        <f>I30</f>
        <v>800000</v>
      </c>
      <c r="K30" s="20">
        <f>I30-J30</f>
        <v>0</v>
      </c>
      <c r="L30" s="20">
        <f>L29+I30</f>
        <v>64919236</v>
      </c>
      <c r="M30" s="21">
        <v>750</v>
      </c>
      <c r="N30" s="22" t="s">
        <v>0</v>
      </c>
    </row>
    <row r="31" spans="1:14" ht="38.25">
      <c r="A31" s="30" t="s">
        <v>204</v>
      </c>
      <c r="B31" s="17">
        <v>30</v>
      </c>
      <c r="C31" s="18">
        <v>1111</v>
      </c>
      <c r="D31" s="18">
        <v>5510029</v>
      </c>
      <c r="E31" s="19" t="s">
        <v>226</v>
      </c>
      <c r="F31" s="75" t="s">
        <v>279</v>
      </c>
      <c r="G31" s="10">
        <v>95370</v>
      </c>
      <c r="H31" s="19" t="s">
        <v>96</v>
      </c>
      <c r="I31" s="20">
        <v>4200000</v>
      </c>
      <c r="J31" s="20">
        <f>I31</f>
        <v>4200000</v>
      </c>
      <c r="K31" s="20">
        <f>I31-J31</f>
        <v>0</v>
      </c>
      <c r="L31" s="20">
        <f>L67+I31</f>
        <v>111075427</v>
      </c>
      <c r="M31" s="21">
        <v>517</v>
      </c>
      <c r="N31" s="22" t="s">
        <v>51</v>
      </c>
    </row>
    <row r="32" spans="1:14" ht="63.75">
      <c r="A32" s="30" t="s">
        <v>204</v>
      </c>
      <c r="B32" s="17">
        <v>31</v>
      </c>
      <c r="C32" s="18">
        <v>1409</v>
      </c>
      <c r="D32" s="18">
        <v>3710006</v>
      </c>
      <c r="E32" s="19" t="s">
        <v>174</v>
      </c>
      <c r="F32" s="75" t="s">
        <v>20</v>
      </c>
      <c r="G32" s="10">
        <v>92029</v>
      </c>
      <c r="H32" s="19" t="s">
        <v>175</v>
      </c>
      <c r="I32" s="20">
        <v>6500000</v>
      </c>
      <c r="J32" s="20">
        <f>I32*0.5</f>
        <v>3250000</v>
      </c>
      <c r="K32" s="20">
        <f>I32-J32</f>
        <v>3250000</v>
      </c>
      <c r="L32" s="20">
        <f>L30+I32</f>
        <v>71419236</v>
      </c>
      <c r="M32" s="21">
        <v>140000</v>
      </c>
      <c r="N32" s="22" t="s">
        <v>1</v>
      </c>
    </row>
    <row r="33" spans="1:14" ht="51">
      <c r="A33" s="30" t="s">
        <v>204</v>
      </c>
      <c r="B33" s="17">
        <v>32</v>
      </c>
      <c r="C33" s="18">
        <v>1238</v>
      </c>
      <c r="D33" s="18">
        <v>3700909</v>
      </c>
      <c r="E33" s="19" t="s">
        <v>176</v>
      </c>
      <c r="F33" s="76" t="s">
        <v>20</v>
      </c>
      <c r="G33" s="10">
        <v>92036</v>
      </c>
      <c r="H33" s="19" t="s">
        <v>177</v>
      </c>
      <c r="I33" s="20">
        <v>200000</v>
      </c>
      <c r="J33" s="20">
        <f>I33</f>
        <v>200000</v>
      </c>
      <c r="K33" s="20">
        <f>I33-J33</f>
        <v>0</v>
      </c>
      <c r="L33" s="20">
        <f>L32+I33</f>
        <v>71619236</v>
      </c>
      <c r="M33" s="21">
        <v>578</v>
      </c>
      <c r="N33" s="22" t="s">
        <v>39</v>
      </c>
    </row>
    <row r="34" spans="1:14" s="3" customFormat="1" ht="63.75">
      <c r="A34" s="30" t="s">
        <v>204</v>
      </c>
      <c r="B34" s="17">
        <v>33</v>
      </c>
      <c r="C34" s="26">
        <v>3101</v>
      </c>
      <c r="D34" s="26">
        <v>4900660</v>
      </c>
      <c r="E34" s="23" t="s">
        <v>178</v>
      </c>
      <c r="F34" s="75" t="s">
        <v>23</v>
      </c>
      <c r="G34" s="10">
        <v>95407</v>
      </c>
      <c r="H34" s="23" t="s">
        <v>179</v>
      </c>
      <c r="I34" s="24">
        <v>412000</v>
      </c>
      <c r="J34" s="24">
        <f>I34</f>
        <v>412000</v>
      </c>
      <c r="K34" s="24">
        <f>I34-J34</f>
        <v>0</v>
      </c>
      <c r="L34" s="24">
        <f>L33+I34</f>
        <v>72031236</v>
      </c>
      <c r="M34" s="27">
        <v>200</v>
      </c>
      <c r="N34" s="28" t="s">
        <v>2</v>
      </c>
    </row>
    <row r="35" spans="1:14" ht="38.25">
      <c r="A35" s="30" t="s">
        <v>204</v>
      </c>
      <c r="B35" s="17">
        <v>34</v>
      </c>
      <c r="C35" s="18">
        <v>1531</v>
      </c>
      <c r="D35" s="18">
        <v>4400598</v>
      </c>
      <c r="E35" s="19" t="s">
        <v>145</v>
      </c>
      <c r="F35" s="75" t="s">
        <v>283</v>
      </c>
      <c r="G35" s="10">
        <v>95003</v>
      </c>
      <c r="H35" s="23" t="s">
        <v>146</v>
      </c>
      <c r="I35" s="24">
        <v>193416</v>
      </c>
      <c r="J35" s="24">
        <f>I35*0.75</f>
        <v>145062</v>
      </c>
      <c r="K35" s="24">
        <f>I35-J35</f>
        <v>48354</v>
      </c>
      <c r="L35" s="24">
        <f>L34+I35</f>
        <v>72224652</v>
      </c>
      <c r="M35" s="21">
        <v>450</v>
      </c>
      <c r="N35" s="22" t="s">
        <v>260</v>
      </c>
    </row>
    <row r="36" spans="1:14" ht="51">
      <c r="A36" s="30" t="s">
        <v>204</v>
      </c>
      <c r="B36" s="17">
        <v>35</v>
      </c>
      <c r="C36" s="18">
        <v>1153</v>
      </c>
      <c r="D36" s="18">
        <v>4910017</v>
      </c>
      <c r="E36" s="19" t="s">
        <v>147</v>
      </c>
      <c r="F36" s="75" t="s">
        <v>23</v>
      </c>
      <c r="G36" s="10">
        <v>95492</v>
      </c>
      <c r="H36" s="23" t="s">
        <v>148</v>
      </c>
      <c r="I36" s="24">
        <v>970896</v>
      </c>
      <c r="J36" s="24">
        <f>I36*0.5</f>
        <v>485448</v>
      </c>
      <c r="K36" s="24">
        <f>I36-J36</f>
        <v>485448</v>
      </c>
      <c r="L36" s="24">
        <f>L35+I36</f>
        <v>73195548</v>
      </c>
      <c r="M36" s="21">
        <v>26432</v>
      </c>
      <c r="N36" s="22" t="s">
        <v>3</v>
      </c>
    </row>
    <row r="37" spans="1:14" ht="63.75">
      <c r="A37" s="30" t="s">
        <v>204</v>
      </c>
      <c r="B37" s="17">
        <v>36</v>
      </c>
      <c r="C37" s="18">
        <v>3094</v>
      </c>
      <c r="D37" s="18">
        <v>2110003</v>
      </c>
      <c r="E37" s="19" t="s">
        <v>109</v>
      </c>
      <c r="F37" s="75" t="s">
        <v>287</v>
      </c>
      <c r="G37" s="10">
        <v>94945</v>
      </c>
      <c r="H37" s="23" t="s">
        <v>110</v>
      </c>
      <c r="I37" s="24">
        <v>75000</v>
      </c>
      <c r="J37" s="24">
        <f>I37</f>
        <v>75000</v>
      </c>
      <c r="K37" s="24">
        <f>I37-J37</f>
        <v>0</v>
      </c>
      <c r="L37" s="24">
        <f>L36+I37</f>
        <v>73270548</v>
      </c>
      <c r="M37" s="21">
        <v>56000</v>
      </c>
      <c r="N37" s="22" t="s">
        <v>4</v>
      </c>
    </row>
    <row r="38" spans="1:14" ht="51">
      <c r="A38" s="30" t="s">
        <v>204</v>
      </c>
      <c r="B38" s="17">
        <v>37</v>
      </c>
      <c r="C38" s="18">
        <v>1428</v>
      </c>
      <c r="D38" s="18">
        <v>2700706</v>
      </c>
      <c r="E38" s="19" t="s">
        <v>218</v>
      </c>
      <c r="F38" s="75" t="s">
        <v>19</v>
      </c>
      <c r="G38" s="10">
        <v>95012</v>
      </c>
      <c r="H38" s="23" t="s">
        <v>111</v>
      </c>
      <c r="I38" s="24">
        <v>432333</v>
      </c>
      <c r="J38" s="24">
        <f>I38*0.75</f>
        <v>324249.75</v>
      </c>
      <c r="K38" s="24">
        <f>I38-J38</f>
        <v>108083.25</v>
      </c>
      <c r="L38" s="24">
        <f>L37+I38</f>
        <v>73702881</v>
      </c>
      <c r="M38" s="21">
        <v>250</v>
      </c>
      <c r="N38" s="22" t="s">
        <v>112</v>
      </c>
    </row>
    <row r="39" spans="1:14" ht="51">
      <c r="A39" s="30" t="s">
        <v>204</v>
      </c>
      <c r="B39" s="17">
        <v>38</v>
      </c>
      <c r="C39" s="18">
        <v>2981</v>
      </c>
      <c r="D39" s="18">
        <v>1500190</v>
      </c>
      <c r="E39" s="19" t="s">
        <v>113</v>
      </c>
      <c r="F39" s="75" t="s">
        <v>280</v>
      </c>
      <c r="G39" s="10">
        <v>93203</v>
      </c>
      <c r="H39" s="19" t="s">
        <v>114</v>
      </c>
      <c r="I39" s="20">
        <v>1266088</v>
      </c>
      <c r="J39" s="20">
        <f>I39</f>
        <v>1266088</v>
      </c>
      <c r="K39" s="20">
        <f>I39-J39</f>
        <v>0</v>
      </c>
      <c r="L39" s="20">
        <f>L38+I39</f>
        <v>74968969</v>
      </c>
      <c r="M39" s="21">
        <v>550</v>
      </c>
      <c r="N39" s="22" t="s">
        <v>41</v>
      </c>
    </row>
    <row r="40" spans="1:14" ht="51">
      <c r="A40" s="30" t="s">
        <v>204</v>
      </c>
      <c r="B40" s="17">
        <v>39</v>
      </c>
      <c r="C40" s="18">
        <v>1416</v>
      </c>
      <c r="D40" s="18">
        <v>3301746</v>
      </c>
      <c r="E40" s="23" t="s">
        <v>219</v>
      </c>
      <c r="F40" s="75" t="s">
        <v>24</v>
      </c>
      <c r="G40" s="10">
        <v>92240</v>
      </c>
      <c r="H40" s="19" t="s">
        <v>115</v>
      </c>
      <c r="I40" s="20">
        <v>294322</v>
      </c>
      <c r="J40" s="24">
        <v>294322</v>
      </c>
      <c r="K40" s="24">
        <f>I40-J40</f>
        <v>0</v>
      </c>
      <c r="L40" s="20">
        <f>L39+I40</f>
        <v>75263291</v>
      </c>
      <c r="M40" s="21">
        <v>37</v>
      </c>
      <c r="N40" s="22" t="s">
        <v>5</v>
      </c>
    </row>
    <row r="41" spans="1:14" ht="25.5">
      <c r="A41" s="30" t="s">
        <v>204</v>
      </c>
      <c r="B41" s="17">
        <v>40</v>
      </c>
      <c r="C41" s="18">
        <v>1255</v>
      </c>
      <c r="D41" s="18">
        <v>1502260</v>
      </c>
      <c r="E41" s="19" t="s">
        <v>116</v>
      </c>
      <c r="F41" s="75" t="s">
        <v>280</v>
      </c>
      <c r="G41" s="10">
        <v>93255</v>
      </c>
      <c r="H41" s="19" t="s">
        <v>261</v>
      </c>
      <c r="I41" s="20">
        <v>445000</v>
      </c>
      <c r="J41" s="20">
        <f>I41</f>
        <v>445000</v>
      </c>
      <c r="K41" s="20">
        <f>I41-J41</f>
        <v>0</v>
      </c>
      <c r="L41" s="20">
        <f>L40+I41</f>
        <v>75708291</v>
      </c>
      <c r="M41" s="21">
        <v>154</v>
      </c>
      <c r="N41" s="22" t="s">
        <v>42</v>
      </c>
    </row>
    <row r="42" spans="1:14" s="3" customFormat="1" ht="38.25">
      <c r="A42" s="30" t="s">
        <v>204</v>
      </c>
      <c r="B42" s="17">
        <v>41</v>
      </c>
      <c r="C42" s="26">
        <v>1557</v>
      </c>
      <c r="D42" s="26">
        <v>2702405</v>
      </c>
      <c r="E42" s="23" t="s">
        <v>222</v>
      </c>
      <c r="F42" s="75" t="s">
        <v>19</v>
      </c>
      <c r="G42" s="10">
        <v>93923</v>
      </c>
      <c r="H42" s="53" t="s">
        <v>254</v>
      </c>
      <c r="I42" s="24">
        <v>125000</v>
      </c>
      <c r="J42" s="24">
        <f>I42*0.75</f>
        <v>93750</v>
      </c>
      <c r="K42" s="24">
        <f>I42-J42</f>
        <v>31250</v>
      </c>
      <c r="L42" s="24">
        <f>L52+I42</f>
        <v>90769685</v>
      </c>
      <c r="M42" s="27">
        <v>56</v>
      </c>
      <c r="N42" s="53" t="s">
        <v>254</v>
      </c>
    </row>
    <row r="43" spans="1:14" s="3" customFormat="1" ht="51">
      <c r="A43" s="30" t="s">
        <v>204</v>
      </c>
      <c r="B43" s="17">
        <v>42</v>
      </c>
      <c r="C43" s="26">
        <v>1489</v>
      </c>
      <c r="D43" s="26">
        <v>4400558</v>
      </c>
      <c r="E43" s="23" t="s">
        <v>117</v>
      </c>
      <c r="F43" s="75" t="s">
        <v>283</v>
      </c>
      <c r="G43" s="10">
        <v>95076</v>
      </c>
      <c r="H43" s="23" t="s">
        <v>118</v>
      </c>
      <c r="I43" s="24">
        <v>200000</v>
      </c>
      <c r="J43" s="24">
        <f>I43</f>
        <v>200000</v>
      </c>
      <c r="K43" s="24">
        <f>I43-J43</f>
        <v>0</v>
      </c>
      <c r="L43" s="20">
        <f>L41+I43</f>
        <v>75908291</v>
      </c>
      <c r="M43" s="27">
        <v>350</v>
      </c>
      <c r="N43" s="28" t="s">
        <v>6</v>
      </c>
    </row>
    <row r="44" spans="1:14" ht="63.75">
      <c r="A44" s="30" t="s">
        <v>204</v>
      </c>
      <c r="B44" s="17">
        <v>43</v>
      </c>
      <c r="C44" s="18">
        <v>1370</v>
      </c>
      <c r="D44" s="18">
        <v>3200188</v>
      </c>
      <c r="E44" s="19" t="s">
        <v>220</v>
      </c>
      <c r="F44" s="75" t="s">
        <v>281</v>
      </c>
      <c r="G44" s="10">
        <v>95971</v>
      </c>
      <c r="H44" s="19" t="s">
        <v>119</v>
      </c>
      <c r="I44" s="20">
        <v>355000</v>
      </c>
      <c r="J44" s="20">
        <f>I44</f>
        <v>355000</v>
      </c>
      <c r="K44" s="20">
        <f>I44-J44</f>
        <v>0</v>
      </c>
      <c r="L44" s="20">
        <f>L43+I44</f>
        <v>76263291</v>
      </c>
      <c r="M44" s="21">
        <v>280</v>
      </c>
      <c r="N44" s="22" t="s">
        <v>43</v>
      </c>
    </row>
    <row r="45" spans="1:14" ht="63.75">
      <c r="A45" s="30" t="s">
        <v>204</v>
      </c>
      <c r="B45" s="17">
        <v>44</v>
      </c>
      <c r="C45" s="18">
        <v>1245</v>
      </c>
      <c r="D45" s="18">
        <v>3302069</v>
      </c>
      <c r="E45" s="23" t="s">
        <v>221</v>
      </c>
      <c r="F45" s="75" t="s">
        <v>24</v>
      </c>
      <c r="G45" s="10">
        <v>92254</v>
      </c>
      <c r="H45" s="19" t="s">
        <v>120</v>
      </c>
      <c r="I45" s="20">
        <v>1010394</v>
      </c>
      <c r="J45" s="20">
        <f>I45</f>
        <v>1010394</v>
      </c>
      <c r="K45" s="20">
        <f>I45-J45</f>
        <v>0</v>
      </c>
      <c r="L45" s="20">
        <f>L44+I45</f>
        <v>77273685</v>
      </c>
      <c r="M45" s="21">
        <v>100</v>
      </c>
      <c r="N45" s="22" t="s">
        <v>121</v>
      </c>
    </row>
    <row r="46" spans="1:14" ht="38.25">
      <c r="A46" s="30" t="s">
        <v>204</v>
      </c>
      <c r="B46" s="17">
        <v>45</v>
      </c>
      <c r="C46" s="18">
        <v>2516</v>
      </c>
      <c r="D46" s="18">
        <v>4900801</v>
      </c>
      <c r="E46" s="23" t="s">
        <v>258</v>
      </c>
      <c r="F46" s="75" t="s">
        <v>23</v>
      </c>
      <c r="G46" s="10">
        <v>95407</v>
      </c>
      <c r="H46" s="23" t="s">
        <v>122</v>
      </c>
      <c r="I46" s="24">
        <v>300000</v>
      </c>
      <c r="J46" s="24">
        <f>I46*0.75</f>
        <v>225000</v>
      </c>
      <c r="K46" s="24">
        <f>I46-J46</f>
        <v>75000</v>
      </c>
      <c r="L46" s="24">
        <f>L45+I46</f>
        <v>77573685</v>
      </c>
      <c r="M46" s="21">
        <v>38</v>
      </c>
      <c r="N46" s="22" t="s">
        <v>123</v>
      </c>
    </row>
    <row r="47" spans="1:14" ht="51">
      <c r="A47" s="30" t="s">
        <v>204</v>
      </c>
      <c r="B47" s="17">
        <v>46</v>
      </c>
      <c r="C47" s="18">
        <v>2200</v>
      </c>
      <c r="D47" s="18">
        <v>5110003</v>
      </c>
      <c r="E47" s="19" t="s">
        <v>124</v>
      </c>
      <c r="F47" s="75" t="s">
        <v>289</v>
      </c>
      <c r="G47" s="10">
        <v>95991</v>
      </c>
      <c r="H47" s="19" t="s">
        <v>125</v>
      </c>
      <c r="I47" s="20">
        <v>485000</v>
      </c>
      <c r="J47" s="20">
        <f aca="true" t="shared" si="1" ref="J47:J52">I47</f>
        <v>485000</v>
      </c>
      <c r="K47" s="20">
        <f>I47-J47</f>
        <v>0</v>
      </c>
      <c r="L47" s="20">
        <f>L46+I47</f>
        <v>78058685</v>
      </c>
      <c r="M47" s="21">
        <v>10200</v>
      </c>
      <c r="N47" s="22" t="s">
        <v>126</v>
      </c>
    </row>
    <row r="48" spans="1:14" ht="38.25">
      <c r="A48" s="30" t="s">
        <v>204</v>
      </c>
      <c r="B48" s="17">
        <v>47</v>
      </c>
      <c r="C48" s="18">
        <v>2215</v>
      </c>
      <c r="D48" s="18">
        <v>5110003</v>
      </c>
      <c r="E48" s="19" t="s">
        <v>124</v>
      </c>
      <c r="F48" s="75" t="s">
        <v>289</v>
      </c>
      <c r="G48" s="10">
        <v>95991</v>
      </c>
      <c r="H48" s="19" t="s">
        <v>127</v>
      </c>
      <c r="I48" s="20">
        <v>375000</v>
      </c>
      <c r="J48" s="20">
        <f t="shared" si="1"/>
        <v>375000</v>
      </c>
      <c r="K48" s="20">
        <f>I48-J48</f>
        <v>0</v>
      </c>
      <c r="L48" s="20">
        <f>L47+I48</f>
        <v>78433685</v>
      </c>
      <c r="M48" s="21">
        <v>10200</v>
      </c>
      <c r="N48" s="22" t="s">
        <v>7</v>
      </c>
    </row>
    <row r="49" spans="1:14" ht="51">
      <c r="A49" s="30" t="s">
        <v>204</v>
      </c>
      <c r="B49" s="17">
        <v>48</v>
      </c>
      <c r="C49" s="18">
        <v>1234</v>
      </c>
      <c r="D49" s="18">
        <v>1502221</v>
      </c>
      <c r="E49" s="19" t="s">
        <v>128</v>
      </c>
      <c r="F49" s="75" t="s">
        <v>280</v>
      </c>
      <c r="G49" s="10">
        <v>93280</v>
      </c>
      <c r="H49" s="19" t="s">
        <v>129</v>
      </c>
      <c r="I49" s="20">
        <v>480000</v>
      </c>
      <c r="J49" s="20">
        <f>I49</f>
        <v>480000</v>
      </c>
      <c r="K49" s="20">
        <f>I49-J49</f>
        <v>0</v>
      </c>
      <c r="L49" s="20">
        <f>L48+I49</f>
        <v>78913685</v>
      </c>
      <c r="M49" s="21">
        <v>300</v>
      </c>
      <c r="N49" s="22" t="s">
        <v>44</v>
      </c>
    </row>
    <row r="50" spans="1:14" ht="51">
      <c r="A50" s="30" t="s">
        <v>204</v>
      </c>
      <c r="B50" s="17">
        <v>49</v>
      </c>
      <c r="C50" s="18">
        <v>2896</v>
      </c>
      <c r="D50" s="18">
        <v>1610005</v>
      </c>
      <c r="E50" s="19" t="s">
        <v>130</v>
      </c>
      <c r="F50" s="75" t="s">
        <v>290</v>
      </c>
      <c r="G50" s="10">
        <v>93245</v>
      </c>
      <c r="H50" s="19" t="s">
        <v>131</v>
      </c>
      <c r="I50" s="20">
        <v>5431000</v>
      </c>
      <c r="J50" s="20">
        <f>I50</f>
        <v>5431000</v>
      </c>
      <c r="K50" s="20">
        <f>I50-J50</f>
        <v>0</v>
      </c>
      <c r="L50" s="20">
        <f>L49+I50</f>
        <v>84344685</v>
      </c>
      <c r="M50" s="21">
        <v>23388</v>
      </c>
      <c r="N50" s="22" t="s">
        <v>8</v>
      </c>
    </row>
    <row r="51" spans="1:14" s="3" customFormat="1" ht="25.5">
      <c r="A51" s="30" t="s">
        <v>204</v>
      </c>
      <c r="B51" s="17">
        <v>50</v>
      </c>
      <c r="C51" s="26">
        <v>3017</v>
      </c>
      <c r="D51" s="26">
        <v>3400248</v>
      </c>
      <c r="E51" s="23" t="s">
        <v>132</v>
      </c>
      <c r="F51" s="75" t="s">
        <v>21</v>
      </c>
      <c r="G51" s="10">
        <v>95757</v>
      </c>
      <c r="H51" s="23" t="s">
        <v>133</v>
      </c>
      <c r="I51" s="24">
        <v>4000000</v>
      </c>
      <c r="J51" s="24">
        <f t="shared" si="1"/>
        <v>4000000</v>
      </c>
      <c r="K51" s="24">
        <f>I51-J51</f>
        <v>0</v>
      </c>
      <c r="L51" s="24">
        <f>L50+I51</f>
        <v>88344685</v>
      </c>
      <c r="M51" s="27">
        <v>246</v>
      </c>
      <c r="N51" s="28" t="s">
        <v>259</v>
      </c>
    </row>
    <row r="52" spans="1:14" ht="51">
      <c r="A52" s="30" t="s">
        <v>204</v>
      </c>
      <c r="B52" s="17">
        <v>51</v>
      </c>
      <c r="C52" s="18">
        <v>1204</v>
      </c>
      <c r="D52" s="18">
        <v>1600011</v>
      </c>
      <c r="E52" s="19" t="s">
        <v>134</v>
      </c>
      <c r="F52" s="75" t="s">
        <v>290</v>
      </c>
      <c r="G52" s="10">
        <v>93230</v>
      </c>
      <c r="H52" s="19" t="s">
        <v>135</v>
      </c>
      <c r="I52" s="20">
        <v>2300000</v>
      </c>
      <c r="J52" s="20">
        <f t="shared" si="1"/>
        <v>2300000</v>
      </c>
      <c r="K52" s="20">
        <f>I52-J52</f>
        <v>0</v>
      </c>
      <c r="L52" s="20">
        <f>L51+I52</f>
        <v>90644685</v>
      </c>
      <c r="M52" s="21">
        <v>750</v>
      </c>
      <c r="N52" s="22" t="s">
        <v>9</v>
      </c>
    </row>
    <row r="53" spans="1:14" s="3" customFormat="1" ht="51">
      <c r="A53" s="30" t="s">
        <v>204</v>
      </c>
      <c r="B53" s="17">
        <v>52</v>
      </c>
      <c r="C53" s="26">
        <v>2931</v>
      </c>
      <c r="D53" s="26">
        <v>3400138</v>
      </c>
      <c r="E53" s="23" t="s">
        <v>136</v>
      </c>
      <c r="F53" s="75" t="s">
        <v>21</v>
      </c>
      <c r="G53" s="10">
        <v>95690</v>
      </c>
      <c r="H53" s="23" t="s">
        <v>137</v>
      </c>
      <c r="I53" s="24">
        <v>450000</v>
      </c>
      <c r="J53" s="32">
        <f>I53</f>
        <v>450000</v>
      </c>
      <c r="K53" s="32">
        <f>I53-J53</f>
        <v>0</v>
      </c>
      <c r="L53" s="24">
        <f>L42+I53</f>
        <v>91219685</v>
      </c>
      <c r="M53" s="27">
        <v>75</v>
      </c>
      <c r="N53" s="28" t="s">
        <v>10</v>
      </c>
    </row>
    <row r="54" spans="1:14" ht="51">
      <c r="A54" s="30" t="s">
        <v>204</v>
      </c>
      <c r="B54" s="17">
        <v>53</v>
      </c>
      <c r="C54" s="18">
        <v>2543</v>
      </c>
      <c r="D54" s="18">
        <v>5010008</v>
      </c>
      <c r="E54" s="19" t="s">
        <v>138</v>
      </c>
      <c r="F54" s="75" t="s">
        <v>291</v>
      </c>
      <c r="G54" s="10">
        <v>95236</v>
      </c>
      <c r="H54" s="19" t="s">
        <v>139</v>
      </c>
      <c r="I54" s="20">
        <v>2040800</v>
      </c>
      <c r="J54" s="20">
        <f>I54</f>
        <v>2040800</v>
      </c>
      <c r="K54" s="20">
        <f>I54-J54</f>
        <v>0</v>
      </c>
      <c r="L54" s="20">
        <f>L53+I54</f>
        <v>93260485</v>
      </c>
      <c r="M54" s="21">
        <v>6082</v>
      </c>
      <c r="N54" s="22" t="s">
        <v>11</v>
      </c>
    </row>
    <row r="55" spans="1:14" ht="38.25">
      <c r="A55" s="30" t="s">
        <v>204</v>
      </c>
      <c r="B55" s="17">
        <v>54</v>
      </c>
      <c r="C55" s="18">
        <v>1126</v>
      </c>
      <c r="D55" s="18">
        <v>5010028</v>
      </c>
      <c r="E55" s="19" t="s">
        <v>140</v>
      </c>
      <c r="F55" s="75" t="s">
        <v>291</v>
      </c>
      <c r="G55" s="10">
        <v>95307</v>
      </c>
      <c r="H55" s="19" t="s">
        <v>141</v>
      </c>
      <c r="I55" s="20">
        <v>125000</v>
      </c>
      <c r="J55" s="20">
        <f>I55</f>
        <v>125000</v>
      </c>
      <c r="K55" s="20">
        <f>I55-J55</f>
        <v>0</v>
      </c>
      <c r="L55" s="20">
        <f>L54+I55</f>
        <v>93385485</v>
      </c>
      <c r="M55" s="21">
        <v>40943</v>
      </c>
      <c r="N55" s="22" t="s">
        <v>263</v>
      </c>
    </row>
    <row r="56" spans="1:14" ht="51">
      <c r="A56" s="30" t="s">
        <v>204</v>
      </c>
      <c r="B56" s="17">
        <v>55</v>
      </c>
      <c r="C56" s="18">
        <v>3097</v>
      </c>
      <c r="D56" s="18">
        <v>5010028</v>
      </c>
      <c r="E56" s="19" t="s">
        <v>140</v>
      </c>
      <c r="F56" s="75" t="s">
        <v>291</v>
      </c>
      <c r="G56" s="10">
        <v>95307</v>
      </c>
      <c r="H56" s="19" t="s">
        <v>264</v>
      </c>
      <c r="I56" s="20">
        <v>225000</v>
      </c>
      <c r="J56" s="20">
        <f>I56</f>
        <v>225000</v>
      </c>
      <c r="K56" s="20">
        <f>I56-J56</f>
        <v>0</v>
      </c>
      <c r="L56" s="20">
        <f>L55+I56</f>
        <v>93610485</v>
      </c>
      <c r="M56" s="21">
        <v>40943</v>
      </c>
      <c r="N56" s="22" t="s">
        <v>12</v>
      </c>
    </row>
    <row r="57" spans="1:14" ht="63.75">
      <c r="A57" s="30" t="s">
        <v>204</v>
      </c>
      <c r="B57" s="17">
        <v>56</v>
      </c>
      <c r="C57" s="18">
        <v>2619</v>
      </c>
      <c r="D57" s="18">
        <v>5010010</v>
      </c>
      <c r="E57" s="19" t="s">
        <v>142</v>
      </c>
      <c r="F57" s="75" t="s">
        <v>291</v>
      </c>
      <c r="G57" s="10">
        <v>95354</v>
      </c>
      <c r="H57" s="19" t="s">
        <v>143</v>
      </c>
      <c r="I57" s="20">
        <v>800000</v>
      </c>
      <c r="J57" s="20">
        <f>I57*0.5</f>
        <v>400000</v>
      </c>
      <c r="K57" s="20">
        <f>I57-J57</f>
        <v>400000</v>
      </c>
      <c r="L57" s="20">
        <f>L56+I57</f>
        <v>94410485</v>
      </c>
      <c r="M57" s="21">
        <v>212000</v>
      </c>
      <c r="N57" s="22" t="s">
        <v>45</v>
      </c>
    </row>
    <row r="58" spans="1:14" ht="25.5">
      <c r="A58" s="30" t="s">
        <v>204</v>
      </c>
      <c r="B58" s="17">
        <v>57</v>
      </c>
      <c r="C58" s="18">
        <v>2044</v>
      </c>
      <c r="D58" s="18">
        <v>3700909</v>
      </c>
      <c r="E58" s="19" t="s">
        <v>176</v>
      </c>
      <c r="F58" s="75" t="s">
        <v>20</v>
      </c>
      <c r="G58" s="10">
        <v>92036</v>
      </c>
      <c r="H58" s="19" t="s">
        <v>144</v>
      </c>
      <c r="I58" s="20">
        <v>125000</v>
      </c>
      <c r="J58" s="20">
        <f>I58</f>
        <v>125000</v>
      </c>
      <c r="K58" s="20">
        <f>I58-J58</f>
        <v>0</v>
      </c>
      <c r="L58" s="20">
        <f>L57+I58</f>
        <v>94535485</v>
      </c>
      <c r="M58" s="21">
        <v>578</v>
      </c>
      <c r="N58" s="22" t="s">
        <v>46</v>
      </c>
    </row>
    <row r="59" spans="1:14" ht="51">
      <c r="A59" s="30" t="s">
        <v>204</v>
      </c>
      <c r="B59" s="17">
        <v>58</v>
      </c>
      <c r="C59" s="18">
        <v>1918</v>
      </c>
      <c r="D59" s="31">
        <v>910002</v>
      </c>
      <c r="E59" s="19" t="s">
        <v>214</v>
      </c>
      <c r="F59" s="75" t="s">
        <v>292</v>
      </c>
      <c r="G59" s="10">
        <v>96150</v>
      </c>
      <c r="H59" s="19" t="s">
        <v>108</v>
      </c>
      <c r="I59" s="20">
        <v>1030600</v>
      </c>
      <c r="J59" s="20">
        <f>I59*0.5</f>
        <v>515300</v>
      </c>
      <c r="K59" s="20">
        <f>I59-J59</f>
        <v>515300</v>
      </c>
      <c r="L59" s="20">
        <f>L58+I59</f>
        <v>95566085</v>
      </c>
      <c r="M59" s="21">
        <v>60000</v>
      </c>
      <c r="N59" s="22" t="s">
        <v>47</v>
      </c>
    </row>
    <row r="60" spans="1:14" s="3" customFormat="1" ht="63.75">
      <c r="A60" s="30" t="s">
        <v>204</v>
      </c>
      <c r="B60" s="17">
        <v>59</v>
      </c>
      <c r="C60" s="26">
        <v>2590</v>
      </c>
      <c r="D60" s="33">
        <v>510005</v>
      </c>
      <c r="E60" s="23" t="s">
        <v>98</v>
      </c>
      <c r="F60" s="75" t="s">
        <v>293</v>
      </c>
      <c r="G60" s="10">
        <v>95249</v>
      </c>
      <c r="H60" s="23" t="s">
        <v>99</v>
      </c>
      <c r="I60" s="24">
        <v>1750000</v>
      </c>
      <c r="J60" s="24">
        <f aca="true" t="shared" si="2" ref="J60:J69">I60</f>
        <v>1750000</v>
      </c>
      <c r="K60" s="24">
        <f>I60-J60</f>
        <v>0</v>
      </c>
      <c r="L60" s="20">
        <f>L59+I60</f>
        <v>97316085</v>
      </c>
      <c r="M60" s="27">
        <v>1390</v>
      </c>
      <c r="N60" s="28" t="s">
        <v>13</v>
      </c>
    </row>
    <row r="61" spans="1:14" ht="51">
      <c r="A61" s="30" t="s">
        <v>204</v>
      </c>
      <c r="B61" s="17">
        <v>60</v>
      </c>
      <c r="C61" s="18">
        <v>1826</v>
      </c>
      <c r="D61" s="18">
        <v>1010025</v>
      </c>
      <c r="E61" s="19" t="s">
        <v>100</v>
      </c>
      <c r="F61" s="75" t="s">
        <v>234</v>
      </c>
      <c r="G61" s="10">
        <v>93648</v>
      </c>
      <c r="H61" s="19" t="s">
        <v>101</v>
      </c>
      <c r="I61" s="20">
        <v>2232750</v>
      </c>
      <c r="J61" s="20">
        <f t="shared" si="2"/>
        <v>2232750</v>
      </c>
      <c r="K61" s="20">
        <f>I61-J61</f>
        <v>0</v>
      </c>
      <c r="L61" s="20">
        <f>L60+I61</f>
        <v>99548835</v>
      </c>
      <c r="M61" s="21">
        <v>12058</v>
      </c>
      <c r="N61" s="22" t="s">
        <v>14</v>
      </c>
    </row>
    <row r="62" spans="1:14" ht="38.25">
      <c r="A62" s="30" t="s">
        <v>204</v>
      </c>
      <c r="B62" s="17">
        <v>61</v>
      </c>
      <c r="C62" s="18">
        <v>1513</v>
      </c>
      <c r="D62" s="18">
        <v>1700554</v>
      </c>
      <c r="E62" s="19" t="s">
        <v>223</v>
      </c>
      <c r="F62" s="75" t="s">
        <v>294</v>
      </c>
      <c r="G62" s="10">
        <v>95453</v>
      </c>
      <c r="H62" s="19" t="s">
        <v>102</v>
      </c>
      <c r="I62" s="20">
        <v>20000</v>
      </c>
      <c r="J62" s="20">
        <f t="shared" si="2"/>
        <v>20000</v>
      </c>
      <c r="K62" s="20">
        <f>I62-J62</f>
        <v>0</v>
      </c>
      <c r="L62" s="20">
        <f>L61+I62</f>
        <v>99568835</v>
      </c>
      <c r="M62" s="21">
        <v>333</v>
      </c>
      <c r="N62" s="22" t="s">
        <v>103</v>
      </c>
    </row>
    <row r="63" spans="1:14" ht="51">
      <c r="A63" s="30" t="s">
        <v>204</v>
      </c>
      <c r="B63" s="17">
        <v>62</v>
      </c>
      <c r="C63" s="18">
        <v>1972</v>
      </c>
      <c r="D63" s="18">
        <v>1810002</v>
      </c>
      <c r="E63" s="19" t="s">
        <v>224</v>
      </c>
      <c r="F63" s="75" t="s">
        <v>22</v>
      </c>
      <c r="G63" s="10">
        <v>96137</v>
      </c>
      <c r="H63" s="19" t="s">
        <v>104</v>
      </c>
      <c r="I63" s="20">
        <v>448000</v>
      </c>
      <c r="J63" s="20">
        <f t="shared" si="2"/>
        <v>448000</v>
      </c>
      <c r="K63" s="20">
        <f>I63-J63</f>
        <v>0</v>
      </c>
      <c r="L63" s="20">
        <f>L62+I63</f>
        <v>100016835</v>
      </c>
      <c r="M63" s="21">
        <v>2000</v>
      </c>
      <c r="N63" s="22" t="s">
        <v>105</v>
      </c>
    </row>
    <row r="64" spans="1:14" ht="51">
      <c r="A64" s="30" t="s">
        <v>204</v>
      </c>
      <c r="B64" s="17">
        <v>63</v>
      </c>
      <c r="C64" s="18">
        <v>2663</v>
      </c>
      <c r="D64" s="18">
        <v>1510021</v>
      </c>
      <c r="E64" s="19" t="s">
        <v>106</v>
      </c>
      <c r="F64" s="75" t="s">
        <v>280</v>
      </c>
      <c r="G64" s="10">
        <v>93280</v>
      </c>
      <c r="H64" s="19" t="s">
        <v>107</v>
      </c>
      <c r="I64" s="20">
        <v>2988592</v>
      </c>
      <c r="J64" s="20">
        <f t="shared" si="2"/>
        <v>2988592</v>
      </c>
      <c r="K64" s="20">
        <f>I64-J64</f>
        <v>0</v>
      </c>
      <c r="L64" s="20">
        <f>L63+I64</f>
        <v>103005427</v>
      </c>
      <c r="M64" s="21">
        <v>16657</v>
      </c>
      <c r="N64" s="22" t="s">
        <v>48</v>
      </c>
    </row>
    <row r="65" spans="1:14" s="9" customFormat="1" ht="38.25">
      <c r="A65" s="54" t="s">
        <v>204</v>
      </c>
      <c r="B65" s="55">
        <v>64</v>
      </c>
      <c r="C65" s="56">
        <v>3120</v>
      </c>
      <c r="D65" s="56">
        <v>5110002</v>
      </c>
      <c r="E65" s="57" t="s">
        <v>303</v>
      </c>
      <c r="F65" s="77" t="s">
        <v>289</v>
      </c>
      <c r="G65" s="58">
        <v>95991</v>
      </c>
      <c r="H65" s="59" t="s">
        <v>232</v>
      </c>
      <c r="I65" s="60">
        <v>3500000</v>
      </c>
      <c r="J65" s="60">
        <v>3500000</v>
      </c>
      <c r="K65" s="60">
        <v>0</v>
      </c>
      <c r="L65" s="61">
        <f>L64+I65</f>
        <v>106505427</v>
      </c>
      <c r="M65" s="62">
        <v>51504</v>
      </c>
      <c r="N65" s="63" t="s">
        <v>236</v>
      </c>
    </row>
    <row r="66" spans="1:14" ht="63.75">
      <c r="A66" s="30" t="s">
        <v>204</v>
      </c>
      <c r="B66" s="17">
        <v>65</v>
      </c>
      <c r="C66" s="18">
        <v>2986</v>
      </c>
      <c r="D66" s="18">
        <v>3400101</v>
      </c>
      <c r="E66" s="19" t="s">
        <v>265</v>
      </c>
      <c r="F66" s="75" t="s">
        <v>21</v>
      </c>
      <c r="G66" s="10">
        <v>95639</v>
      </c>
      <c r="H66" s="19" t="s">
        <v>266</v>
      </c>
      <c r="I66" s="20">
        <v>110000</v>
      </c>
      <c r="J66" s="20">
        <f t="shared" si="2"/>
        <v>110000</v>
      </c>
      <c r="K66" s="20">
        <f>I66-J66</f>
        <v>0</v>
      </c>
      <c r="L66" s="20">
        <f>L65+I66</f>
        <v>106615427</v>
      </c>
      <c r="M66" s="21">
        <v>100</v>
      </c>
      <c r="N66" s="22" t="s">
        <v>49</v>
      </c>
    </row>
    <row r="67" spans="1:14" ht="63.75">
      <c r="A67" s="30" t="s">
        <v>204</v>
      </c>
      <c r="B67" s="17">
        <v>66</v>
      </c>
      <c r="C67" s="18">
        <v>2971</v>
      </c>
      <c r="D67" s="18">
        <v>3400106</v>
      </c>
      <c r="E67" s="19" t="s">
        <v>225</v>
      </c>
      <c r="F67" s="75" t="s">
        <v>21</v>
      </c>
      <c r="G67" s="10">
        <v>95690</v>
      </c>
      <c r="H67" s="19" t="s">
        <v>95</v>
      </c>
      <c r="I67" s="20">
        <v>260000</v>
      </c>
      <c r="J67" s="20">
        <f t="shared" si="2"/>
        <v>260000</v>
      </c>
      <c r="K67" s="20">
        <f>I67-J67</f>
        <v>0</v>
      </c>
      <c r="L67" s="20">
        <f>L66+I67</f>
        <v>106875427</v>
      </c>
      <c r="M67" s="21">
        <v>250</v>
      </c>
      <c r="N67" s="22" t="s">
        <v>50</v>
      </c>
    </row>
    <row r="68" spans="1:14" ht="51">
      <c r="A68" s="30" t="s">
        <v>204</v>
      </c>
      <c r="B68" s="17">
        <v>67</v>
      </c>
      <c r="C68" s="18">
        <v>1108</v>
      </c>
      <c r="D68" s="18">
        <v>910002</v>
      </c>
      <c r="E68" s="19" t="s">
        <v>214</v>
      </c>
      <c r="F68" s="75" t="s">
        <v>292</v>
      </c>
      <c r="G68" s="10">
        <v>96150</v>
      </c>
      <c r="H68" s="19" t="s">
        <v>97</v>
      </c>
      <c r="I68" s="20">
        <v>4387500</v>
      </c>
      <c r="J68" s="20">
        <f t="shared" si="2"/>
        <v>4387500</v>
      </c>
      <c r="K68" s="20">
        <f>I68-J68</f>
        <v>0</v>
      </c>
      <c r="L68" s="20">
        <f>L31+I68</f>
        <v>115462927</v>
      </c>
      <c r="M68" s="21">
        <v>60000</v>
      </c>
      <c r="N68" s="22" t="s">
        <v>15</v>
      </c>
    </row>
    <row r="69" spans="1:14" ht="51">
      <c r="A69" s="30" t="s">
        <v>204</v>
      </c>
      <c r="B69" s="17">
        <v>68</v>
      </c>
      <c r="C69" s="18">
        <v>2184</v>
      </c>
      <c r="D69" s="18">
        <v>5710007</v>
      </c>
      <c r="E69" s="19" t="s">
        <v>227</v>
      </c>
      <c r="F69" s="75" t="s">
        <v>285</v>
      </c>
      <c r="G69" s="10">
        <v>95627</v>
      </c>
      <c r="H69" s="19" t="s">
        <v>72</v>
      </c>
      <c r="I69" s="20">
        <v>200000</v>
      </c>
      <c r="J69" s="20">
        <f t="shared" si="2"/>
        <v>200000</v>
      </c>
      <c r="K69" s="20">
        <f>I69-J69</f>
        <v>0</v>
      </c>
      <c r="L69" s="20">
        <f>L68+I69</f>
        <v>115662927</v>
      </c>
      <c r="M69" s="21">
        <v>1858</v>
      </c>
      <c r="N69" s="22" t="s">
        <v>267</v>
      </c>
    </row>
    <row r="70" spans="1:14" ht="38.25">
      <c r="A70" s="30" t="s">
        <v>204</v>
      </c>
      <c r="B70" s="17">
        <v>69</v>
      </c>
      <c r="C70" s="18">
        <v>1649</v>
      </c>
      <c r="D70" s="18">
        <v>3410015</v>
      </c>
      <c r="E70" s="19" t="s">
        <v>73</v>
      </c>
      <c r="F70" s="76" t="s">
        <v>21</v>
      </c>
      <c r="G70" s="10">
        <v>95670</v>
      </c>
      <c r="H70" s="19" t="s">
        <v>74</v>
      </c>
      <c r="I70" s="20">
        <v>9000000</v>
      </c>
      <c r="J70" s="24">
        <f>I70*0.5</f>
        <v>4500000</v>
      </c>
      <c r="K70" s="24">
        <f>I70-J70</f>
        <v>4500000</v>
      </c>
      <c r="L70" s="20">
        <f>L69+I70</f>
        <v>124662927</v>
      </c>
      <c r="M70" s="21">
        <v>48909</v>
      </c>
      <c r="N70" s="22" t="s">
        <v>52</v>
      </c>
    </row>
    <row r="71" spans="1:14" s="4" customFormat="1" ht="25.5">
      <c r="A71" s="30" t="s">
        <v>204</v>
      </c>
      <c r="B71" s="17">
        <v>70</v>
      </c>
      <c r="C71" s="34">
        <v>1183</v>
      </c>
      <c r="D71" s="34">
        <v>3410020</v>
      </c>
      <c r="E71" s="35" t="s">
        <v>229</v>
      </c>
      <c r="F71" s="75" t="s">
        <v>21</v>
      </c>
      <c r="G71" s="10">
        <v>95814</v>
      </c>
      <c r="H71" s="35" t="s">
        <v>70</v>
      </c>
      <c r="I71" s="36">
        <v>20000000</v>
      </c>
      <c r="J71" s="25">
        <v>10000000</v>
      </c>
      <c r="K71" s="25">
        <f>I71-J71</f>
        <v>10000000</v>
      </c>
      <c r="L71" s="20">
        <f>L70+I71</f>
        <v>144662927</v>
      </c>
      <c r="M71" s="37">
        <v>457514</v>
      </c>
      <c r="N71" s="38" t="s">
        <v>71</v>
      </c>
    </row>
    <row r="72" spans="1:14" ht="38.25">
      <c r="A72" s="30" t="s">
        <v>204</v>
      </c>
      <c r="B72" s="17">
        <v>71</v>
      </c>
      <c r="C72" s="18">
        <v>1677</v>
      </c>
      <c r="D72" s="18">
        <v>3400156</v>
      </c>
      <c r="E72" s="19" t="s">
        <v>75</v>
      </c>
      <c r="F72" s="75" t="s">
        <v>21</v>
      </c>
      <c r="G72" s="10">
        <v>95819</v>
      </c>
      <c r="H72" s="19" t="s">
        <v>76</v>
      </c>
      <c r="I72" s="20">
        <v>38815</v>
      </c>
      <c r="J72" s="20">
        <f>I72</f>
        <v>38815</v>
      </c>
      <c r="K72" s="20">
        <f>I72-J72</f>
        <v>0</v>
      </c>
      <c r="L72" s="20">
        <f>L71+I72</f>
        <v>144701742</v>
      </c>
      <c r="M72" s="21">
        <v>150</v>
      </c>
      <c r="N72" s="22" t="s">
        <v>53</v>
      </c>
    </row>
    <row r="73" spans="1:14" ht="38.25">
      <c r="A73" s="30" t="s">
        <v>204</v>
      </c>
      <c r="B73" s="17">
        <v>72</v>
      </c>
      <c r="C73" s="18">
        <v>3000</v>
      </c>
      <c r="D73" s="18">
        <v>3410704</v>
      </c>
      <c r="E73" s="19" t="s">
        <v>216</v>
      </c>
      <c r="F73" s="75" t="s">
        <v>21</v>
      </c>
      <c r="G73" s="10">
        <v>95655</v>
      </c>
      <c r="H73" s="19" t="s">
        <v>77</v>
      </c>
      <c r="I73" s="20">
        <v>34250</v>
      </c>
      <c r="J73" s="20">
        <f>I73</f>
        <v>34250</v>
      </c>
      <c r="K73" s="20">
        <f>I73-J73</f>
        <v>0</v>
      </c>
      <c r="L73" s="20">
        <f>L72+I73</f>
        <v>144735992</v>
      </c>
      <c r="M73" s="21">
        <v>14154</v>
      </c>
      <c r="N73" s="22" t="s">
        <v>268</v>
      </c>
    </row>
    <row r="74" spans="1:14" ht="39" thickBot="1">
      <c r="A74" s="30" t="s">
        <v>204</v>
      </c>
      <c r="B74" s="17">
        <v>73</v>
      </c>
      <c r="C74" s="18">
        <v>2405</v>
      </c>
      <c r="D74" s="18">
        <v>5710006</v>
      </c>
      <c r="E74" s="19" t="s">
        <v>78</v>
      </c>
      <c r="F74" s="75" t="s">
        <v>285</v>
      </c>
      <c r="G74" s="10">
        <v>95776</v>
      </c>
      <c r="H74" s="19" t="s">
        <v>79</v>
      </c>
      <c r="I74" s="73">
        <v>14000000</v>
      </c>
      <c r="J74" s="73">
        <f>I74*0.5</f>
        <v>7000000</v>
      </c>
      <c r="K74" s="73">
        <f>I74-J74</f>
        <v>7000000</v>
      </c>
      <c r="L74" s="20">
        <f>L73+I74</f>
        <v>158735992</v>
      </c>
      <c r="M74" s="21">
        <v>54060</v>
      </c>
      <c r="N74" s="22" t="s">
        <v>269</v>
      </c>
    </row>
    <row r="75" spans="1:14" ht="21" customHeight="1" thickTop="1">
      <c r="A75" s="65"/>
      <c r="B75" s="39"/>
      <c r="C75" s="18"/>
      <c r="D75" s="18"/>
      <c r="E75" s="19"/>
      <c r="F75" s="75"/>
      <c r="G75" s="10"/>
      <c r="H75" s="19"/>
      <c r="I75" s="72">
        <f>SUM(I2:I74)</f>
        <v>158735992</v>
      </c>
      <c r="J75" s="72">
        <f>SUM(J2:J74)</f>
        <v>127050360.25</v>
      </c>
      <c r="K75" s="72">
        <f>SUM(K2:K74)</f>
        <v>31685631.75</v>
      </c>
      <c r="L75" s="20"/>
      <c r="M75" s="21"/>
      <c r="N75" s="22"/>
    </row>
    <row r="76" spans="1:14" ht="16.5" customHeight="1">
      <c r="A76" s="71"/>
      <c r="B76" s="40"/>
      <c r="C76" s="41"/>
      <c r="D76" s="41"/>
      <c r="E76" s="42" t="s">
        <v>253</v>
      </c>
      <c r="F76" s="78"/>
      <c r="G76" s="70"/>
      <c r="H76" s="43"/>
      <c r="I76" s="44"/>
      <c r="J76" s="44"/>
      <c r="K76" s="44"/>
      <c r="L76" s="44"/>
      <c r="M76" s="45"/>
      <c r="N76" s="46"/>
    </row>
    <row r="77" spans="1:14" ht="43.5" customHeight="1">
      <c r="A77" s="66" t="s">
        <v>271</v>
      </c>
      <c r="B77" s="39">
        <v>74</v>
      </c>
      <c r="C77" s="18">
        <v>3013</v>
      </c>
      <c r="D77" s="18">
        <v>3410029</v>
      </c>
      <c r="E77" s="19" t="s">
        <v>228</v>
      </c>
      <c r="F77" s="76" t="s">
        <v>21</v>
      </c>
      <c r="G77" s="10">
        <v>95829</v>
      </c>
      <c r="H77" s="19" t="s">
        <v>80</v>
      </c>
      <c r="I77" s="20">
        <v>9702103</v>
      </c>
      <c r="J77" s="20">
        <f>I77*0.5</f>
        <v>4851051.5</v>
      </c>
      <c r="K77" s="20">
        <f>I77-J77</f>
        <v>4851051.5</v>
      </c>
      <c r="L77" s="20">
        <f>L74+I77</f>
        <v>168438095</v>
      </c>
      <c r="M77" s="21">
        <v>138514</v>
      </c>
      <c r="N77" s="22" t="s">
        <v>16</v>
      </c>
    </row>
    <row r="78" spans="1:14" ht="51">
      <c r="A78" s="66" t="s">
        <v>271</v>
      </c>
      <c r="B78" s="39">
        <v>75</v>
      </c>
      <c r="C78" s="18">
        <v>1116</v>
      </c>
      <c r="D78" s="18">
        <v>3400173</v>
      </c>
      <c r="E78" s="19" t="s">
        <v>81</v>
      </c>
      <c r="F78" s="75" t="s">
        <v>21</v>
      </c>
      <c r="G78" s="10">
        <v>95824</v>
      </c>
      <c r="H78" s="19" t="s">
        <v>82</v>
      </c>
      <c r="I78" s="20">
        <v>189506</v>
      </c>
      <c r="J78" s="24">
        <f>I78</f>
        <v>189506</v>
      </c>
      <c r="K78" s="24">
        <f>I78-J78</f>
        <v>0</v>
      </c>
      <c r="L78" s="20">
        <f>L77+I78</f>
        <v>168627601</v>
      </c>
      <c r="M78" s="21">
        <v>2926</v>
      </c>
      <c r="N78" s="22" t="s">
        <v>54</v>
      </c>
    </row>
    <row r="79" spans="1:14" ht="63.75">
      <c r="A79" s="66" t="s">
        <v>271</v>
      </c>
      <c r="B79" s="39">
        <v>76</v>
      </c>
      <c r="C79" s="18">
        <v>2458</v>
      </c>
      <c r="D79" s="18">
        <v>2701257</v>
      </c>
      <c r="E79" s="19" t="s">
        <v>207</v>
      </c>
      <c r="F79" s="75" t="s">
        <v>19</v>
      </c>
      <c r="G79" s="10">
        <v>93930</v>
      </c>
      <c r="H79" s="23" t="s">
        <v>86</v>
      </c>
      <c r="I79" s="24">
        <v>93466</v>
      </c>
      <c r="J79" s="24">
        <f>I79*0.75</f>
        <v>70099.5</v>
      </c>
      <c r="K79" s="24">
        <f>I79-J79</f>
        <v>23366.5</v>
      </c>
      <c r="L79" s="24">
        <f>L78+I79</f>
        <v>168721067</v>
      </c>
      <c r="M79" s="21">
        <v>150</v>
      </c>
      <c r="N79" s="22" t="s">
        <v>17</v>
      </c>
    </row>
    <row r="80" spans="1:14" ht="51">
      <c r="A80" s="66" t="s">
        <v>271</v>
      </c>
      <c r="B80" s="39">
        <v>77</v>
      </c>
      <c r="C80" s="18">
        <v>1404</v>
      </c>
      <c r="D80" s="18">
        <v>1700501</v>
      </c>
      <c r="E80" s="19" t="s">
        <v>87</v>
      </c>
      <c r="F80" s="75" t="s">
        <v>294</v>
      </c>
      <c r="G80" s="10">
        <v>95426</v>
      </c>
      <c r="H80" s="23" t="s">
        <v>88</v>
      </c>
      <c r="I80" s="24">
        <v>8000</v>
      </c>
      <c r="J80" s="24">
        <f>I80</f>
        <v>8000</v>
      </c>
      <c r="K80" s="24">
        <f>I80-J80</f>
        <v>0</v>
      </c>
      <c r="L80" s="24">
        <f>L79+I80</f>
        <v>168729067</v>
      </c>
      <c r="M80" s="21">
        <v>200</v>
      </c>
      <c r="N80" s="22" t="s">
        <v>89</v>
      </c>
    </row>
    <row r="81" spans="1:14" ht="51">
      <c r="A81" s="66" t="s">
        <v>271</v>
      </c>
      <c r="B81" s="39">
        <v>78</v>
      </c>
      <c r="C81" s="18">
        <v>2710</v>
      </c>
      <c r="D81" s="18">
        <v>4400598</v>
      </c>
      <c r="E81" s="19" t="s">
        <v>145</v>
      </c>
      <c r="F81" s="75" t="s">
        <v>283</v>
      </c>
      <c r="G81" s="10">
        <v>95003</v>
      </c>
      <c r="H81" s="23" t="s">
        <v>90</v>
      </c>
      <c r="I81" s="24">
        <v>70000</v>
      </c>
      <c r="J81" s="24">
        <f>I81*0.75</f>
        <v>52500</v>
      </c>
      <c r="K81" s="24">
        <f>I81-J81</f>
        <v>17500</v>
      </c>
      <c r="L81" s="24">
        <f>L80+I81</f>
        <v>168799067</v>
      </c>
      <c r="M81" s="21">
        <v>450</v>
      </c>
      <c r="N81" s="22" t="s">
        <v>55</v>
      </c>
    </row>
    <row r="82" spans="1:14" ht="51">
      <c r="A82" s="66" t="s">
        <v>271</v>
      </c>
      <c r="B82" s="39">
        <v>79</v>
      </c>
      <c r="C82" s="18">
        <v>2994</v>
      </c>
      <c r="D82" s="18">
        <v>4400502</v>
      </c>
      <c r="E82" s="19" t="s">
        <v>91</v>
      </c>
      <c r="F82" s="79" t="s">
        <v>283</v>
      </c>
      <c r="G82" s="12">
        <v>95003</v>
      </c>
      <c r="H82" s="23" t="s">
        <v>92</v>
      </c>
      <c r="I82" s="24">
        <v>55000</v>
      </c>
      <c r="J82" s="24">
        <f>I82*0.75</f>
        <v>41250</v>
      </c>
      <c r="K82" s="24">
        <f>I82-J82</f>
        <v>13750</v>
      </c>
      <c r="L82" s="24">
        <f>L81+I82</f>
        <v>168854067</v>
      </c>
      <c r="M82" s="21">
        <v>584</v>
      </c>
      <c r="N82" s="22" t="s">
        <v>18</v>
      </c>
    </row>
    <row r="83" spans="1:14" ht="36" customHeight="1">
      <c r="A83" s="66" t="s">
        <v>271</v>
      </c>
      <c r="B83" s="39">
        <v>80</v>
      </c>
      <c r="C83" s="18">
        <v>2716</v>
      </c>
      <c r="D83" s="18">
        <v>2910003</v>
      </c>
      <c r="E83" s="19" t="s">
        <v>230</v>
      </c>
      <c r="F83" s="75" t="s">
        <v>282</v>
      </c>
      <c r="G83" s="10">
        <v>96160</v>
      </c>
      <c r="H83" s="19" t="s">
        <v>93</v>
      </c>
      <c r="I83" s="20">
        <v>10000000</v>
      </c>
      <c r="J83" s="20">
        <f>I83*0.5</f>
        <v>5000000</v>
      </c>
      <c r="K83" s="20">
        <f>I83-J83</f>
        <v>5000000</v>
      </c>
      <c r="L83" s="20">
        <f>L82+I83</f>
        <v>178854067</v>
      </c>
      <c r="M83" s="21">
        <v>14300</v>
      </c>
      <c r="N83" s="22" t="s">
        <v>94</v>
      </c>
    </row>
    <row r="84" spans="1:14" ht="51">
      <c r="A84" s="67" t="s">
        <v>271</v>
      </c>
      <c r="B84" s="47">
        <v>81</v>
      </c>
      <c r="C84" s="48">
        <v>2392</v>
      </c>
      <c r="D84" s="48">
        <v>1910087</v>
      </c>
      <c r="E84" s="49" t="s">
        <v>231</v>
      </c>
      <c r="F84" s="99" t="s">
        <v>284</v>
      </c>
      <c r="G84" s="11"/>
      <c r="H84" s="49" t="s">
        <v>84</v>
      </c>
      <c r="I84" s="50">
        <v>3500000</v>
      </c>
      <c r="J84" s="50">
        <f>I84*0.5</f>
        <v>1750000</v>
      </c>
      <c r="K84" s="50">
        <f>I84-J84</f>
        <v>1750000</v>
      </c>
      <c r="L84" s="50">
        <f>L83+I84</f>
        <v>182354067</v>
      </c>
      <c r="M84" s="51">
        <v>6800000</v>
      </c>
      <c r="N84" s="52" t="s">
        <v>85</v>
      </c>
    </row>
    <row r="85" spans="5:7" ht="12.75">
      <c r="E85" s="115"/>
      <c r="F85" s="102"/>
      <c r="G85" s="103"/>
    </row>
    <row r="86" spans="2:7" ht="18">
      <c r="B86" s="6" t="s">
        <v>237</v>
      </c>
      <c r="E86" s="116"/>
      <c r="F86" s="117"/>
      <c r="G86" s="118"/>
    </row>
    <row r="87" spans="1:14" ht="25.5">
      <c r="A87" s="104" t="s">
        <v>270</v>
      </c>
      <c r="B87" s="119" t="s">
        <v>191</v>
      </c>
      <c r="C87" s="106" t="s">
        <v>203</v>
      </c>
      <c r="D87" s="105" t="s">
        <v>192</v>
      </c>
      <c r="E87" s="105" t="s">
        <v>193</v>
      </c>
      <c r="F87" s="107" t="s">
        <v>272</v>
      </c>
      <c r="G87" s="106" t="s">
        <v>273</v>
      </c>
      <c r="H87" s="105" t="s">
        <v>194</v>
      </c>
      <c r="I87" s="109" t="s">
        <v>295</v>
      </c>
      <c r="J87" s="108"/>
      <c r="K87" s="108"/>
      <c r="L87" s="108"/>
      <c r="M87" s="114" t="s">
        <v>199</v>
      </c>
      <c r="N87" s="121" t="s">
        <v>296</v>
      </c>
    </row>
    <row r="88" spans="1:14" s="8" customFormat="1" ht="51">
      <c r="A88" s="93" t="s">
        <v>83</v>
      </c>
      <c r="B88" s="94"/>
      <c r="C88" s="80">
        <v>1596</v>
      </c>
      <c r="D88" s="80">
        <v>1503509</v>
      </c>
      <c r="E88" s="81" t="s">
        <v>238</v>
      </c>
      <c r="F88" s="100" t="s">
        <v>280</v>
      </c>
      <c r="G88" s="81"/>
      <c r="H88" s="81" t="s">
        <v>239</v>
      </c>
      <c r="I88" s="82">
        <v>108054.41</v>
      </c>
      <c r="J88" s="82"/>
      <c r="K88" s="82"/>
      <c r="L88" s="82"/>
      <c r="M88" s="112">
        <v>30</v>
      </c>
      <c r="N88" s="113" t="s">
        <v>297</v>
      </c>
    </row>
    <row r="89" spans="1:14" s="8" customFormat="1" ht="38.25">
      <c r="A89" s="95" t="s">
        <v>83</v>
      </c>
      <c r="B89" s="96"/>
      <c r="C89" s="83">
        <v>2035</v>
      </c>
      <c r="D89" s="83">
        <v>3310031</v>
      </c>
      <c r="E89" s="84" t="s">
        <v>240</v>
      </c>
      <c r="F89" s="101" t="s">
        <v>24</v>
      </c>
      <c r="G89" s="84"/>
      <c r="H89" s="84" t="s">
        <v>241</v>
      </c>
      <c r="I89" s="85">
        <v>12406477.38</v>
      </c>
      <c r="J89" s="85"/>
      <c r="K89" s="85"/>
      <c r="L89" s="85"/>
      <c r="M89" s="86">
        <v>291398</v>
      </c>
      <c r="N89" s="110" t="s">
        <v>255</v>
      </c>
    </row>
    <row r="90" spans="1:14" s="8" customFormat="1" ht="51">
      <c r="A90" s="95" t="s">
        <v>83</v>
      </c>
      <c r="B90" s="96"/>
      <c r="C90" s="83">
        <v>2980</v>
      </c>
      <c r="D90" s="83">
        <v>2701898</v>
      </c>
      <c r="E90" s="84" t="s">
        <v>242</v>
      </c>
      <c r="F90" s="101" t="s">
        <v>19</v>
      </c>
      <c r="G90" s="84"/>
      <c r="H90" s="84" t="s">
        <v>243</v>
      </c>
      <c r="I90" s="85">
        <v>686000</v>
      </c>
      <c r="J90" s="85"/>
      <c r="K90" s="85"/>
      <c r="L90" s="85"/>
      <c r="M90" s="86">
        <v>123</v>
      </c>
      <c r="N90" s="110" t="s">
        <v>256</v>
      </c>
    </row>
    <row r="91" spans="1:14" s="8" customFormat="1" ht="51">
      <c r="A91" s="95" t="s">
        <v>83</v>
      </c>
      <c r="B91" s="96"/>
      <c r="C91" s="83">
        <v>2300</v>
      </c>
      <c r="D91" s="83">
        <v>2110004</v>
      </c>
      <c r="E91" s="84" t="s">
        <v>244</v>
      </c>
      <c r="F91" s="101" t="s">
        <v>287</v>
      </c>
      <c r="G91" s="84"/>
      <c r="H91" s="84" t="s">
        <v>245</v>
      </c>
      <c r="I91" s="85">
        <v>215000</v>
      </c>
      <c r="J91" s="85"/>
      <c r="K91" s="85"/>
      <c r="L91" s="85"/>
      <c r="M91" s="86">
        <v>1500</v>
      </c>
      <c r="N91" s="110" t="s">
        <v>298</v>
      </c>
    </row>
    <row r="92" spans="1:14" s="8" customFormat="1" ht="57" customHeight="1">
      <c r="A92" s="95" t="s">
        <v>83</v>
      </c>
      <c r="B92" s="96"/>
      <c r="C92" s="83">
        <v>1112</v>
      </c>
      <c r="D92" s="83">
        <v>3700962</v>
      </c>
      <c r="E92" s="84" t="s">
        <v>246</v>
      </c>
      <c r="F92" s="96" t="s">
        <v>20</v>
      </c>
      <c r="G92" s="87"/>
      <c r="H92" s="84" t="s">
        <v>247</v>
      </c>
      <c r="I92" s="85">
        <v>100000</v>
      </c>
      <c r="J92" s="85"/>
      <c r="K92" s="85"/>
      <c r="L92" s="85"/>
      <c r="M92" s="86">
        <v>100</v>
      </c>
      <c r="N92" s="110" t="s">
        <v>299</v>
      </c>
    </row>
    <row r="93" spans="1:14" s="8" customFormat="1" ht="51">
      <c r="A93" s="95" t="s">
        <v>83</v>
      </c>
      <c r="B93" s="96"/>
      <c r="C93" s="83">
        <v>1113</v>
      </c>
      <c r="D93" s="83">
        <v>2700702</v>
      </c>
      <c r="E93" s="84" t="s">
        <v>248</v>
      </c>
      <c r="F93" s="96" t="s">
        <v>19</v>
      </c>
      <c r="G93" s="87"/>
      <c r="H93" s="84" t="s">
        <v>249</v>
      </c>
      <c r="I93" s="85">
        <v>236000</v>
      </c>
      <c r="J93" s="85"/>
      <c r="K93" s="85"/>
      <c r="L93" s="85"/>
      <c r="M93" s="86">
        <v>252</v>
      </c>
      <c r="N93" s="110" t="s">
        <v>300</v>
      </c>
    </row>
    <row r="94" spans="1:14" s="8" customFormat="1" ht="25.5">
      <c r="A94" s="97" t="s">
        <v>83</v>
      </c>
      <c r="B94" s="98"/>
      <c r="C94" s="88">
        <v>1585</v>
      </c>
      <c r="D94" s="88">
        <v>3610036</v>
      </c>
      <c r="E94" s="89" t="s">
        <v>250</v>
      </c>
      <c r="F94" s="98" t="s">
        <v>252</v>
      </c>
      <c r="G94" s="92"/>
      <c r="H94" s="89" t="s">
        <v>251</v>
      </c>
      <c r="I94" s="90">
        <v>1000000</v>
      </c>
      <c r="J94" s="90"/>
      <c r="K94" s="90"/>
      <c r="L94" s="90"/>
      <c r="M94" s="91">
        <v>55000</v>
      </c>
      <c r="N94" s="111" t="s">
        <v>257</v>
      </c>
    </row>
  </sheetData>
  <printOptions/>
  <pageMargins left="0.5" right="0.5" top="0.75" bottom="0.5" header="0.25" footer="0.25"/>
  <pageSetup fitToHeight="8" fitToWidth="1" horizontalDpi="600" verticalDpi="600" orientation="landscape" scale="63" r:id="rId1"/>
  <headerFooter alignWithMargins="0">
    <oddHeader>&amp;C&amp;"Arial,Bold"&amp;12 2009 Summary of ARRA Eligible Projects&amp;"Arial,Regular"&amp;10
(Refer to Detailed FINAL Fundable List for Information Used to Rank Projects)</oddHeader>
    <oddFooter>&amp;L&amp;8Page &amp;P of &amp;N</oddFooter>
  </headerFooter>
  <ignoredErrors>
    <ignoredError sqref="J9:J10 J78:J79 J11 J32 J38 J80 J57 J53"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ARRA Fundable List Summary 06-02-2009</dc:title>
  <dc:subject/>
  <dc:creator/>
  <cp:keywords/>
  <dc:description/>
  <cp:lastModifiedBy>Leah Walker</cp:lastModifiedBy>
  <cp:lastPrinted>2009-06-04T04:56:33Z</cp:lastPrinted>
  <dcterms:created xsi:type="dcterms:W3CDTF">2009-04-16T17:19:43Z</dcterms:created>
  <dcterms:modified xsi:type="dcterms:W3CDTF">2009-06-04T04:56:44Z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arget Audience Gro">
    <vt:lpwstr/>
  </property>
  <property fmtid="{D5CDD505-2E9C-101B-9397-08002B2CF9AE}" pid="4" name="HealthPubTopi">
    <vt:lpwstr/>
  </property>
  <property fmtid="{D5CDD505-2E9C-101B-9397-08002B2CF9AE}" pid="5" name="Publication Ty">
    <vt:lpwstr/>
  </property>
  <property fmtid="{D5CDD505-2E9C-101B-9397-08002B2CF9AE}" pid="6" name="PublishingContactNa">
    <vt:lpwstr>ddwem</vt:lpwstr>
  </property>
  <property fmtid="{D5CDD505-2E9C-101B-9397-08002B2CF9AE}" pid="7" name="ContentTy">
    <vt:lpwstr>CDPH Document</vt:lpwstr>
  </property>
  <property fmtid="{D5CDD505-2E9C-101B-9397-08002B2CF9AE}" pid="8" name="Langua">
    <vt:lpwstr>English</vt:lpwstr>
  </property>
  <property fmtid="{D5CDD505-2E9C-101B-9397-08002B2CF9AE}" pid="9" name="Topi">
    <vt:lpwstr/>
  </property>
  <property fmtid="{D5CDD505-2E9C-101B-9397-08002B2CF9AE}" pid="10" name="Abstra">
    <vt:lpwstr/>
  </property>
  <property fmtid="{D5CDD505-2E9C-101B-9397-08002B2CF9AE}" pid="11" name="Reading Lev">
    <vt:lpwstr/>
  </property>
  <property fmtid="{D5CDD505-2E9C-101B-9397-08002B2CF9AE}" pid="12" name="Organizati">
    <vt:lpwstr>85</vt:lpwstr>
  </property>
</Properties>
</file>