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Wright\Downloads\"/>
    </mc:Choice>
  </mc:AlternateContent>
  <xr:revisionPtr revIDLastSave="0" documentId="13_ncr:1_{752128F8-7D43-41E2-8CDB-2561FBAFA3F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2" l="1"/>
  <c r="T17" i="2"/>
  <c r="U17" i="2"/>
  <c r="V17" i="2"/>
  <c r="W17" i="2"/>
  <c r="X17" i="2"/>
  <c r="Y17" i="2"/>
  <c r="R17" i="2"/>
  <c r="F13" i="2"/>
  <c r="R13" i="2"/>
  <c r="G13" i="2"/>
  <c r="H13" i="2"/>
  <c r="I13" i="2"/>
  <c r="J13" i="2"/>
  <c r="K13" i="2"/>
  <c r="L13" i="2"/>
  <c r="M3" i="2"/>
  <c r="M4" i="2"/>
  <c r="M5" i="2"/>
  <c r="M6" i="2"/>
  <c r="M7" i="2"/>
  <c r="M13" i="2"/>
  <c r="N13" i="2"/>
  <c r="S13" i="2"/>
  <c r="T13" i="2"/>
  <c r="U13" i="2"/>
  <c r="V13" i="2"/>
  <c r="W13" i="2"/>
  <c r="X13" i="2"/>
  <c r="Y3" i="2"/>
  <c r="Y4" i="2"/>
  <c r="Y5" i="2"/>
  <c r="Y6" i="2"/>
  <c r="Y7" i="2"/>
  <c r="Y13" i="2"/>
  <c r="B13" i="2"/>
  <c r="Y14" i="2"/>
  <c r="Y16" i="2"/>
  <c r="V14" i="2"/>
  <c r="V16" i="2"/>
  <c r="W14" i="2"/>
  <c r="W16" i="2"/>
  <c r="X14" i="2"/>
  <c r="X16" i="2"/>
  <c r="U14" i="2"/>
  <c r="U16" i="2"/>
  <c r="V15" i="2"/>
  <c r="W15" i="2"/>
  <c r="X15" i="2"/>
  <c r="Y15" i="2"/>
  <c r="U15" i="2"/>
</calcChain>
</file>

<file path=xl/sharedStrings.xml><?xml version="1.0" encoding="utf-8"?>
<sst xmlns="http://schemas.openxmlformats.org/spreadsheetml/2006/main" count="75" uniqueCount="59">
  <si>
    <t>Field ID</t>
  </si>
  <si>
    <t>2020 Irrigated Acres</t>
  </si>
  <si>
    <t>2020 Irrigation Method</t>
  </si>
  <si>
    <t>2020 Crop Type</t>
  </si>
  <si>
    <t>Calculation Factors</t>
  </si>
  <si>
    <t>April 2020 Acre Feet Applied</t>
  </si>
  <si>
    <t>May 2020 Acre Feet Applied</t>
  </si>
  <si>
    <t>June 2020 Acre Feet Applied</t>
  </si>
  <si>
    <t>July 2020 Acre Feet Applied</t>
  </si>
  <si>
    <t>August 2020 Acre Feet Applied</t>
  </si>
  <si>
    <t>September 2020 Acre Feet Applied</t>
  </si>
  <si>
    <t>October 2020 Acre Feet Applied</t>
  </si>
  <si>
    <t>2020 Total Acre Feet</t>
  </si>
  <si>
    <t>1-01</t>
  </si>
  <si>
    <t>Pivot</t>
  </si>
  <si>
    <t>Alfalfa</t>
  </si>
  <si>
    <t>4 crops of alfalfa were raised.  Pivot was run on 1.5 inches per pass.  10 ac feet per pass</t>
  </si>
  <si>
    <t>Grain</t>
  </si>
  <si>
    <t>1 Crop of grain will be raised.  1.5 inches per pass.  10 ac feet per pass.</t>
  </si>
  <si>
    <t>1-02</t>
  </si>
  <si>
    <t>4 Crops of alfalfa were raised.  Pivot was run on 1.5 inches per pass.  5 ac feet per pass</t>
  </si>
  <si>
    <t>3 crops of alfalfa will be raised.  Pivot will run 1.5 inches per pass.  5 ac feet per pass</t>
  </si>
  <si>
    <t>1-03</t>
  </si>
  <si>
    <t>Pivot Section</t>
  </si>
  <si>
    <t>Pasture</t>
  </si>
  <si>
    <t>Pasture was irrigated all season.  1.5 inches per pass.  40 acres under pivot.  5 ac feet per pass</t>
  </si>
  <si>
    <t>Flood - Some flood water overlaps pivot ground</t>
  </si>
  <si>
    <t>Wheel Line Section</t>
  </si>
  <si>
    <t>52 sprinklers 3/16 nozzles, 50 psi, 11 hour sets, approx. 8 sets per pass.  6.15 ac feet per pass</t>
  </si>
  <si>
    <t>52 sprinklers 11/64 nozzles, 50 psi, 10 hour sets, approx. 8 sets per pass.  4.67 ac feet per pass</t>
  </si>
  <si>
    <t>30% Reduction Volume in AF</t>
  </si>
  <si>
    <t>Water reduced in excess of 30% need in AF</t>
  </si>
  <si>
    <t>Percent Reduction</t>
  </si>
  <si>
    <t>Totals</t>
  </si>
  <si>
    <t>Baseline year</t>
  </si>
  <si>
    <t>2020, 2021, 2022, or 2023 may be used as a baseline year</t>
  </si>
  <si>
    <t>Please include useful information for verifying math. For example, 3/16 inch nozzle at 50 psi = 7.41 GPM</t>
  </si>
  <si>
    <t>For example, 11/64 inch nozzle at 50 psi = 6.19 GPM</t>
  </si>
  <si>
    <t>Other notes</t>
  </si>
  <si>
    <t>This row automatically calculates the volume of pumped groundwater you are conserving in excess of the 30% reduction requirement.</t>
  </si>
  <si>
    <t>70% of baseline year water applied in AF</t>
  </si>
  <si>
    <t>The row "Totals" uses an Excel calculation ("=sum[cell:cell]) to automatically sum the cells in the column above it.</t>
  </si>
  <si>
    <t>3 valves with 4" opening were opened for 24 hour sets.  Each valve 400 GPM. 5.3 ac feet / 24 hours</t>
  </si>
  <si>
    <t>2</t>
  </si>
  <si>
    <t>3</t>
  </si>
  <si>
    <t>This row automatically calculates 70% of groundwater pumped in July-October and total in your baseline year. For a 2025 percent reduction LCS, this is the maximum water volume you may pump in July-October 2025 and total in 2025.</t>
  </si>
  <si>
    <t>This row automatically calculates 30% of groundwater pumped in July-October and total in your baseline year. For a 2025 percent reduction LCS, you must decrease your groundwater pumping in July-October 2025 and overall in 2025 by these volumes.</t>
  </si>
  <si>
    <t xml:space="preserve">This row automatically calculates the percent reductions you are proposing for each month of 2025 and total for 2025. </t>
  </si>
  <si>
    <t>2025 Irrigated Acres</t>
  </si>
  <si>
    <t>2025 Irrigation Method</t>
  </si>
  <si>
    <t>2025 Crop Type</t>
  </si>
  <si>
    <t>April 2025 Acre Feet Applied</t>
  </si>
  <si>
    <t>May 2025 Acre Feet Applied</t>
  </si>
  <si>
    <t>June 2025 Acre Feet Applied</t>
  </si>
  <si>
    <t>July 2025 Acre Feet Applied</t>
  </si>
  <si>
    <t>August 2025 Acre Feet Applied</t>
  </si>
  <si>
    <t>September 2025 Acre Feet Applied</t>
  </si>
  <si>
    <t>October 2025 Acre Feet Applied</t>
  </si>
  <si>
    <t>2025 Acre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</si>
</sst>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indexed="8"/>
      <name val="Calibri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 applyNumberFormat="0" applyFill="0" applyBorder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NumberFormat="1" applyFont="1"/>
    <xf numFmtId="164" fontId="1" fillId="4" borderId="3" xfId="0" applyNumberFormat="1" applyFont="1" applyFill="1" applyBorder="1" applyAlignment="1">
      <alignment wrapText="1"/>
    </xf>
    <xf numFmtId="164" fontId="1" fillId="5" borderId="2" xfId="0" applyNumberFormat="1" applyFont="1" applyFill="1" applyBorder="1" applyAlignment="1">
      <alignment wrapText="1"/>
    </xf>
    <xf numFmtId="0" fontId="5" fillId="0" borderId="7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>
      <alignment wrapText="1"/>
    </xf>
    <xf numFmtId="0" fontId="5" fillId="0" borderId="6" xfId="0" applyNumberFormat="1" applyFont="1" applyFill="1" applyBorder="1"/>
    <xf numFmtId="0" fontId="5" fillId="0" borderId="8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0" fontId="5" fillId="0" borderId="5" xfId="0" applyNumberFormat="1" applyFont="1" applyFill="1" applyBorder="1" applyAlignment="1">
      <alignment wrapText="1"/>
    </xf>
    <xf numFmtId="0" fontId="5" fillId="0" borderId="5" xfId="0" applyNumberFormat="1" applyFont="1" applyFill="1" applyBorder="1"/>
    <xf numFmtId="0" fontId="5" fillId="0" borderId="16" xfId="0" applyNumberFormat="1" applyFont="1" applyFill="1" applyBorder="1" applyAlignment="1">
      <alignment wrapText="1"/>
    </xf>
    <xf numFmtId="49" fontId="5" fillId="0" borderId="17" xfId="0" applyNumberFormat="1" applyFont="1" applyFill="1" applyBorder="1" applyAlignment="1">
      <alignment wrapText="1"/>
    </xf>
    <xf numFmtId="0" fontId="5" fillId="0" borderId="13" xfId="0" applyNumberFormat="1" applyFont="1" applyFill="1" applyBorder="1" applyAlignment="1">
      <alignment wrapText="1"/>
    </xf>
    <xf numFmtId="49" fontId="5" fillId="0" borderId="14" xfId="0" applyNumberFormat="1" applyFont="1" applyFill="1" applyBorder="1" applyAlignment="1">
      <alignment wrapText="1"/>
    </xf>
    <xf numFmtId="0" fontId="5" fillId="0" borderId="14" xfId="0" applyNumberFormat="1" applyFont="1" applyFill="1" applyBorder="1" applyAlignment="1">
      <alignment wrapText="1"/>
    </xf>
    <xf numFmtId="0" fontId="5" fillId="0" borderId="8" xfId="0" applyNumberFormat="1" applyFont="1" applyFill="1" applyBorder="1"/>
    <xf numFmtId="49" fontId="5" fillId="0" borderId="10" xfId="0" applyNumberFormat="1" applyFont="1" applyFill="1" applyBorder="1" applyAlignment="1">
      <alignment wrapText="1"/>
    </xf>
    <xf numFmtId="0" fontId="5" fillId="0" borderId="10" xfId="0" applyNumberFormat="1" applyFont="1" applyFill="1" applyBorder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5" fillId="0" borderId="10" xfId="0" applyNumberFormat="1" applyFont="1" applyFill="1" applyBorder="1"/>
    <xf numFmtId="0" fontId="5" fillId="0" borderId="11" xfId="0" applyNumberFormat="1" applyFont="1" applyFill="1" applyBorder="1"/>
    <xf numFmtId="49" fontId="5" fillId="0" borderId="20" xfId="0" applyNumberFormat="1" applyFont="1" applyFill="1" applyBorder="1" applyAlignment="1">
      <alignment wrapText="1"/>
    </xf>
    <xf numFmtId="49" fontId="5" fillId="0" borderId="21" xfId="0" applyNumberFormat="1" applyFont="1" applyFill="1" applyBorder="1" applyAlignment="1">
      <alignment wrapText="1"/>
    </xf>
    <xf numFmtId="49" fontId="5" fillId="0" borderId="22" xfId="0" applyNumberFormat="1" applyFont="1" applyFill="1" applyBorder="1" applyAlignment="1">
      <alignment wrapText="1"/>
    </xf>
    <xf numFmtId="49" fontId="5" fillId="0" borderId="23" xfId="0" applyNumberFormat="1" applyFont="1" applyFill="1" applyBorder="1" applyAlignment="1">
      <alignment wrapText="1"/>
    </xf>
    <xf numFmtId="49" fontId="5" fillId="0" borderId="24" xfId="0" applyNumberFormat="1" applyFont="1" applyFill="1" applyBorder="1" applyAlignment="1">
      <alignment wrapText="1"/>
    </xf>
    <xf numFmtId="0" fontId="5" fillId="0" borderId="15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5" fillId="0" borderId="30" xfId="0" applyNumberFormat="1" applyFont="1" applyFill="1" applyBorder="1" applyAlignment="1">
      <alignment wrapText="1"/>
    </xf>
    <xf numFmtId="49" fontId="5" fillId="0" borderId="31" xfId="0" applyNumberFormat="1" applyFont="1" applyFill="1" applyBorder="1" applyAlignment="1">
      <alignment wrapText="1"/>
    </xf>
    <xf numFmtId="0" fontId="5" fillId="0" borderId="31" xfId="0" applyNumberFormat="1" applyFont="1" applyFill="1" applyBorder="1" applyAlignment="1">
      <alignment wrapText="1"/>
    </xf>
    <xf numFmtId="0" fontId="5" fillId="0" borderId="31" xfId="0" applyNumberFormat="1" applyFont="1" applyFill="1" applyBorder="1"/>
    <xf numFmtId="0" fontId="5" fillId="0" borderId="32" xfId="0" applyNumberFormat="1" applyFont="1" applyFill="1" applyBorder="1" applyAlignment="1">
      <alignment wrapText="1"/>
    </xf>
    <xf numFmtId="0" fontId="5" fillId="0" borderId="33" xfId="0" applyNumberFormat="1" applyFont="1" applyFill="1" applyBorder="1" applyAlignment="1">
      <alignment wrapText="1"/>
    </xf>
    <xf numFmtId="49" fontId="5" fillId="0" borderId="19" xfId="0" applyNumberFormat="1" applyFont="1" applyFill="1" applyBorder="1" applyAlignment="1">
      <alignment wrapText="1"/>
    </xf>
    <xf numFmtId="0" fontId="5" fillId="0" borderId="19" xfId="0" applyNumberFormat="1" applyFont="1" applyFill="1" applyBorder="1" applyAlignment="1">
      <alignment wrapText="1"/>
    </xf>
    <xf numFmtId="0" fontId="5" fillId="0" borderId="19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49" fontId="4" fillId="2" borderId="25" xfId="0" applyNumberFormat="1" applyFont="1" applyFill="1" applyBorder="1" applyAlignment="1">
      <alignment horizontal="center" wrapText="1"/>
    </xf>
    <xf numFmtId="49" fontId="4" fillId="2" borderId="35" xfId="0" applyNumberFormat="1" applyFont="1" applyFill="1" applyBorder="1" applyAlignment="1">
      <alignment horizontal="center" wrapText="1"/>
    </xf>
    <xf numFmtId="49" fontId="4" fillId="2" borderId="36" xfId="0" applyNumberFormat="1" applyFont="1" applyFill="1" applyBorder="1" applyAlignment="1">
      <alignment horizontal="center" wrapText="1"/>
    </xf>
    <xf numFmtId="49" fontId="4" fillId="0" borderId="25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0" fontId="5" fillId="0" borderId="37" xfId="0" applyNumberFormat="1" applyFont="1" applyBorder="1"/>
    <xf numFmtId="0" fontId="5" fillId="0" borderId="27" xfId="0" applyNumberFormat="1" applyFont="1" applyBorder="1"/>
    <xf numFmtId="164" fontId="7" fillId="6" borderId="12" xfId="0" applyNumberFormat="1" applyFont="1" applyFill="1" applyBorder="1"/>
    <xf numFmtId="0" fontId="4" fillId="0" borderId="28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 vertical="center"/>
    </xf>
    <xf numFmtId="9" fontId="5" fillId="0" borderId="2" xfId="1" applyFont="1" applyBorder="1"/>
    <xf numFmtId="0" fontId="7" fillId="0" borderId="12" xfId="0" applyFont="1" applyFill="1" applyBorder="1" applyAlignment="1">
      <alignment wrapText="1"/>
    </xf>
    <xf numFmtId="0" fontId="7" fillId="0" borderId="12" xfId="0" applyFont="1" applyFill="1" applyBorder="1"/>
    <xf numFmtId="0" fontId="5" fillId="0" borderId="34" xfId="0" applyNumberFormat="1" applyFont="1" applyFill="1" applyBorder="1" applyAlignment="1">
      <alignment wrapText="1"/>
    </xf>
    <xf numFmtId="9" fontId="4" fillId="7" borderId="2" xfId="1" applyFont="1" applyFill="1" applyBorder="1"/>
    <xf numFmtId="0" fontId="1" fillId="4" borderId="38" xfId="0" applyFont="1" applyFill="1" applyBorder="1" applyAlignment="1">
      <alignment wrapText="1"/>
    </xf>
    <xf numFmtId="0" fontId="2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43" xfId="0" applyNumberFormat="1" applyFont="1" applyBorder="1"/>
    <xf numFmtId="0" fontId="1" fillId="3" borderId="44" xfId="0" applyFont="1" applyFill="1" applyBorder="1" applyAlignment="1">
      <alignment wrapText="1"/>
    </xf>
    <xf numFmtId="0" fontId="5" fillId="0" borderId="44" xfId="0" applyNumberFormat="1" applyFont="1" applyBorder="1"/>
    <xf numFmtId="0" fontId="3" fillId="3" borderId="44" xfId="0" applyFont="1" applyFill="1" applyBorder="1" applyAlignment="1">
      <alignment wrapText="1"/>
    </xf>
    <xf numFmtId="0" fontId="1" fillId="3" borderId="45" xfId="0" applyFont="1" applyFill="1" applyBorder="1" applyAlignment="1">
      <alignment wrapText="1"/>
    </xf>
    <xf numFmtId="0" fontId="1" fillId="5" borderId="46" xfId="0" applyFont="1" applyFill="1" applyBorder="1" applyAlignment="1">
      <alignment wrapText="1"/>
    </xf>
    <xf numFmtId="0" fontId="1" fillId="3" borderId="43" xfId="0" applyFont="1" applyFill="1" applyBorder="1"/>
    <xf numFmtId="0" fontId="7" fillId="6" borderId="47" xfId="0" applyFont="1" applyFill="1" applyBorder="1" applyAlignment="1">
      <alignment wrapText="1"/>
    </xf>
    <xf numFmtId="0" fontId="1" fillId="0" borderId="44" xfId="0" applyFont="1" applyBorder="1"/>
    <xf numFmtId="0" fontId="1" fillId="0" borderId="45" xfId="0" applyFont="1" applyBorder="1"/>
    <xf numFmtId="164" fontId="4" fillId="0" borderId="46" xfId="0" applyNumberFormat="1" applyFont="1" applyBorder="1"/>
    <xf numFmtId="0" fontId="5" fillId="0" borderId="45" xfId="0" applyNumberFormat="1" applyFont="1" applyBorder="1"/>
    <xf numFmtId="164" fontId="1" fillId="0" borderId="41" xfId="0" applyNumberFormat="1" applyFont="1" applyFill="1" applyBorder="1" applyAlignment="1">
      <alignment wrapText="1"/>
    </xf>
    <xf numFmtId="164" fontId="1" fillId="0" borderId="42" xfId="0" applyNumberFormat="1" applyFont="1" applyFill="1" applyBorder="1" applyAlignment="1">
      <alignment wrapText="1"/>
    </xf>
    <xf numFmtId="164" fontId="1" fillId="0" borderId="40" xfId="0" applyNumberFormat="1" applyFont="1" applyFill="1" applyBorder="1" applyAlignment="1">
      <alignment wrapText="1"/>
    </xf>
    <xf numFmtId="164" fontId="1" fillId="0" borderId="26" xfId="0" applyNumberFormat="1" applyFont="1" applyFill="1" applyBorder="1" applyAlignment="1">
      <alignment wrapText="1"/>
    </xf>
    <xf numFmtId="164" fontId="1" fillId="0" borderId="27" xfId="0" applyNumberFormat="1" applyFont="1" applyFill="1" applyBorder="1" applyAlignment="1">
      <alignment wrapText="1"/>
    </xf>
    <xf numFmtId="164" fontId="5" fillId="0" borderId="17" xfId="0" applyNumberFormat="1" applyFont="1" applyFill="1" applyBorder="1" applyAlignment="1">
      <alignment wrapText="1"/>
    </xf>
    <xf numFmtId="164" fontId="5" fillId="0" borderId="17" xfId="0" applyNumberFormat="1" applyFont="1" applyFill="1" applyBorder="1"/>
    <xf numFmtId="164" fontId="5" fillId="0" borderId="18" xfId="0" applyNumberFormat="1" applyFont="1" applyFill="1" applyBorder="1"/>
    <xf numFmtId="164" fontId="5" fillId="0" borderId="6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E598"/>
      <rgbColor rgb="FFE2EEDA"/>
      <rgbColor rgb="FF00B050"/>
      <rgbColor rgb="FFFF0000"/>
      <rgbColor rgb="FF00B0F0"/>
      <rgbColor rgb="FFD9E2F3"/>
      <rgbColor rgb="FFF7CAAC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2"/>
  <sheetViews>
    <sheetView showGridLines="0" tabSelected="1" zoomScale="70" zoomScaleNormal="7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Q12" sqref="Q12"/>
    </sheetView>
  </sheetViews>
  <sheetFormatPr defaultColWidth="10.875" defaultRowHeight="15.95" customHeight="1" x14ac:dyDescent="0.2"/>
  <cols>
    <col min="1" max="1" width="10.875" style="3" customWidth="1"/>
    <col min="2" max="2" width="16.875" style="3" customWidth="1"/>
    <col min="3" max="3" width="25.75" style="3" customWidth="1"/>
    <col min="4" max="4" width="10.875" style="3" customWidth="1"/>
    <col min="5" max="5" width="45.375" style="3" customWidth="1"/>
    <col min="6" max="14" width="10.875" style="3" customWidth="1"/>
    <col min="15" max="15" width="25.125" style="3" customWidth="1"/>
    <col min="16" max="16" width="12.25" style="3" customWidth="1"/>
    <col min="17" max="17" width="48.375" style="3" customWidth="1"/>
    <col min="18" max="26" width="10.875" style="3" customWidth="1"/>
    <col min="27" max="16384" width="10.875" style="3"/>
  </cols>
  <sheetData>
    <row r="1" spans="1:25" ht="15.95" customHeight="1" thickBot="1" x14ac:dyDescent="0.3">
      <c r="B1" s="54" t="s">
        <v>34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3">
        <v>2025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</row>
    <row r="2" spans="1:25" ht="63.75" thickBot="1" x14ac:dyDescent="0.3">
      <c r="A2" s="44" t="s">
        <v>0</v>
      </c>
      <c r="B2" s="45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6" t="s">
        <v>11</v>
      </c>
      <c r="M2" s="47" t="s">
        <v>12</v>
      </c>
      <c r="N2" s="48" t="s">
        <v>48</v>
      </c>
      <c r="O2" s="46" t="s">
        <v>49</v>
      </c>
      <c r="P2" s="46" t="s">
        <v>50</v>
      </c>
      <c r="Q2" s="46" t="s">
        <v>4</v>
      </c>
      <c r="R2" s="46" t="s">
        <v>51</v>
      </c>
      <c r="S2" s="46" t="s">
        <v>52</v>
      </c>
      <c r="T2" s="46" t="s">
        <v>53</v>
      </c>
      <c r="U2" s="46" t="s">
        <v>54</v>
      </c>
      <c r="V2" s="46" t="s">
        <v>55</v>
      </c>
      <c r="W2" s="46" t="s">
        <v>56</v>
      </c>
      <c r="X2" s="46" t="s">
        <v>57</v>
      </c>
      <c r="Y2" s="47" t="s">
        <v>58</v>
      </c>
    </row>
    <row r="3" spans="1:25" ht="30" x14ac:dyDescent="0.2">
      <c r="A3" s="28" t="s">
        <v>13</v>
      </c>
      <c r="B3" s="40">
        <v>80</v>
      </c>
      <c r="C3" s="41" t="s">
        <v>14</v>
      </c>
      <c r="D3" s="41" t="s">
        <v>15</v>
      </c>
      <c r="E3" s="41" t="s">
        <v>16</v>
      </c>
      <c r="F3" s="42">
        <v>40</v>
      </c>
      <c r="G3" s="42">
        <v>50</v>
      </c>
      <c r="H3" s="42">
        <v>50</v>
      </c>
      <c r="I3" s="42">
        <v>80</v>
      </c>
      <c r="J3" s="42">
        <v>60</v>
      </c>
      <c r="K3" s="42">
        <v>40</v>
      </c>
      <c r="L3" s="43">
        <v>0</v>
      </c>
      <c r="M3" s="58">
        <f t="shared" ref="M3:M7" si="0">SUM(F3:L3)</f>
        <v>320</v>
      </c>
      <c r="N3" s="35">
        <v>80</v>
      </c>
      <c r="O3" s="36" t="s">
        <v>14</v>
      </c>
      <c r="P3" s="36" t="s">
        <v>17</v>
      </c>
      <c r="Q3" s="36" t="s">
        <v>18</v>
      </c>
      <c r="R3" s="37">
        <v>30</v>
      </c>
      <c r="S3" s="38">
        <v>60</v>
      </c>
      <c r="T3" s="38">
        <v>30</v>
      </c>
      <c r="U3" s="38">
        <v>0</v>
      </c>
      <c r="V3" s="38">
        <v>0</v>
      </c>
      <c r="W3" s="38">
        <v>0</v>
      </c>
      <c r="X3" s="38">
        <v>0</v>
      </c>
      <c r="Y3" s="39">
        <f t="shared" ref="Y3:Y7" si="1">SUM(R3:X3)</f>
        <v>120</v>
      </c>
    </row>
    <row r="4" spans="1:25" ht="30" x14ac:dyDescent="0.2">
      <c r="A4" s="29" t="s">
        <v>19</v>
      </c>
      <c r="B4" s="6">
        <v>40</v>
      </c>
      <c r="C4" s="7" t="s">
        <v>14</v>
      </c>
      <c r="D4" s="7" t="s">
        <v>15</v>
      </c>
      <c r="E4" s="7" t="s">
        <v>20</v>
      </c>
      <c r="F4" s="8">
        <v>20</v>
      </c>
      <c r="G4" s="8">
        <v>25</v>
      </c>
      <c r="H4" s="8">
        <v>25</v>
      </c>
      <c r="I4" s="8">
        <v>40</v>
      </c>
      <c r="J4" s="8">
        <v>30</v>
      </c>
      <c r="K4" s="8">
        <v>20</v>
      </c>
      <c r="L4" s="9">
        <v>0</v>
      </c>
      <c r="M4" s="10">
        <f t="shared" si="0"/>
        <v>160</v>
      </c>
      <c r="N4" s="11">
        <v>40</v>
      </c>
      <c r="O4" s="12" t="s">
        <v>14</v>
      </c>
      <c r="P4" s="12" t="s">
        <v>15</v>
      </c>
      <c r="Q4" s="12" t="s">
        <v>21</v>
      </c>
      <c r="R4" s="13">
        <v>20</v>
      </c>
      <c r="S4" s="14">
        <v>25</v>
      </c>
      <c r="T4" s="14">
        <v>25</v>
      </c>
      <c r="U4" s="14">
        <v>40</v>
      </c>
      <c r="V4" s="14">
        <v>40</v>
      </c>
      <c r="W4" s="14">
        <v>0</v>
      </c>
      <c r="X4" s="14">
        <v>0</v>
      </c>
      <c r="Y4" s="15">
        <f t="shared" si="1"/>
        <v>150</v>
      </c>
    </row>
    <row r="5" spans="1:25" ht="30" x14ac:dyDescent="0.2">
      <c r="A5" s="29" t="s">
        <v>22</v>
      </c>
      <c r="B5" s="6">
        <v>40</v>
      </c>
      <c r="C5" s="7" t="s">
        <v>23</v>
      </c>
      <c r="D5" s="7" t="s">
        <v>24</v>
      </c>
      <c r="E5" s="7" t="s">
        <v>25</v>
      </c>
      <c r="F5" s="8">
        <v>30</v>
      </c>
      <c r="G5" s="8">
        <v>30</v>
      </c>
      <c r="H5" s="8">
        <v>40</v>
      </c>
      <c r="I5" s="8">
        <v>50</v>
      </c>
      <c r="J5" s="8">
        <v>50</v>
      </c>
      <c r="K5" s="8">
        <v>40</v>
      </c>
      <c r="L5" s="8">
        <v>15</v>
      </c>
      <c r="M5" s="10">
        <f t="shared" si="0"/>
        <v>255</v>
      </c>
      <c r="N5" s="11">
        <v>40</v>
      </c>
      <c r="O5" s="12" t="s">
        <v>23</v>
      </c>
      <c r="P5" s="12" t="s">
        <v>24</v>
      </c>
      <c r="Q5" s="12" t="s">
        <v>25</v>
      </c>
      <c r="R5" s="13">
        <v>30</v>
      </c>
      <c r="S5" s="13">
        <v>30</v>
      </c>
      <c r="T5" s="14">
        <v>40</v>
      </c>
      <c r="U5" s="14">
        <v>50</v>
      </c>
      <c r="V5" s="14">
        <v>50</v>
      </c>
      <c r="W5" s="14">
        <v>40</v>
      </c>
      <c r="X5" s="14">
        <v>15</v>
      </c>
      <c r="Y5" s="16">
        <f t="shared" si="1"/>
        <v>255</v>
      </c>
    </row>
    <row r="6" spans="1:25" ht="30" x14ac:dyDescent="0.2">
      <c r="A6" s="29" t="s">
        <v>43</v>
      </c>
      <c r="B6" s="6">
        <v>5</v>
      </c>
      <c r="C6" s="7" t="s">
        <v>26</v>
      </c>
      <c r="D6" s="7" t="s">
        <v>24</v>
      </c>
      <c r="E6" s="7" t="s">
        <v>42</v>
      </c>
      <c r="F6" s="8">
        <v>26.5</v>
      </c>
      <c r="G6" s="8">
        <v>26.5</v>
      </c>
      <c r="H6" s="8">
        <v>26.5</v>
      </c>
      <c r="I6" s="8">
        <v>26.5</v>
      </c>
      <c r="J6" s="8">
        <v>26.5</v>
      </c>
      <c r="K6" s="8">
        <v>21.2</v>
      </c>
      <c r="L6" s="8">
        <v>10.6</v>
      </c>
      <c r="M6" s="10">
        <f t="shared" si="0"/>
        <v>164.29999999999998</v>
      </c>
      <c r="N6" s="11">
        <v>5</v>
      </c>
      <c r="O6" s="12" t="s">
        <v>26</v>
      </c>
      <c r="P6" s="12" t="s">
        <v>24</v>
      </c>
      <c r="Q6" s="12" t="s">
        <v>25</v>
      </c>
      <c r="R6" s="13">
        <v>10</v>
      </c>
      <c r="S6" s="13">
        <v>10</v>
      </c>
      <c r="T6" s="14">
        <v>10</v>
      </c>
      <c r="U6" s="14">
        <v>10</v>
      </c>
      <c r="V6" s="14">
        <v>10</v>
      </c>
      <c r="W6" s="14">
        <v>10</v>
      </c>
      <c r="X6" s="14">
        <v>0</v>
      </c>
      <c r="Y6" s="16">
        <f t="shared" si="1"/>
        <v>60</v>
      </c>
    </row>
    <row r="7" spans="1:25" ht="30" x14ac:dyDescent="0.2">
      <c r="A7" s="30" t="s">
        <v>44</v>
      </c>
      <c r="B7" s="6">
        <v>10</v>
      </c>
      <c r="C7" s="7" t="s">
        <v>27</v>
      </c>
      <c r="D7" s="7" t="s">
        <v>15</v>
      </c>
      <c r="E7" s="7" t="s">
        <v>28</v>
      </c>
      <c r="F7" s="8">
        <v>12.3</v>
      </c>
      <c r="G7" s="8">
        <v>12.3</v>
      </c>
      <c r="H7" s="84">
        <v>18.45</v>
      </c>
      <c r="I7" s="84">
        <v>18.45</v>
      </c>
      <c r="J7" s="84">
        <v>18.45</v>
      </c>
      <c r="K7" s="84">
        <v>12.3</v>
      </c>
      <c r="L7" s="84">
        <v>0</v>
      </c>
      <c r="M7" s="85">
        <f t="shared" si="0"/>
        <v>92.25</v>
      </c>
      <c r="N7" s="17">
        <v>10</v>
      </c>
      <c r="O7" s="18" t="s">
        <v>27</v>
      </c>
      <c r="P7" s="18" t="s">
        <v>17</v>
      </c>
      <c r="Q7" s="18" t="s">
        <v>29</v>
      </c>
      <c r="R7" s="81">
        <v>9.34</v>
      </c>
      <c r="S7" s="81">
        <v>18.68</v>
      </c>
      <c r="T7" s="82">
        <v>9.34</v>
      </c>
      <c r="U7" s="82">
        <v>0</v>
      </c>
      <c r="V7" s="82">
        <v>0</v>
      </c>
      <c r="W7" s="82">
        <v>0</v>
      </c>
      <c r="X7" s="82">
        <v>0</v>
      </c>
      <c r="Y7" s="83">
        <f t="shared" si="1"/>
        <v>37.36</v>
      </c>
    </row>
    <row r="8" spans="1:25" ht="60" customHeight="1" x14ac:dyDescent="0.2">
      <c r="A8" s="31"/>
      <c r="B8" s="19"/>
      <c r="C8" s="20"/>
      <c r="D8" s="20"/>
      <c r="E8" s="20"/>
      <c r="F8" s="21"/>
      <c r="G8" s="21"/>
      <c r="H8" s="21"/>
      <c r="I8" s="21"/>
      <c r="J8" s="21"/>
      <c r="K8" s="21"/>
      <c r="L8" s="21"/>
      <c r="M8" s="33"/>
      <c r="N8" s="6"/>
      <c r="O8" s="7"/>
      <c r="P8" s="7"/>
      <c r="Q8" s="7"/>
      <c r="R8" s="8"/>
      <c r="S8" s="8"/>
      <c r="T8" s="9"/>
      <c r="U8" s="9"/>
      <c r="V8" s="9"/>
      <c r="W8" s="9"/>
      <c r="X8" s="9"/>
      <c r="Y8" s="22"/>
    </row>
    <row r="9" spans="1:25" ht="60" customHeight="1" x14ac:dyDescent="0.2">
      <c r="A9" s="31"/>
      <c r="B9" s="19"/>
      <c r="C9" s="20"/>
      <c r="D9" s="20"/>
      <c r="E9" s="20"/>
      <c r="F9" s="21"/>
      <c r="G9" s="21"/>
      <c r="H9" s="21"/>
      <c r="I9" s="21"/>
      <c r="J9" s="21"/>
      <c r="K9" s="21"/>
      <c r="L9" s="21"/>
      <c r="M9" s="33"/>
      <c r="N9" s="6"/>
      <c r="O9" s="7"/>
      <c r="P9" s="7"/>
      <c r="Q9" s="7"/>
      <c r="R9" s="8"/>
      <c r="S9" s="8"/>
      <c r="T9" s="9"/>
      <c r="U9" s="9"/>
      <c r="V9" s="9"/>
      <c r="W9" s="9"/>
      <c r="X9" s="9"/>
      <c r="Y9" s="22"/>
    </row>
    <row r="10" spans="1:25" ht="60" customHeight="1" x14ac:dyDescent="0.2">
      <c r="A10" s="31"/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33"/>
      <c r="N10" s="6"/>
      <c r="O10" s="7"/>
      <c r="P10" s="7"/>
      <c r="Q10" s="7"/>
      <c r="R10" s="8"/>
      <c r="S10" s="8"/>
      <c r="T10" s="9"/>
      <c r="U10" s="9"/>
      <c r="V10" s="9"/>
      <c r="W10" s="9"/>
      <c r="X10" s="9"/>
      <c r="Y10" s="22"/>
    </row>
    <row r="11" spans="1:25" ht="60" customHeight="1" x14ac:dyDescent="0.2">
      <c r="A11" s="31"/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33"/>
      <c r="N11" s="6"/>
      <c r="O11" s="7"/>
      <c r="P11" s="7"/>
      <c r="Q11" s="7"/>
      <c r="R11" s="8"/>
      <c r="S11" s="8"/>
      <c r="T11" s="9"/>
      <c r="U11" s="9"/>
      <c r="V11" s="9"/>
      <c r="W11" s="9"/>
      <c r="X11" s="9"/>
      <c r="Y11" s="22"/>
    </row>
    <row r="12" spans="1:25" ht="60" customHeight="1" thickBot="1" x14ac:dyDescent="0.25">
      <c r="A12" s="32"/>
      <c r="B12" s="25"/>
      <c r="C12" s="23"/>
      <c r="D12" s="23"/>
      <c r="E12" s="23"/>
      <c r="F12" s="24"/>
      <c r="G12" s="24"/>
      <c r="H12" s="24"/>
      <c r="I12" s="24"/>
      <c r="J12" s="24"/>
      <c r="K12" s="24"/>
      <c r="L12" s="24"/>
      <c r="M12" s="34"/>
      <c r="N12" s="25"/>
      <c r="O12" s="23"/>
      <c r="P12" s="23"/>
      <c r="Q12" s="23"/>
      <c r="R12" s="24"/>
      <c r="S12" s="24"/>
      <c r="T12" s="26"/>
      <c r="U12" s="26"/>
      <c r="V12" s="26"/>
      <c r="W12" s="26"/>
      <c r="X12" s="26"/>
      <c r="Y12" s="27"/>
    </row>
    <row r="13" spans="1:25" ht="60" customHeight="1" thickBot="1" x14ac:dyDescent="0.3">
      <c r="A13" s="61" t="s">
        <v>33</v>
      </c>
      <c r="B13" s="62">
        <f>SUM(B3:B12)</f>
        <v>175</v>
      </c>
      <c r="C13" s="63"/>
      <c r="D13" s="63"/>
      <c r="E13" s="63"/>
      <c r="F13" s="76">
        <f t="shared" ref="F13:Y13" si="2">SUM(F3:F12)</f>
        <v>128.80000000000001</v>
      </c>
      <c r="G13" s="76">
        <f t="shared" si="2"/>
        <v>143.80000000000001</v>
      </c>
      <c r="H13" s="76">
        <f t="shared" si="2"/>
        <v>159.94999999999999</v>
      </c>
      <c r="I13" s="76">
        <f t="shared" si="2"/>
        <v>214.95</v>
      </c>
      <c r="J13" s="76">
        <f t="shared" si="2"/>
        <v>184.95</v>
      </c>
      <c r="K13" s="76">
        <f t="shared" si="2"/>
        <v>133.5</v>
      </c>
      <c r="L13" s="76">
        <f t="shared" si="2"/>
        <v>25.6</v>
      </c>
      <c r="M13" s="77">
        <f t="shared" si="2"/>
        <v>991.55</v>
      </c>
      <c r="N13" s="78">
        <f t="shared" si="2"/>
        <v>175</v>
      </c>
      <c r="O13" s="76"/>
      <c r="P13" s="76"/>
      <c r="Q13" s="79"/>
      <c r="R13" s="79">
        <f t="shared" si="2"/>
        <v>99.34</v>
      </c>
      <c r="S13" s="79">
        <f t="shared" si="2"/>
        <v>143.68</v>
      </c>
      <c r="T13" s="79">
        <f t="shared" si="2"/>
        <v>114.34</v>
      </c>
      <c r="U13" s="79">
        <f t="shared" si="2"/>
        <v>100</v>
      </c>
      <c r="V13" s="79">
        <f t="shared" si="2"/>
        <v>100</v>
      </c>
      <c r="W13" s="79">
        <f t="shared" si="2"/>
        <v>50</v>
      </c>
      <c r="X13" s="79">
        <f t="shared" si="2"/>
        <v>15</v>
      </c>
      <c r="Y13" s="80">
        <f t="shared" si="2"/>
        <v>622.36</v>
      </c>
    </row>
    <row r="14" spans="1:25" ht="15" x14ac:dyDescent="0.2">
      <c r="A14" s="64" t="s">
        <v>45</v>
      </c>
      <c r="B14" s="65"/>
      <c r="C14" s="66"/>
      <c r="D14" s="65"/>
      <c r="E14" s="66"/>
      <c r="F14" s="65"/>
      <c r="G14" s="65"/>
      <c r="H14" s="65"/>
      <c r="I14" s="65"/>
      <c r="J14" s="65"/>
      <c r="K14" s="65"/>
      <c r="L14" s="65"/>
      <c r="M14" s="67"/>
      <c r="N14" s="65"/>
      <c r="O14" s="65"/>
      <c r="P14" s="68"/>
      <c r="Q14" s="60" t="s">
        <v>40</v>
      </c>
      <c r="R14" s="1"/>
      <c r="S14" s="1"/>
      <c r="T14" s="1"/>
      <c r="U14" s="4">
        <f>I13*0.7</f>
        <v>150.46499999999997</v>
      </c>
      <c r="V14" s="4">
        <f t="shared" ref="V14:X14" si="3">J13*0.7</f>
        <v>129.46499999999997</v>
      </c>
      <c r="W14" s="4">
        <f t="shared" si="3"/>
        <v>93.449999999999989</v>
      </c>
      <c r="X14" s="4">
        <f t="shared" si="3"/>
        <v>17.919999999999998</v>
      </c>
      <c r="Y14" s="4">
        <f>M13*0.7</f>
        <v>694.08499999999992</v>
      </c>
    </row>
    <row r="15" spans="1:25" ht="15" x14ac:dyDescent="0.2">
      <c r="A15" s="70" t="s">
        <v>46</v>
      </c>
      <c r="B15" s="65"/>
      <c r="C15" s="66"/>
      <c r="D15" s="65"/>
      <c r="E15" s="66"/>
      <c r="F15" s="65"/>
      <c r="G15" s="65"/>
      <c r="H15" s="65"/>
      <c r="I15" s="65"/>
      <c r="J15" s="65"/>
      <c r="K15" s="65"/>
      <c r="L15" s="65"/>
      <c r="M15" s="67"/>
      <c r="N15" s="65"/>
      <c r="O15" s="65"/>
      <c r="P15" s="68"/>
      <c r="Q15" s="69" t="s">
        <v>30</v>
      </c>
      <c r="R15" s="2"/>
      <c r="S15" s="2"/>
      <c r="T15" s="2"/>
      <c r="U15" s="5">
        <f>I13*0.3</f>
        <v>64.484999999999999</v>
      </c>
      <c r="V15" s="5">
        <f t="shared" ref="V15:Y15" si="4">J13*0.3</f>
        <v>55.484999999999992</v>
      </c>
      <c r="W15" s="5">
        <f t="shared" si="4"/>
        <v>40.049999999999997</v>
      </c>
      <c r="X15" s="5">
        <f t="shared" si="4"/>
        <v>7.68</v>
      </c>
      <c r="Y15" s="5">
        <f t="shared" si="4"/>
        <v>297.46499999999997</v>
      </c>
    </row>
    <row r="16" spans="1:25" ht="15" x14ac:dyDescent="0.2">
      <c r="A16" s="64" t="s">
        <v>39</v>
      </c>
      <c r="B16" s="72"/>
      <c r="C16" s="72"/>
      <c r="D16" s="65"/>
      <c r="E16" s="65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1" t="s">
        <v>31</v>
      </c>
      <c r="R16" s="56"/>
      <c r="S16" s="56"/>
      <c r="T16" s="57"/>
      <c r="U16" s="52">
        <f>U14-U13</f>
        <v>50.464999999999975</v>
      </c>
      <c r="V16" s="52">
        <f t="shared" ref="V16:X16" si="5">V14-V13</f>
        <v>29.464999999999975</v>
      </c>
      <c r="W16" s="52">
        <f t="shared" si="5"/>
        <v>43.449999999999989</v>
      </c>
      <c r="X16" s="52">
        <f t="shared" si="5"/>
        <v>2.9199999999999982</v>
      </c>
      <c r="Y16" s="52">
        <f>Y14-Y13</f>
        <v>71.724999999999909</v>
      </c>
    </row>
    <row r="17" spans="1:25" ht="15.95" customHeight="1" x14ac:dyDescent="0.25">
      <c r="A17" s="64" t="s">
        <v>47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75"/>
      <c r="Q17" s="74" t="s">
        <v>32</v>
      </c>
      <c r="R17" s="55">
        <f>(F13-R13)/F13</f>
        <v>0.22872670807453421</v>
      </c>
      <c r="S17" s="55">
        <f t="shared" ref="S17:Y17" si="6">(G13-S13)/G13</f>
        <v>8.3449235048681876E-4</v>
      </c>
      <c r="T17" s="55">
        <f t="shared" si="6"/>
        <v>0.28515160987808685</v>
      </c>
      <c r="U17" s="59">
        <f t="shared" si="6"/>
        <v>0.53477552919283555</v>
      </c>
      <c r="V17" s="59">
        <f t="shared" si="6"/>
        <v>0.45931332792646656</v>
      </c>
      <c r="W17" s="59">
        <f t="shared" si="6"/>
        <v>0.62546816479400746</v>
      </c>
      <c r="X17" s="59">
        <f t="shared" si="6"/>
        <v>0.41406250000000006</v>
      </c>
      <c r="Y17" s="59">
        <f t="shared" si="6"/>
        <v>0.37233624123846498</v>
      </c>
    </row>
    <row r="18" spans="1:25" ht="15.95" customHeight="1" x14ac:dyDescent="0.25">
      <c r="A18" s="49" t="s">
        <v>38</v>
      </c>
    </row>
    <row r="19" spans="1:25" ht="15.95" customHeight="1" x14ac:dyDescent="0.2">
      <c r="A19" s="3" t="s">
        <v>35</v>
      </c>
    </row>
    <row r="20" spans="1:25" ht="15.95" customHeight="1" x14ac:dyDescent="0.2">
      <c r="A20" s="3" t="s">
        <v>41</v>
      </c>
    </row>
    <row r="21" spans="1:25" ht="15.95" customHeight="1" x14ac:dyDescent="0.2">
      <c r="A21" s="3" t="s">
        <v>36</v>
      </c>
    </row>
    <row r="22" spans="1:25" ht="15.95" customHeight="1" x14ac:dyDescent="0.2">
      <c r="A22" s="3" t="s">
        <v>37</v>
      </c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157FFA59B40409036DC6C03F744F5" ma:contentTypeVersion="16" ma:contentTypeDescription="Create a new document." ma:contentTypeScope="" ma:versionID="e627e026f0e57d207731cc9deaf5e830">
  <xsd:schema xmlns:xsd="http://www.w3.org/2001/XMLSchema" xmlns:xs="http://www.w3.org/2001/XMLSchema" xmlns:p="http://schemas.microsoft.com/office/2006/metadata/properties" xmlns:ns2="e348b11e-9ae8-451a-8ac3-dfd0b62b08a3" xmlns:ns3="851dfaa3-aae8-4c03-b90c-7dd4a6526d0d" targetNamespace="http://schemas.microsoft.com/office/2006/metadata/properties" ma:root="true" ma:fieldsID="8bc5b93248d35bf66f00f4aba16572da" ns2:_="" ns3:_="">
    <xsd:import namespace="e348b11e-9ae8-451a-8ac3-dfd0b62b08a3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8b11e-9ae8-451a-8ac3-dfd0b62b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48b11e-9ae8-451a-8ac3-dfd0b62b08a3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Props1.xml><?xml version="1.0" encoding="utf-8"?>
<ds:datastoreItem xmlns:ds="http://schemas.openxmlformats.org/officeDocument/2006/customXml" ds:itemID="{4518E74F-B087-4C66-9DD2-701954664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90147-867A-4E38-B24D-306732F57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8b11e-9ae8-451a-8ac3-dfd0b62b08a3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CC417-19E6-4576-B271-D7F99ED4721B}">
  <ds:schemaRefs>
    <ds:schemaRef ds:uri="e348b11e-9ae8-451a-8ac3-dfd0b62b08a3"/>
    <ds:schemaRef ds:uri="http://purl.org/dc/terms/"/>
    <ds:schemaRef ds:uri="http://www.w3.org/XML/1998/namespace"/>
    <ds:schemaRef ds:uri="http://schemas.microsoft.com/office/2006/metadata/properties"/>
    <ds:schemaRef ds:uri="851dfaa3-aae8-4c03-b90c-7dd4a6526d0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Kevin.DeLano@waterboards.ca.gov</dc:creator>
  <cp:keywords/>
  <dc:description/>
  <cp:lastModifiedBy>Wright, Rachel @Waterboards</cp:lastModifiedBy>
  <cp:revision/>
  <dcterms:created xsi:type="dcterms:W3CDTF">2022-04-06T17:39:00Z</dcterms:created>
  <dcterms:modified xsi:type="dcterms:W3CDTF">2025-02-24T18:00:45Z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0x0101006C1157FFA59B40409036DC6C03F744F5</vt:lpwstr>
  </property>
  <property fmtid="{D5CDD505-2E9C-101B-9397-08002B2CF9AE}" pid="3" name="MediaServiceImageTags">
    <vt:lpwstr/>
  </property>
</Properties>
</file>