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B11" i="5"/>
  <c r="A11"/>
  <c r="B10"/>
  <c r="A10"/>
  <c r="B9"/>
  <c r="A9"/>
  <c r="B8"/>
  <c r="A8"/>
  <c r="B7"/>
  <c r="A7"/>
  <c r="Q11" i="4"/>
  <c r="P11"/>
  <c r="O11"/>
  <c r="N11"/>
  <c r="M11"/>
  <c r="L11"/>
  <c r="K11"/>
  <c r="J11"/>
  <c r="I11"/>
  <c r="H11"/>
  <c r="G11"/>
  <c r="F11"/>
  <c r="E11"/>
  <c r="D11"/>
  <c r="C11"/>
  <c r="B11"/>
  <c r="A11"/>
  <c r="Q10"/>
  <c r="P10"/>
  <c r="O10"/>
  <c r="N10"/>
  <c r="M10"/>
  <c r="L10"/>
  <c r="K10"/>
  <c r="J10"/>
  <c r="I10"/>
  <c r="H10"/>
  <c r="G10"/>
  <c r="F10"/>
  <c r="E10"/>
  <c r="D10"/>
  <c r="C10"/>
  <c r="B10"/>
  <c r="A10"/>
  <c r="Q9"/>
  <c r="P9"/>
  <c r="O9"/>
  <c r="N9"/>
  <c r="M9"/>
  <c r="L9"/>
  <c r="K9"/>
  <c r="J9"/>
  <c r="I9"/>
  <c r="H9"/>
  <c r="G9"/>
  <c r="F9"/>
  <c r="E9"/>
  <c r="D9"/>
  <c r="C9"/>
  <c r="B9"/>
  <c r="A9"/>
  <c r="Q8"/>
  <c r="P8"/>
  <c r="O8"/>
  <c r="N8"/>
  <c r="M8"/>
  <c r="L8"/>
  <c r="K8"/>
  <c r="J8"/>
  <c r="I8"/>
  <c r="H8"/>
  <c r="G8"/>
  <c r="F8"/>
  <c r="E8"/>
  <c r="D8"/>
  <c r="C8"/>
  <c r="B8"/>
  <c r="A8"/>
  <c r="Q7"/>
  <c r="P7"/>
  <c r="O7"/>
  <c r="N7"/>
  <c r="M7"/>
  <c r="L7"/>
  <c r="K7"/>
  <c r="J7"/>
  <c r="I7"/>
  <c r="H7"/>
  <c r="G7"/>
  <c r="F7"/>
  <c r="E7"/>
  <c r="D7"/>
  <c r="C7"/>
  <c r="B7"/>
  <c r="A7"/>
  <c r="G11" i="11"/>
  <c r="F11"/>
  <c r="G10"/>
  <c r="F10"/>
  <c r="G9"/>
  <c r="F9"/>
  <c r="G8"/>
  <c r="F8"/>
  <c r="G7"/>
  <c r="F7"/>
  <c r="G17"/>
  <c r="F17"/>
  <c r="E8" i="12"/>
  <c r="E7"/>
  <c r="G18" i="11"/>
  <c r="F18"/>
  <c r="G16"/>
  <c r="F16"/>
  <c r="G15"/>
  <c r="F15"/>
  <c r="G14"/>
  <c r="F14"/>
  <c r="G13"/>
  <c r="F13"/>
  <c r="G12"/>
  <c r="F12"/>
  <c r="F34" l="1"/>
  <c r="G34"/>
  <c r="C7" i="13" l="1"/>
  <c r="I12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13" i="4" l="1"/>
  <c r="P14"/>
  <c r="P15"/>
  <c r="P16"/>
  <c r="P17"/>
  <c r="P18"/>
  <c r="P19"/>
  <c r="P20"/>
  <c r="P21"/>
  <c r="P22"/>
  <c r="P23"/>
  <c r="P24"/>
  <c r="P25"/>
  <c r="P26"/>
  <c r="P27"/>
  <c r="P12"/>
  <c r="A7" i="16"/>
  <c r="G18" i="4"/>
  <c r="F18"/>
  <c r="G17"/>
  <c r="F17"/>
  <c r="G16"/>
  <c r="F16"/>
  <c r="G15"/>
  <c r="F15"/>
  <c r="G14"/>
  <c r="F14"/>
  <c r="G13"/>
  <c r="F13"/>
  <c r="G12"/>
  <c r="F12"/>
  <c r="B18" i="5"/>
  <c r="B17"/>
  <c r="B16"/>
  <c r="B15"/>
  <c r="B14"/>
  <c r="B13"/>
  <c r="B12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l="1"/>
  <c r="A13" i="5" l="1"/>
  <c r="A14"/>
  <c r="A15"/>
  <c r="A16"/>
  <c r="A17"/>
  <c r="A18"/>
  <c r="A12"/>
  <c r="A16" i="4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Q12"/>
  <c r="O12"/>
  <c r="N12"/>
  <c r="M12"/>
  <c r="L12"/>
  <c r="K12"/>
  <c r="J12"/>
  <c r="H12"/>
  <c r="E12"/>
  <c r="D12"/>
  <c r="C12"/>
  <c r="B12"/>
  <c r="A12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andrewo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Result is for NO3+NO2.</t>
        </r>
      </text>
    </comment>
    <comment ref="K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G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Result is for NO3+NO2.</t>
        </r>
      </text>
    </comment>
    <comment ref="K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</commentList>
</comments>
</file>

<file path=xl/comments2.xml><?xml version="1.0" encoding="utf-8"?>
<comments xmlns="http://schemas.openxmlformats.org/spreadsheetml/2006/main">
  <authors>
    <author>andrewo</author>
  </authors>
  <commentList>
    <comment ref="P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P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DNQ- Ammonia values were recorded down to the reporting limit.</t>
        </r>
      </text>
    </comment>
    <comment ref="P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DNQ- Ammonia values were recorded down to the reporting limit. </t>
        </r>
      </text>
    </comment>
    <comment ref="P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U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P13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3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3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U13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P14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4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4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P15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5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5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P16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6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6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P1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P1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K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DNQ- Ammonia values were recorded down to the reporting limit.</t>
        </r>
      </text>
    </comment>
    <comment ref="P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K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DNQ- Ammonia values were recorded down to the reporting limit.</t>
        </r>
      </text>
    </comment>
    <comment ref="P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K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DNQ- Ammonia values were recorded down to the reporting limit. During future lab analyses, we will report down to the MDL.</t>
        </r>
      </text>
    </comment>
    <comment ref="P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</commentList>
</comments>
</file>

<file path=xl/sharedStrings.xml><?xml version="1.0" encoding="utf-8"?>
<sst xmlns="http://schemas.openxmlformats.org/spreadsheetml/2006/main" count="383" uniqueCount="212">
  <si>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</si>
  <si>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</si>
  <si>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</si>
  <si>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</si>
  <si>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</si>
  <si>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</si>
  <si>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</si>
  <si>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</si>
  <si>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</si>
  <si>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</si>
  <si>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</si>
  <si>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</si>
  <si>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</si>
  <si>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</si>
  <si>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</si>
  <si>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</si>
  <si>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</si>
  <si>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</si>
  <si>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</si>
  <si>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</si>
  <si>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</si>
  <si>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</si>
  <si>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</si>
  <si>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</si>
  <si>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</si>
  <si>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</si>
  <si>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</si>
  <si>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</si>
  <si>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</si>
  <si>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</si>
  <si>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</si>
  <si>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</si>
  <si>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</si>
  <si>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</si>
  <si>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</si>
  <si>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</si>
  <si>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</si>
  <si>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</si>
  <si>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</si>
  <si>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</si>
  <si>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</si>
  <si>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</si>
  <si>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</si>
  <si>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</si>
  <si>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</si>
  <si>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</si>
  <si>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</si>
  <si>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</si>
  <si>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</si>
  <si>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</si>
  <si>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</si>
  <si>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</si>
  <si>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</si>
  <si>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</si>
  <si>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</si>
  <si>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</si>
  <si>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</si>
  <si>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</si>
  <si>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</si>
  <si>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</si>
  <si>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</si>
  <si>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</si>
  <si>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</si>
  <si>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</si>
  <si>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</si>
  <si>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</si>
  <si>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</si>
  <si>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</si>
  <si>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</si>
  <si>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</si>
  <si>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</si>
  <si>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</si>
  <si>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</si>
  <si>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</si>
  <si>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</si>
  <si>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</si>
  <si>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</si>
  <si>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</si>
  <si>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</si>
  <si>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</si>
  <si>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</si>
  <si>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</si>
  <si>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</si>
  <si>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</si>
  <si>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</si>
  <si>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</si>
  <si>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</si>
  <si>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</si>
  <si>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</si>
  <si>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</si>
  <si>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</si>
  <si>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</si>
  <si>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</si>
  <si>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</si>
  <si>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</si>
  <si>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</si>
  <si>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</si>
  <si>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</si>
  <si>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</si>
  <si>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</si>
  <si>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</si>
  <si>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</si>
  <si>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</si>
  <si>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</si>
  <si>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</si>
  <si>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</si>
  <si>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</si>
  <si>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</si>
  <si>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</si>
  <si>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</si>
  <si>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</si>
  <si>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</si>
  <si>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</si>
  <si>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</si>
  <si>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</si>
  <si>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</si>
  <si>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</si>
  <si>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</si>
  <si>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</si>
  <si>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</si>
  <si>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</si>
  <si>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</si>
  <si>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</si>
  <si>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</si>
  <si>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</si>
  <si>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</si>
  <si>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</si>
  <si>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</si>
  <si>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</si>
  <si>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</si>
  <si>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</si>
  <si>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</si>
  <si>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</si>
  <si>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</si>
  <si>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</si>
  <si>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</si>
  <si>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</si>
  <si>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</si>
  <si>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</si>
  <si>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</si>
  <si>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</si>
  <si>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</si>
  <si>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</si>
  <si>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</si>
  <si>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</si>
  <si>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</si>
  <si>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</si>
  <si>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</si>
  <si>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</si>
  <si>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</si>
  <si>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</si>
  <si>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</si>
  <si>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</si>
  <si>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</si>
  <si>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</si>
  <si>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</si>
  <si>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</si>
  <si>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</si>
  <si>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</si>
  <si>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</si>
  <si>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</si>
  <si>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</si>
  <si>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</si>
  <si>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</si>
  <si>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</si>
  <si>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</si>
  <si>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</si>
  <si>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</si>
  <si>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</si>
  <si>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</si>
  <si>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</si>
  <si>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</si>
  <si>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</si>
  <si>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</si>
  <si>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</si>
  <si>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</si>
  <si>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</si>
  <si>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</si>
  <si>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</si>
  <si>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</si>
  <si>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</si>
  <si>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</si>
  <si>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</si>
  <si>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</si>
  <si>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</si>
  <si>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</si>
  <si>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</si>
  <si>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</si>
  <si>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</si>
  <si>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</si>
  <si>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</si>
  <si>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</si>
  <si>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</si>
  <si>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</si>
  <si>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</si>
  <si>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</si>
  <si>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</si>
  <si>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</si>
  <si>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</si>
  <si>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</si>
  <si>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</si>
  <si>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</si>
  <si>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</si>
  <si>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Novato Sanitary District</t>
  </si>
  <si>
    <t>Andrew Oko, Environmental Services Supervisor, (415) 892-1694, andrewo@novatosan.com</t>
  </si>
  <si>
    <t>Wet</t>
  </si>
  <si>
    <t>Q1 2013</t>
  </si>
  <si>
    <t>N</t>
  </si>
  <si>
    <t>Dry</t>
  </si>
  <si>
    <t>Q3 2012</t>
  </si>
  <si>
    <t>Q4 2012</t>
  </si>
  <si>
    <t>Q2 2013</t>
  </si>
</sst>
</file>

<file path=xl/styles.xml><?xml version="1.0" encoding="utf-8"?>
<styleSheet xmlns="http://schemas.openxmlformats.org/spreadsheetml/2006/main">
  <numFmts count="4">
    <numFmt numFmtId="164" formatCode="[$-F800]dddd\,\ mmmm\ dd\,\ yyyy"/>
    <numFmt numFmtId="165" formatCode="0.0"/>
    <numFmt numFmtId="166" formatCode="0.000"/>
    <numFmt numFmtId="167" formatCode="0.0000"/>
  </numFmts>
  <fonts count="3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8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/>
    </xf>
    <xf numFmtId="14" fontId="2" fillId="11" borderId="26" xfId="0" applyNumberFormat="1" applyFont="1" applyFill="1" applyBorder="1"/>
    <xf numFmtId="0" fontId="2" fillId="11" borderId="26" xfId="0" applyNumberFormat="1" applyFont="1" applyFill="1" applyBorder="1" applyAlignment="1">
      <alignment horizontal="center"/>
    </xf>
    <xf numFmtId="0" fontId="2" fillId="12" borderId="31" xfId="0" applyNumberFormat="1" applyFont="1" applyFill="1" applyBorder="1" applyAlignment="1">
      <alignment horizontal="center"/>
    </xf>
    <xf numFmtId="1" fontId="2" fillId="12" borderId="31" xfId="0" applyNumberFormat="1" applyFont="1" applyFill="1" applyBorder="1" applyAlignment="1">
      <alignment horizontal="center"/>
    </xf>
    <xf numFmtId="0" fontId="2" fillId="0" borderId="52" xfId="0" applyFont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6" xfId="0" applyFont="1" applyBorder="1" applyAlignment="1">
      <alignment horizontal="center"/>
    </xf>
    <xf numFmtId="0" fontId="2" fillId="13" borderId="26" xfId="0" applyFont="1" applyFill="1" applyBorder="1" applyAlignment="1">
      <alignment horizontal="center"/>
    </xf>
    <xf numFmtId="165" fontId="2" fillId="0" borderId="26" xfId="0" applyNumberFormat="1" applyFont="1" applyBorder="1" applyAlignment="1">
      <alignment horizontal="center"/>
    </xf>
    <xf numFmtId="0" fontId="2" fillId="13" borderId="26" xfId="0" applyFont="1" applyFill="1" applyBorder="1"/>
    <xf numFmtId="0" fontId="2" fillId="4" borderId="26" xfId="0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166" fontId="2" fillId="0" borderId="4" xfId="0" applyNumberFormat="1" applyFont="1" applyBorder="1" applyAlignment="1">
      <alignment horizontal="right"/>
    </xf>
    <xf numFmtId="0" fontId="2" fillId="0" borderId="5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166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7" fontId="2" fillId="0" borderId="2" xfId="0" applyNumberFormat="1" applyFont="1" applyBorder="1" applyAlignment="1">
      <alignment horizontal="right"/>
    </xf>
    <xf numFmtId="0" fontId="2" fillId="0" borderId="35" xfId="0" applyNumberFormat="1" applyFont="1" applyFill="1" applyBorder="1" applyAlignment="1">
      <alignment horizontal="right"/>
    </xf>
    <xf numFmtId="0" fontId="2" fillId="0" borderId="26" xfId="0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>
      <alignment horizontal="right"/>
    </xf>
    <xf numFmtId="167" fontId="2" fillId="0" borderId="4" xfId="0" applyNumberFormat="1" applyFont="1" applyBorder="1" applyAlignment="1">
      <alignment horizontal="right"/>
    </xf>
    <xf numFmtId="166" fontId="2" fillId="0" borderId="9" xfId="0" applyNumberFormat="1" applyFont="1" applyBorder="1"/>
    <xf numFmtId="0" fontId="2" fillId="0" borderId="17" xfId="0" applyFont="1" applyBorder="1"/>
    <xf numFmtId="2" fontId="2" fillId="0" borderId="9" xfId="0" applyNumberFormat="1" applyFont="1" applyBorder="1"/>
    <xf numFmtId="167" fontId="2" fillId="0" borderId="9" xfId="0" applyNumberFormat="1" applyFont="1" applyBorder="1"/>
    <xf numFmtId="0" fontId="2" fillId="0" borderId="9" xfId="0" applyFont="1" applyBorder="1"/>
    <xf numFmtId="167" fontId="2" fillId="0" borderId="9" xfId="0" applyNumberFormat="1" applyFont="1" applyFill="1" applyBorder="1"/>
    <xf numFmtId="167" fontId="2" fillId="0" borderId="0" xfId="0" applyNumberFormat="1" applyFont="1" applyBorder="1"/>
    <xf numFmtId="166" fontId="2" fillId="0" borderId="0" xfId="0" applyNumberFormat="1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339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D653"/>
      <color rgb="FFFFCC00"/>
      <color rgb="FFFFFF99"/>
      <color rgb="FFFFFF66"/>
      <color rgb="FFFF9900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tabSelected="1" zoomScale="90" zoomScaleNormal="90" workbookViewId="0">
      <selection activeCell="O32" sqref="O32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3" customFormat="1"/>
    <row r="2" spans="1:13" s="113" customFormat="1">
      <c r="B2" s="57"/>
    </row>
    <row r="3" spans="1:13" s="113" customFormat="1" ht="21">
      <c r="B3" s="194" t="s">
        <v>116</v>
      </c>
      <c r="C3" s="49"/>
      <c r="D3" s="49"/>
      <c r="E3" s="49"/>
      <c r="F3" s="49"/>
      <c r="G3" s="49"/>
    </row>
    <row r="4" spans="1:13" ht="21">
      <c r="B4" s="194" t="s">
        <v>119</v>
      </c>
      <c r="C4" s="49"/>
      <c r="D4" s="49"/>
      <c r="E4" s="49"/>
      <c r="F4" s="49"/>
      <c r="G4" s="49"/>
    </row>
    <row r="5" spans="1:13" s="113" customFormat="1">
      <c r="B5" s="57"/>
    </row>
    <row r="6" spans="1:13" s="113" customFormat="1"/>
    <row r="7" spans="1:13" s="113" customFormat="1" ht="15.75" thickBo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33" t="s">
        <v>30</v>
      </c>
      <c r="B41" s="58"/>
      <c r="C41" s="58"/>
      <c r="D41" s="58"/>
      <c r="E41" s="58"/>
      <c r="F41" s="58"/>
      <c r="G41" s="34"/>
    </row>
    <row r="42" spans="1:13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opLeftCell="A12" zoomScale="85" zoomScaleNormal="85" workbookViewId="0">
      <selection activeCell="E26" sqref="E26"/>
    </sheetView>
  </sheetViews>
  <sheetFormatPr defaultRowHeight="1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49" t="str">
        <f>' Inf Conc'!A2</f>
        <v>Novato Sanitary District</v>
      </c>
      <c r="B1" s="250"/>
    </row>
    <row r="2" spans="1:4" ht="25.5" customHeight="1" thickBot="1">
      <c r="A2" s="370" t="s">
        <v>102</v>
      </c>
      <c r="B2" s="369"/>
      <c r="C2" s="368" t="s">
        <v>71</v>
      </c>
      <c r="D2" s="369"/>
    </row>
    <row r="3" spans="1:4" ht="15.75" customHeight="1">
      <c r="A3" s="217" t="s">
        <v>136</v>
      </c>
      <c r="B3" s="214"/>
      <c r="C3" s="37" t="s">
        <v>72</v>
      </c>
      <c r="D3" s="39" t="s">
        <v>73</v>
      </c>
    </row>
    <row r="4" spans="1:4">
      <c r="A4" s="218" t="s">
        <v>137</v>
      </c>
      <c r="B4" s="215"/>
      <c r="C4" s="38" t="s">
        <v>74</v>
      </c>
      <c r="D4" s="40">
        <v>41212</v>
      </c>
    </row>
    <row r="5" spans="1:4" ht="30.75" thickBot="1">
      <c r="A5" s="219" t="s">
        <v>122</v>
      </c>
      <c r="B5" s="216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16"/>
      <c r="C8" s="211" t="s">
        <v>82</v>
      </c>
      <c r="D8" s="41">
        <v>41486</v>
      </c>
    </row>
    <row r="9" spans="1:4" s="113" customFormat="1">
      <c r="B9" s="116"/>
      <c r="C9" s="38" t="s">
        <v>78</v>
      </c>
      <c r="D9" s="40">
        <v>41577</v>
      </c>
    </row>
    <row r="10" spans="1:4" s="113" customFormat="1">
      <c r="A10" s="198"/>
      <c r="B10" s="116"/>
      <c r="C10" s="38" t="s">
        <v>79</v>
      </c>
      <c r="D10" s="40">
        <v>41669</v>
      </c>
    </row>
    <row r="11" spans="1:4" s="113" customFormat="1">
      <c r="A11" s="198"/>
      <c r="C11" s="38" t="s">
        <v>80</v>
      </c>
      <c r="D11" s="40">
        <v>41759</v>
      </c>
    </row>
    <row r="12" spans="1:4" s="113" customFormat="1">
      <c r="A12" s="198"/>
      <c r="C12" s="38" t="s">
        <v>81</v>
      </c>
      <c r="D12" s="40" t="s">
        <v>84</v>
      </c>
    </row>
    <row r="13" spans="1:4" s="113" customFormat="1" ht="15.75" thickBot="1">
      <c r="A13" s="198"/>
      <c r="C13" s="224" t="s">
        <v>83</v>
      </c>
      <c r="D13" s="42">
        <v>41851</v>
      </c>
    </row>
    <row r="14" spans="1:4" s="113" customFormat="1">
      <c r="A14" s="212" t="s">
        <v>134</v>
      </c>
      <c r="B14" s="213"/>
      <c r="C14" s="43"/>
      <c r="D14" s="126"/>
    </row>
    <row r="15" spans="1:4" s="113" customFormat="1" ht="15.75" thickBot="1">
      <c r="A15" s="198"/>
      <c r="C15" s="43"/>
      <c r="D15" s="126"/>
    </row>
    <row r="16" spans="1:4" s="113" customFormat="1">
      <c r="A16" s="371" t="s">
        <v>132</v>
      </c>
      <c r="B16" s="372"/>
      <c r="C16" s="43"/>
      <c r="D16" s="126"/>
    </row>
    <row r="17" spans="1:5" s="113" customFormat="1" ht="15.75" thickBot="1">
      <c r="A17" s="373"/>
      <c r="B17" s="374"/>
      <c r="C17" s="43"/>
      <c r="D17" s="126"/>
    </row>
    <row r="18" spans="1:5" s="113" customFormat="1" ht="15.75" thickBot="1">
      <c r="A18" s="209" t="s">
        <v>133</v>
      </c>
      <c r="B18" s="210"/>
      <c r="C18" s="43"/>
      <c r="D18" s="126"/>
    </row>
    <row r="19" spans="1:5" s="113" customFormat="1" ht="15" customHeight="1" thickBot="1">
      <c r="A19" s="198"/>
      <c r="C19" s="43"/>
      <c r="D19" s="126"/>
    </row>
    <row r="20" spans="1:5" s="113" customFormat="1" ht="19.5" thickBot="1">
      <c r="A20" s="364" t="s">
        <v>130</v>
      </c>
      <c r="B20" s="365"/>
      <c r="C20" s="366"/>
      <c r="D20" s="180"/>
      <c r="E20" s="126"/>
    </row>
    <row r="21" spans="1:5" s="113" customFormat="1" ht="16.5" thickBot="1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>
      <c r="A26" s="198"/>
      <c r="C26" s="108"/>
      <c r="D26" s="180"/>
      <c r="E26" s="126"/>
    </row>
    <row r="27" spans="1:5" s="113" customFormat="1" ht="16.5" thickBot="1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>
      <c r="A32" s="198"/>
      <c r="C32" s="108"/>
      <c r="D32" s="180"/>
      <c r="E32" s="126"/>
    </row>
    <row r="33" spans="1:5" s="113" customFormat="1" ht="16.5" thickBot="1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>
      <c r="A38" s="198"/>
      <c r="C38" s="108"/>
      <c r="D38" s="180"/>
      <c r="E38" s="126"/>
    </row>
    <row r="39" spans="1:5" s="113" customFormat="1" ht="16.5" thickBot="1">
      <c r="A39" s="208" t="s">
        <v>131</v>
      </c>
      <c r="B39" s="196"/>
      <c r="C39" s="108"/>
      <c r="D39" s="180"/>
      <c r="E39" s="126"/>
    </row>
    <row r="40" spans="1:5" s="113" customFormat="1" ht="15.75" thickBot="1">
      <c r="A40" s="203" t="s">
        <v>103</v>
      </c>
      <c r="B40" s="195" t="s">
        <v>118</v>
      </c>
      <c r="C40" s="108"/>
      <c r="D40" s="180"/>
      <c r="E40" s="126"/>
    </row>
    <row r="41" spans="1:5" s="113" customFormat="1">
      <c r="A41" s="198"/>
      <c r="C41" s="108"/>
      <c r="D41" s="180"/>
      <c r="E41" s="126"/>
    </row>
    <row r="42" spans="1:5" s="113" customFormat="1">
      <c r="C42" s="108"/>
      <c r="D42" s="180"/>
      <c r="E42" s="126"/>
    </row>
    <row r="43" spans="1:5" s="113" customFormat="1">
      <c r="C43" s="108"/>
      <c r="D43" s="180"/>
      <c r="E43" s="126"/>
    </row>
    <row r="44" spans="1:5" s="113" customFormat="1">
      <c r="C44" s="108"/>
      <c r="D44" s="180"/>
      <c r="E44" s="126"/>
    </row>
    <row r="45" spans="1:5" s="113" customFormat="1">
      <c r="C45" s="108"/>
      <c r="D45" s="180"/>
      <c r="E45" s="126"/>
    </row>
    <row r="46" spans="1:5" s="113" customFormat="1">
      <c r="C46" s="108"/>
      <c r="D46" s="180"/>
      <c r="E46" s="126"/>
    </row>
    <row r="47" spans="1:5" s="113" customFormat="1">
      <c r="C47" s="108"/>
      <c r="D47" s="180"/>
      <c r="E47" s="126"/>
    </row>
    <row r="48" spans="1:5" s="113" customFormat="1">
      <c r="C48" s="108"/>
      <c r="D48" s="180"/>
      <c r="E48" s="126"/>
    </row>
    <row r="49" spans="1:5" s="113" customFormat="1">
      <c r="C49" s="108"/>
      <c r="D49" s="180"/>
      <c r="E49" s="126"/>
    </row>
    <row r="50" spans="1:5" s="113" customFormat="1">
      <c r="C50" s="108"/>
      <c r="D50" s="180"/>
      <c r="E50" s="126"/>
    </row>
    <row r="51" spans="1:5" s="113" customFormat="1" ht="15" customHeight="1">
      <c r="C51" s="108"/>
      <c r="D51" s="180"/>
      <c r="E51" s="126"/>
    </row>
    <row r="52" spans="1:5" s="113" customFormat="1" ht="15" customHeight="1">
      <c r="C52" s="108"/>
      <c r="D52" s="180"/>
      <c r="E52" s="126"/>
    </row>
    <row r="53" spans="1:5" s="113" customFormat="1" ht="17.25" customHeight="1">
      <c r="C53" s="108"/>
      <c r="D53" s="43"/>
      <c r="E53" s="204"/>
    </row>
    <row r="54" spans="1:5" s="113" customFormat="1" ht="17.25" customHeight="1">
      <c r="A54" s="180"/>
      <c r="B54" s="126"/>
      <c r="C54" s="108"/>
      <c r="D54" s="43"/>
      <c r="E54" s="204"/>
    </row>
    <row r="55" spans="1:5">
      <c r="A55" s="202"/>
      <c r="B55" s="205"/>
    </row>
    <row r="56" spans="1:5">
      <c r="A56" s="202"/>
      <c r="B56" s="116"/>
    </row>
    <row r="57" spans="1:5">
      <c r="A57" s="202"/>
      <c r="B57" s="116"/>
    </row>
    <row r="58" spans="1:5">
      <c r="A58" s="202"/>
      <c r="B58" s="116"/>
    </row>
    <row r="59" spans="1:5">
      <c r="A59" s="206"/>
      <c r="B59" s="116"/>
    </row>
    <row r="60" spans="1:5">
      <c r="A60" s="206"/>
      <c r="B60" s="116"/>
    </row>
    <row r="61" spans="1:5">
      <c r="A61" s="206"/>
      <c r="B61" s="116"/>
    </row>
    <row r="62" spans="1:5" ht="18.75">
      <c r="A62" s="367"/>
      <c r="B62" s="367"/>
    </row>
    <row r="63" spans="1:5">
      <c r="A63" s="180"/>
      <c r="B63" s="180"/>
    </row>
    <row r="64" spans="1:5">
      <c r="A64" s="43"/>
      <c r="B64" s="204"/>
    </row>
    <row r="65" spans="1:3">
      <c r="A65" s="43"/>
      <c r="B65" s="204"/>
    </row>
    <row r="66" spans="1:3">
      <c r="A66" s="43"/>
      <c r="B66" s="204"/>
    </row>
    <row r="67" spans="1:3">
      <c r="A67" s="43"/>
      <c r="B67" s="204"/>
    </row>
    <row r="68" spans="1:3">
      <c r="A68" s="180"/>
      <c r="B68" s="126"/>
    </row>
    <row r="69" spans="1:3">
      <c r="A69" s="43"/>
      <c r="B69" s="204"/>
    </row>
    <row r="70" spans="1:3" ht="15.75" customHeight="1">
      <c r="A70" s="43"/>
      <c r="B70" s="204"/>
      <c r="C70"/>
    </row>
    <row r="71" spans="1:3">
      <c r="A71" s="43"/>
      <c r="B71" s="204"/>
    </row>
    <row r="72" spans="1:3">
      <c r="A72" s="43"/>
      <c r="B72" s="204"/>
    </row>
    <row r="73" spans="1:3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O8" sqref="O8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5" t="s">
        <v>34</v>
      </c>
      <c r="B5" s="3" t="s">
        <v>0</v>
      </c>
      <c r="C5" s="375" t="s">
        <v>13</v>
      </c>
      <c r="D5" s="376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>
      <c r="A6" s="226"/>
      <c r="B6" s="8" t="s">
        <v>33</v>
      </c>
      <c r="C6" s="51" t="s">
        <v>14</v>
      </c>
      <c r="D6" s="52" t="s">
        <v>10</v>
      </c>
      <c r="E6" s="322" t="s">
        <v>37</v>
      </c>
      <c r="F6" s="324"/>
      <c r="G6" s="324"/>
      <c r="H6" s="324"/>
      <c r="I6" s="324"/>
      <c r="J6" s="324"/>
      <c r="K6" s="321" t="s">
        <v>93</v>
      </c>
      <c r="L6" s="97"/>
    </row>
    <row r="7" spans="1:12" ht="16.5" customHeight="1">
      <c r="A7" s="241" t="s">
        <v>208</v>
      </c>
      <c r="B7" s="27">
        <v>41100</v>
      </c>
      <c r="C7" s="246">
        <v>4.2300000000000004</v>
      </c>
      <c r="D7" s="246">
        <v>8.15</v>
      </c>
      <c r="E7" s="151">
        <f t="shared" ref="E7:E26" si="0">SUM(F7,G7,H7)</f>
        <v>45.36</v>
      </c>
      <c r="F7" s="246">
        <v>45</v>
      </c>
      <c r="G7" s="328">
        <v>0.36</v>
      </c>
      <c r="H7" s="246"/>
      <c r="I7" s="247">
        <v>36</v>
      </c>
      <c r="J7" s="246">
        <v>5.7</v>
      </c>
      <c r="K7" s="247">
        <v>5.3</v>
      </c>
      <c r="L7" s="308">
        <v>387</v>
      </c>
    </row>
    <row r="8" spans="1:12" ht="16.5" customHeight="1">
      <c r="A8" s="241" t="s">
        <v>205</v>
      </c>
      <c r="B8" s="27">
        <v>41327</v>
      </c>
      <c r="C8" s="246">
        <v>4.72</v>
      </c>
      <c r="D8" s="246">
        <v>8.14</v>
      </c>
      <c r="E8" s="151">
        <f t="shared" ref="E8" si="1">SUM(F8,G8,H8)</f>
        <v>49.8</v>
      </c>
      <c r="F8" s="246">
        <v>49</v>
      </c>
      <c r="G8" s="328">
        <v>0.8</v>
      </c>
      <c r="H8" s="246"/>
      <c r="I8" s="247">
        <v>47.5</v>
      </c>
      <c r="J8" s="246">
        <v>6.3</v>
      </c>
      <c r="K8" s="247">
        <v>7</v>
      </c>
      <c r="L8" s="308">
        <v>297</v>
      </c>
    </row>
    <row r="9" spans="1:12" s="46" customFormat="1" ht="16.5" customHeight="1">
      <c r="A9" s="241"/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8"/>
    </row>
    <row r="10" spans="1:12" s="46" customFormat="1" ht="16.5" customHeight="1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8"/>
    </row>
    <row r="11" spans="1:12" s="46" customFormat="1" ht="16.5" customHeight="1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8"/>
    </row>
    <row r="12" spans="1:12" s="46" customFormat="1" ht="16.5" customHeight="1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8"/>
    </row>
    <row r="13" spans="1:12" s="46" customFormat="1" ht="16.5" customHeight="1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8"/>
    </row>
    <row r="14" spans="1:12" s="46" customFormat="1" ht="16.5" customHeight="1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8"/>
    </row>
    <row r="15" spans="1:12" s="46" customFormat="1" ht="16.5" customHeight="1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8"/>
    </row>
    <row r="16" spans="1:12" s="46" customFormat="1" ht="16.5" customHeight="1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8"/>
    </row>
    <row r="17" spans="1:15" s="46" customFormat="1" ht="16.5" customHeight="1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8"/>
    </row>
    <row r="18" spans="1:15" s="46" customFormat="1" ht="16.5" customHeight="1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8"/>
    </row>
    <row r="19" spans="1:15" s="125" customFormat="1" ht="16.5" customHeight="1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8"/>
    </row>
    <row r="20" spans="1:15" s="125" customFormat="1" ht="16.5" customHeight="1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8"/>
    </row>
    <row r="21" spans="1:15" s="125" customFormat="1" ht="16.5" customHeight="1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8"/>
    </row>
    <row r="22" spans="1:15" s="125" customFormat="1" ht="16.5" customHeight="1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8"/>
    </row>
    <row r="23" spans="1:15" s="125" customFormat="1" ht="16.5" customHeight="1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8"/>
    </row>
    <row r="24" spans="1:15" s="125" customFormat="1" ht="16.5" customHeight="1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8"/>
    </row>
    <row r="25" spans="1:15" s="46" customFormat="1" ht="16.5" customHeight="1">
      <c r="A25" s="241"/>
      <c r="B25" s="27"/>
      <c r="C25" s="246"/>
      <c r="D25" s="270"/>
      <c r="E25" s="151">
        <f t="shared" si="0"/>
        <v>0</v>
      </c>
      <c r="F25" s="327"/>
      <c r="G25" s="247"/>
      <c r="H25" s="246"/>
      <c r="I25" s="247"/>
      <c r="J25" s="246"/>
      <c r="K25" s="247"/>
      <c r="L25" s="308"/>
    </row>
    <row r="26" spans="1:15" s="46" customFormat="1" ht="16.5" customHeight="1" thickBot="1">
      <c r="A26" s="242"/>
      <c r="B26" s="317"/>
      <c r="C26" s="312"/>
      <c r="D26" s="312"/>
      <c r="E26" s="318">
        <f t="shared" si="0"/>
        <v>0</v>
      </c>
      <c r="F26" s="312"/>
      <c r="G26" s="314"/>
      <c r="H26" s="312"/>
      <c r="I26" s="314"/>
      <c r="J26" s="312"/>
      <c r="K26" s="314"/>
      <c r="L26" s="316"/>
    </row>
    <row r="27" spans="1:15" s="46" customFormat="1" ht="15.75" customHeight="1" thickBot="1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0:D27 L7:L27 K7:K26 F7:J27 C7:D8 F8:L8">
    <cfRule type="expression" dxfId="338" priority="180">
      <formula>NOT(ISBLANK($B7))</formula>
    </cfRule>
  </conditionalFormatting>
  <conditionalFormatting sqref="C10:C27 C7:C8">
    <cfRule type="expression" dxfId="337" priority="178">
      <formula>ISTEXT($C7)</formula>
    </cfRule>
    <cfRule type="expression" dxfId="336" priority="179">
      <formula>NOT(ISBLANK($C7))</formula>
    </cfRule>
  </conditionalFormatting>
  <conditionalFormatting sqref="D10:D27 D7:D8">
    <cfRule type="expression" dxfId="335" priority="176">
      <formula>ISTEXT($D7)</formula>
    </cfRule>
    <cfRule type="expression" dxfId="334" priority="177">
      <formula>NOT(ISBLANK($D7))</formula>
    </cfRule>
  </conditionalFormatting>
  <conditionalFormatting sqref="F10:F27">
    <cfRule type="expression" dxfId="333" priority="172">
      <formula>ISTEXT($F10)</formula>
    </cfRule>
    <cfRule type="expression" dxfId="332" priority="173">
      <formula>NOT(ISBLANK($F10))</formula>
    </cfRule>
  </conditionalFormatting>
  <conditionalFormatting sqref="G10:G27">
    <cfRule type="expression" dxfId="331" priority="170">
      <formula>ISTEXT($G10)</formula>
    </cfRule>
    <cfRule type="expression" dxfId="330" priority="171">
      <formula>NOT(ISBLANK($G10))</formula>
    </cfRule>
  </conditionalFormatting>
  <conditionalFormatting sqref="H10:H27 H7:H8">
    <cfRule type="expression" dxfId="329" priority="168">
      <formula>ISTEXT($H7)</formula>
    </cfRule>
    <cfRule type="expression" dxfId="328" priority="169">
      <formula>NOT(ISBLANK($H7))</formula>
    </cfRule>
  </conditionalFormatting>
  <conditionalFormatting sqref="I10:I27">
    <cfRule type="expression" dxfId="327" priority="166">
      <formula>ISTEXT($I10)</formula>
    </cfRule>
    <cfRule type="expression" dxfId="326" priority="167">
      <formula>NOT(ISBLANK($I10))</formula>
    </cfRule>
  </conditionalFormatting>
  <conditionalFormatting sqref="J10:J27">
    <cfRule type="expression" dxfId="325" priority="162">
      <formula>ISTEXT($J10)</formula>
    </cfRule>
    <cfRule type="expression" dxfId="324" priority="163">
      <formula>NOT(ISBLANK($J10))</formula>
    </cfRule>
  </conditionalFormatting>
  <conditionalFormatting sqref="L27">
    <cfRule type="expression" dxfId="323" priority="160">
      <formula>ISTEXT(#REF!)</formula>
    </cfRule>
    <cfRule type="expression" dxfId="322" priority="161">
      <formula>NOT(ISBLANK(#REF!))</formula>
    </cfRule>
  </conditionalFormatting>
  <conditionalFormatting sqref="K27">
    <cfRule type="expression" dxfId="321" priority="144">
      <formula>NOT(ISBLANK($B27))</formula>
    </cfRule>
  </conditionalFormatting>
  <conditionalFormatting sqref="K27">
    <cfRule type="expression" dxfId="320" priority="181">
      <formula>ISTEXT(#REF!)</formula>
    </cfRule>
    <cfRule type="expression" dxfId="319" priority="182">
      <formula>NOT(ISBLANK(#REF!))</formula>
    </cfRule>
  </conditionalFormatting>
  <conditionalFormatting sqref="C9:D9">
    <cfRule type="expression" dxfId="318" priority="127">
      <formula>NOT(ISBLANK($B9))</formula>
    </cfRule>
  </conditionalFormatting>
  <conditionalFormatting sqref="C9">
    <cfRule type="expression" dxfId="317" priority="125">
      <formula>ISTEXT($C9)</formula>
    </cfRule>
    <cfRule type="expression" dxfId="316" priority="126">
      <formula>NOT(ISBLANK($C9))</formula>
    </cfRule>
  </conditionalFormatting>
  <conditionalFormatting sqref="D9">
    <cfRule type="expression" dxfId="315" priority="123">
      <formula>ISTEXT($D9)</formula>
    </cfRule>
    <cfRule type="expression" dxfId="314" priority="124">
      <formula>NOT(ISBLANK($D9))</formula>
    </cfRule>
  </conditionalFormatting>
  <conditionalFormatting sqref="F7:F9">
    <cfRule type="expression" dxfId="313" priority="119">
      <formula>ISTEXT($F7)</formula>
    </cfRule>
    <cfRule type="expression" dxfId="312" priority="120">
      <formula>NOT(ISBLANK($F7))</formula>
    </cfRule>
  </conditionalFormatting>
  <conditionalFormatting sqref="G7:G9">
    <cfRule type="expression" dxfId="311" priority="117">
      <formula>ISTEXT($G7)</formula>
    </cfRule>
    <cfRule type="expression" dxfId="310" priority="118">
      <formula>NOT(ISBLANK($G7))</formula>
    </cfRule>
  </conditionalFormatting>
  <conditionalFormatting sqref="H7:H9">
    <cfRule type="expression" dxfId="309" priority="115">
      <formula>ISTEXT($H7)</formula>
    </cfRule>
    <cfRule type="expression" dxfId="308" priority="116">
      <formula>NOT(ISBLANK($H7))</formula>
    </cfRule>
  </conditionalFormatting>
  <conditionalFormatting sqref="I7:I9">
    <cfRule type="expression" dxfId="307" priority="113">
      <formula>ISTEXT($I7)</formula>
    </cfRule>
    <cfRule type="expression" dxfId="306" priority="114">
      <formula>NOT(ISBLANK($I7))</formula>
    </cfRule>
  </conditionalFormatting>
  <conditionalFormatting sqref="J7:J9">
    <cfRule type="expression" dxfId="305" priority="109">
      <formula>ISTEXT($J7)</formula>
    </cfRule>
    <cfRule type="expression" dxfId="304" priority="110">
      <formula>NOT(ISBLANK($J7))</formula>
    </cfRule>
  </conditionalFormatting>
  <conditionalFormatting sqref="K7:L26">
    <cfRule type="expression" dxfId="303" priority="70">
      <formula>ISTEXT(K7)</formula>
    </cfRule>
    <cfRule type="expression" dxfId="302" priority="71">
      <formula>NOT(ISBLANK(K7))</formula>
    </cfRule>
  </conditionalFormatting>
  <conditionalFormatting sqref="E7:E26">
    <cfRule type="expression" dxfId="301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P12" sqref="P12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>
      <c r="A2" s="182" t="str">
        <f>' Inf Conc'!A2</f>
        <v>Novato Sanitary District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>
      <c r="A3" s="185" t="str">
        <f>' Inf Conc'!A3</f>
        <v>Andrew Oko, Environmental Services Supervisor, (415) 892-1694, andrewo@novatosan.com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75" t="s">
        <v>13</v>
      </c>
      <c r="D5" s="376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1" t="s">
        <v>70</v>
      </c>
      <c r="L6" s="97"/>
    </row>
    <row r="7" spans="1:13">
      <c r="A7" s="129" t="str">
        <f>' Inf Conc'!A7</f>
        <v>Dry</v>
      </c>
      <c r="B7" s="27">
        <f>' Inf Conc'!B7</f>
        <v>41100</v>
      </c>
      <c r="C7" s="129">
        <f>' Inf Conc'!C7</f>
        <v>4.2300000000000004</v>
      </c>
      <c r="D7" s="129">
        <f>' Inf Conc'!D7</f>
        <v>8.15</v>
      </c>
      <c r="E7" s="158">
        <f>IF(OR(' Inf Conc'!E7="",' Inf Conc'!E7=0)," ",' Inf Conc'!$C7*' Inf Conc'!E7*3.78)</f>
        <v>725.27918399999999</v>
      </c>
      <c r="F7" s="158">
        <f>IF(' Inf Conc'!F7="", " ", ' Inf Conc'!$C7*' Inf Conc'!F7*3.78)</f>
        <v>719.52300000000002</v>
      </c>
      <c r="G7" s="158">
        <f>IF(' Inf Conc'!G7="", " ", ' Inf Conc'!$C7*' Inf Conc'!G7*3.78)</f>
        <v>5.7561840000000002</v>
      </c>
      <c r="H7" s="158" t="str">
        <f>IF(' Inf Conc'!H7="", " ", ' Inf Conc'!$C7*' Inf Conc'!H7*3.78)</f>
        <v xml:space="preserve"> </v>
      </c>
      <c r="I7" s="158">
        <f>IF(' Inf Conc'!I7="", " ", ' Inf Conc'!$C7*' Inf Conc'!I7*3.78)</f>
        <v>575.61840000000007</v>
      </c>
      <c r="J7" s="158">
        <f>IF(' Inf Conc'!J7="", " ", ' Inf Conc'!$C7*' Inf Conc'!J7*3.78)</f>
        <v>91.139580000000009</v>
      </c>
      <c r="K7" s="158">
        <f>IF(' Inf Conc'!K7="", " ", ' Inf Conc'!$D7*' Inf Conc'!K7*3.78)</f>
        <v>163.27709999999999</v>
      </c>
      <c r="L7" s="158">
        <f>IF(' Inf Conc'!L7="", " ", ' Inf Conc'!$C7*' Inf Conc'!L7*3.78)</f>
        <v>6187.8978000000006</v>
      </c>
    </row>
    <row r="8" spans="1:13">
      <c r="A8" s="129" t="str">
        <f>' Inf Conc'!A8</f>
        <v>Wet</v>
      </c>
      <c r="B8" s="27">
        <f>' Inf Conc'!B8</f>
        <v>41327</v>
      </c>
      <c r="C8" s="129">
        <f>' Inf Conc'!C8</f>
        <v>4.72</v>
      </c>
      <c r="D8" s="129">
        <f>' Inf Conc'!D8</f>
        <v>8.14</v>
      </c>
      <c r="E8" s="158">
        <f>IF(OR(' Inf Conc'!E8="",' Inf Conc'!E8=0)," ",' Inf Conc'!$C8*' Inf Conc'!E8*3.78)</f>
        <v>888.51167999999984</v>
      </c>
      <c r="F8" s="158">
        <f>IF(' Inf Conc'!F8="", " ", ' Inf Conc'!$C8*' Inf Conc'!F8*3.78)</f>
        <v>874.23839999999996</v>
      </c>
      <c r="G8" s="158">
        <f>IF(' Inf Conc'!G8="", " ", ' Inf Conc'!$C8*' Inf Conc'!G8*3.78)</f>
        <v>14.273279999999998</v>
      </c>
      <c r="H8" s="158" t="str">
        <f>IF(' Inf Conc'!H8="", " ", ' Inf Conc'!$C8*' Inf Conc'!H8*3.78)</f>
        <v xml:space="preserve"> </v>
      </c>
      <c r="I8" s="158">
        <f>IF(' Inf Conc'!I8="", " ", ' Inf Conc'!$C8*' Inf Conc'!I8*3.78)</f>
        <v>847.47599999999989</v>
      </c>
      <c r="J8" s="158">
        <f>IF(' Inf Conc'!J8="", " ", ' Inf Conc'!$C8*' Inf Conc'!J8*3.78)</f>
        <v>112.40207999999998</v>
      </c>
      <c r="K8" s="158">
        <f>IF(' Inf Conc'!K8="", " ", ' Inf Conc'!$D8*' Inf Conc'!K8*3.78)</f>
        <v>215.3844</v>
      </c>
      <c r="L8" s="158">
        <f>IF(' Inf Conc'!L8="", " ", ' Inf Conc'!$C8*' Inf Conc'!L8*3.78)</f>
        <v>5298.9551999999994</v>
      </c>
    </row>
    <row r="9" spans="1:13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/>
    <row r="28" spans="1:18" s="113" customFormat="1" ht="15.7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300" priority="8">
      <formula>LEN(TRIM(A7))=0</formula>
    </cfRule>
  </conditionalFormatting>
  <conditionalFormatting sqref="E7:L26">
    <cfRule type="cellIs" dxfId="299" priority="3" operator="equal">
      <formula>0</formula>
    </cfRule>
    <cfRule type="containsErrors" dxfId="298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R28" sqref="R28"/>
    </sheetView>
  </sheetViews>
  <sheetFormatPr defaultRowHeight="1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>
      <c r="A2" s="160" t="str">
        <f>' Inf Conc'!A2</f>
        <v>Novato Sanitary District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>
      <c r="A3" s="163" t="str">
        <f>' Inf Conc'!A3</f>
        <v>Andrew Oko, Environmental Services Supervisor, (415) 892-1694, andrewo@novatosan.com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75" t="s">
        <v>13</v>
      </c>
      <c r="E5" s="376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78" t="s">
        <v>178</v>
      </c>
      <c r="R5" s="378"/>
      <c r="S5" s="377" t="s">
        <v>179</v>
      </c>
      <c r="T5" s="377"/>
      <c r="U5" s="114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22" t="s">
        <v>37</v>
      </c>
      <c r="G6" s="323" t="s">
        <v>16</v>
      </c>
      <c r="H6" s="95"/>
      <c r="I6" s="100"/>
      <c r="J6" s="287"/>
      <c r="K6" s="287"/>
      <c r="L6" s="95"/>
      <c r="M6" s="95"/>
      <c r="N6" s="95"/>
      <c r="O6" s="95"/>
      <c r="P6" s="324" t="s">
        <v>93</v>
      </c>
      <c r="Q6" s="325" t="s">
        <v>11</v>
      </c>
      <c r="R6" s="96" t="s">
        <v>12</v>
      </c>
      <c r="S6" s="335" t="s">
        <v>11</v>
      </c>
      <c r="T6" s="335" t="s">
        <v>12</v>
      </c>
      <c r="U6" s="97"/>
    </row>
    <row r="7" spans="1:21" s="117" customFormat="1" ht="16.5" customHeight="1">
      <c r="A7" s="307" t="s">
        <v>209</v>
      </c>
      <c r="B7" s="329">
        <v>41100</v>
      </c>
      <c r="C7" s="31" t="s">
        <v>207</v>
      </c>
      <c r="D7" s="340">
        <v>4.2300000000000004</v>
      </c>
      <c r="E7" s="336">
        <v>8.15</v>
      </c>
      <c r="F7" s="149">
        <f t="shared" ref="F7:F11" si="0">SUM(H7,J7,K7)</f>
        <v>14.08</v>
      </c>
      <c r="G7" s="129">
        <f t="shared" ref="G7:G11" si="1">SUM(I7:K7)</f>
        <v>13.78</v>
      </c>
      <c r="H7" s="336">
        <v>1.8</v>
      </c>
      <c r="I7" s="336">
        <v>1.5</v>
      </c>
      <c r="J7" s="336">
        <v>12</v>
      </c>
      <c r="K7" s="336">
        <v>0.28000000000000003</v>
      </c>
      <c r="L7" s="336">
        <v>0.53</v>
      </c>
      <c r="M7" s="337"/>
      <c r="N7" s="336">
        <v>0.25</v>
      </c>
      <c r="O7" s="336">
        <v>0.16</v>
      </c>
      <c r="P7" s="336">
        <v>2.8000000000000001E-2</v>
      </c>
      <c r="Q7" s="338">
        <v>7.1</v>
      </c>
      <c r="R7" s="246"/>
      <c r="S7" s="338">
        <v>23</v>
      </c>
      <c r="T7" s="247"/>
      <c r="U7" s="336">
        <v>2.5</v>
      </c>
    </row>
    <row r="8" spans="1:21" s="117" customFormat="1" ht="16.5" customHeight="1">
      <c r="A8" s="307" t="s">
        <v>210</v>
      </c>
      <c r="B8" s="329">
        <v>41221</v>
      </c>
      <c r="C8" s="31" t="s">
        <v>207</v>
      </c>
      <c r="D8" s="340">
        <v>4.55</v>
      </c>
      <c r="E8" s="336">
        <v>7.74</v>
      </c>
      <c r="F8" s="149">
        <f t="shared" si="0"/>
        <v>14.51</v>
      </c>
      <c r="G8" s="129">
        <f t="shared" si="1"/>
        <v>14.51</v>
      </c>
      <c r="H8" s="336">
        <v>1.4</v>
      </c>
      <c r="I8" s="336">
        <v>1.4</v>
      </c>
      <c r="J8" s="336">
        <v>13</v>
      </c>
      <c r="K8" s="336">
        <v>0.11</v>
      </c>
      <c r="L8" s="336">
        <v>0.32</v>
      </c>
      <c r="M8" s="339"/>
      <c r="N8" s="336">
        <v>0.15</v>
      </c>
      <c r="O8" s="336">
        <v>9.5000000000000001E-2</v>
      </c>
      <c r="P8" s="336">
        <v>2.7E-2</v>
      </c>
      <c r="Q8" s="338">
        <v>7.1</v>
      </c>
      <c r="R8" s="246"/>
      <c r="S8" s="338">
        <v>21.1</v>
      </c>
      <c r="T8" s="247"/>
      <c r="U8" s="336">
        <v>0.5</v>
      </c>
    </row>
    <row r="9" spans="1:21" s="117" customFormat="1" ht="16.5" customHeight="1">
      <c r="A9" s="307" t="s">
        <v>210</v>
      </c>
      <c r="B9" s="329">
        <v>41227</v>
      </c>
      <c r="C9" s="31" t="s">
        <v>207</v>
      </c>
      <c r="D9" s="340">
        <v>4.2300000000000004</v>
      </c>
      <c r="E9" s="342">
        <v>13.25</v>
      </c>
      <c r="F9" s="149">
        <f t="shared" si="0"/>
        <v>13.436</v>
      </c>
      <c r="G9" s="129">
        <f t="shared" si="1"/>
        <v>13.036</v>
      </c>
      <c r="H9" s="340">
        <v>1.4</v>
      </c>
      <c r="I9" s="334">
        <v>1</v>
      </c>
      <c r="J9" s="340">
        <v>12</v>
      </c>
      <c r="K9" s="340">
        <v>3.5999999999999997E-2</v>
      </c>
      <c r="L9" s="340">
        <v>0.11</v>
      </c>
      <c r="M9" s="337"/>
      <c r="N9" s="340">
        <v>0.17</v>
      </c>
      <c r="O9" s="340">
        <v>9.7000000000000003E-2</v>
      </c>
      <c r="P9" s="341">
        <v>0.02</v>
      </c>
      <c r="Q9" s="334">
        <v>7</v>
      </c>
      <c r="R9" s="246"/>
      <c r="S9" s="334">
        <v>20.7</v>
      </c>
      <c r="T9" s="247"/>
      <c r="U9" s="340">
        <v>2.2000000000000002</v>
      </c>
    </row>
    <row r="10" spans="1:21" s="117" customFormat="1" ht="16.5" customHeight="1">
      <c r="A10" s="307" t="s">
        <v>210</v>
      </c>
      <c r="B10" s="329">
        <v>41256</v>
      </c>
      <c r="C10" s="31" t="s">
        <v>207</v>
      </c>
      <c r="D10" s="340">
        <v>5.07</v>
      </c>
      <c r="E10" s="336">
        <v>13.11</v>
      </c>
      <c r="F10" s="149">
        <f t="shared" si="0"/>
        <v>10.602000000000002</v>
      </c>
      <c r="G10" s="129">
        <f t="shared" si="1"/>
        <v>10.602000000000002</v>
      </c>
      <c r="H10" s="336">
        <v>1.3</v>
      </c>
      <c r="I10" s="336">
        <v>1.3</v>
      </c>
      <c r="J10" s="336">
        <v>9.3000000000000007</v>
      </c>
      <c r="K10" s="336">
        <v>2E-3</v>
      </c>
      <c r="L10" s="336">
        <v>0.12</v>
      </c>
      <c r="M10" s="337"/>
      <c r="N10" s="336">
        <v>0.74</v>
      </c>
      <c r="O10" s="336">
        <v>0.68</v>
      </c>
      <c r="P10" s="336">
        <v>0.85</v>
      </c>
      <c r="Q10" s="338">
        <v>7.2</v>
      </c>
      <c r="R10" s="246"/>
      <c r="S10" s="338">
        <v>18.3</v>
      </c>
      <c r="T10" s="247"/>
      <c r="U10" s="336">
        <v>1.1000000000000001</v>
      </c>
    </row>
    <row r="11" spans="1:21" s="124" customFormat="1" ht="16.5" customHeight="1">
      <c r="A11" s="307" t="s">
        <v>210</v>
      </c>
      <c r="B11" s="329">
        <v>41262</v>
      </c>
      <c r="C11" s="31" t="s">
        <v>207</v>
      </c>
      <c r="D11" s="340">
        <v>5.34</v>
      </c>
      <c r="E11" s="340">
        <v>8.11</v>
      </c>
      <c r="F11" s="149">
        <f t="shared" si="0"/>
        <v>10.211</v>
      </c>
      <c r="G11" s="129">
        <f t="shared" si="1"/>
        <v>10.010999999999999</v>
      </c>
      <c r="H11" s="340">
        <v>1.3</v>
      </c>
      <c r="I11" s="340">
        <v>1.1000000000000001</v>
      </c>
      <c r="J11" s="340">
        <v>8.9</v>
      </c>
      <c r="K11" s="340">
        <v>1.0999999999999999E-2</v>
      </c>
      <c r="L11" s="340">
        <v>0.1</v>
      </c>
      <c r="M11" s="337"/>
      <c r="N11" s="340">
        <v>0.64</v>
      </c>
      <c r="O11" s="340">
        <v>0.57999999999999996</v>
      </c>
      <c r="P11" s="340">
        <v>0.91</v>
      </c>
      <c r="Q11" s="334">
        <v>7.2</v>
      </c>
      <c r="R11" s="246"/>
      <c r="S11" s="334">
        <v>17.5</v>
      </c>
      <c r="T11" s="247"/>
      <c r="U11" s="340">
        <v>1.1000000000000001</v>
      </c>
    </row>
    <row r="12" spans="1:21" s="125" customFormat="1" ht="16.5" customHeight="1">
      <c r="A12" s="307" t="s">
        <v>206</v>
      </c>
      <c r="B12" s="27">
        <v>41285</v>
      </c>
      <c r="C12" s="31" t="s">
        <v>207</v>
      </c>
      <c r="D12" s="330">
        <v>5.68</v>
      </c>
      <c r="E12" s="330">
        <v>8.9700000000000006</v>
      </c>
      <c r="F12" s="151">
        <f t="shared" ref="F12:F17" si="2">SUM(H12,J12,K12)</f>
        <v>11.519</v>
      </c>
      <c r="G12" s="129">
        <f t="shared" ref="G12:G17" si="3">SUM(I12:K12)</f>
        <v>10.999000000000001</v>
      </c>
      <c r="H12" s="247">
        <v>1.5</v>
      </c>
      <c r="I12" s="246">
        <v>0.98</v>
      </c>
      <c r="J12" s="247">
        <v>10</v>
      </c>
      <c r="K12" s="246">
        <v>1.9E-2</v>
      </c>
      <c r="L12" s="247">
        <v>0.1</v>
      </c>
      <c r="M12" s="298"/>
      <c r="N12" s="247">
        <v>1.6</v>
      </c>
      <c r="O12" s="246">
        <v>1.5</v>
      </c>
      <c r="P12" s="247">
        <v>1.6</v>
      </c>
      <c r="Q12" s="246">
        <v>7.2</v>
      </c>
      <c r="R12" s="246"/>
      <c r="S12" s="247">
        <v>16.399999999999999</v>
      </c>
      <c r="T12" s="247"/>
      <c r="U12" s="331">
        <v>3.1</v>
      </c>
    </row>
    <row r="13" spans="1:21" s="125" customFormat="1" ht="16.5" customHeight="1">
      <c r="A13" s="307" t="s">
        <v>206</v>
      </c>
      <c r="B13" s="27">
        <v>41296</v>
      </c>
      <c r="C13" s="31" t="s">
        <v>207</v>
      </c>
      <c r="D13" s="330">
        <v>5</v>
      </c>
      <c r="E13" s="330">
        <v>8.6</v>
      </c>
      <c r="F13" s="151">
        <f t="shared" si="2"/>
        <v>11.110000000000001</v>
      </c>
      <c r="G13" s="129">
        <f t="shared" si="3"/>
        <v>11.110000000000001</v>
      </c>
      <c r="H13" s="247">
        <v>1.3</v>
      </c>
      <c r="I13" s="246">
        <v>1.3</v>
      </c>
      <c r="J13" s="247">
        <v>9.6</v>
      </c>
      <c r="K13" s="246">
        <v>0.21</v>
      </c>
      <c r="L13" s="247">
        <v>0.13</v>
      </c>
      <c r="M13" s="298"/>
      <c r="N13" s="247">
        <v>0.69</v>
      </c>
      <c r="O13" s="246">
        <v>0.62</v>
      </c>
      <c r="P13" s="247">
        <v>0.51</v>
      </c>
      <c r="Q13" s="246">
        <v>7.2</v>
      </c>
      <c r="R13" s="246"/>
      <c r="S13" s="247">
        <v>17.2</v>
      </c>
      <c r="T13" s="247"/>
      <c r="U13" s="331">
        <v>2.9</v>
      </c>
    </row>
    <row r="14" spans="1:21" s="125" customFormat="1" ht="16.5" customHeight="1">
      <c r="A14" s="307" t="s">
        <v>206</v>
      </c>
      <c r="B14" s="27">
        <v>41318</v>
      </c>
      <c r="C14" s="31" t="s">
        <v>207</v>
      </c>
      <c r="D14" s="330">
        <v>4.8600000000000003</v>
      </c>
      <c r="E14" s="330">
        <v>11.25</v>
      </c>
      <c r="F14" s="151">
        <f t="shared" si="2"/>
        <v>14.34</v>
      </c>
      <c r="G14" s="129">
        <f t="shared" si="3"/>
        <v>13.739999999999998</v>
      </c>
      <c r="H14" s="247">
        <v>1.8</v>
      </c>
      <c r="I14" s="246">
        <v>1.2</v>
      </c>
      <c r="J14" s="247">
        <v>12</v>
      </c>
      <c r="K14" s="246">
        <v>0.54</v>
      </c>
      <c r="L14" s="247">
        <v>0.16</v>
      </c>
      <c r="M14" s="298"/>
      <c r="N14" s="247">
        <v>1.2</v>
      </c>
      <c r="O14" s="246">
        <v>1.1000000000000001</v>
      </c>
      <c r="P14" s="247">
        <v>0.61</v>
      </c>
      <c r="Q14" s="246">
        <v>7.1</v>
      </c>
      <c r="R14" s="246"/>
      <c r="S14" s="247">
        <v>17.5</v>
      </c>
      <c r="T14" s="247"/>
      <c r="U14" s="332">
        <v>5</v>
      </c>
    </row>
    <row r="15" spans="1:21" s="117" customFormat="1" ht="16.5" customHeight="1">
      <c r="A15" s="307" t="s">
        <v>206</v>
      </c>
      <c r="B15" s="27">
        <v>41327</v>
      </c>
      <c r="C15" s="31" t="s">
        <v>207</v>
      </c>
      <c r="D15" s="330">
        <v>4.72</v>
      </c>
      <c r="E15" s="330">
        <v>8.14</v>
      </c>
      <c r="F15" s="151">
        <f t="shared" si="2"/>
        <v>18.34</v>
      </c>
      <c r="G15" s="129">
        <f t="shared" si="3"/>
        <v>17.740000000000002</v>
      </c>
      <c r="H15" s="247">
        <v>5.4</v>
      </c>
      <c r="I15" s="246">
        <v>4.8</v>
      </c>
      <c r="J15" s="247">
        <v>12</v>
      </c>
      <c r="K15" s="246">
        <v>0.94</v>
      </c>
      <c r="L15" s="247">
        <v>2.9</v>
      </c>
      <c r="M15" s="298"/>
      <c r="N15" s="247">
        <v>2.8</v>
      </c>
      <c r="O15" s="246">
        <v>2.5</v>
      </c>
      <c r="P15" s="247">
        <v>2.9</v>
      </c>
      <c r="Q15" s="334">
        <v>7</v>
      </c>
      <c r="R15" s="246"/>
      <c r="S15" s="247">
        <v>17.3</v>
      </c>
      <c r="T15" s="247"/>
      <c r="U15" s="331">
        <v>13.2</v>
      </c>
    </row>
    <row r="16" spans="1:21" s="125" customFormat="1" ht="16.5" customHeight="1">
      <c r="A16" s="307" t="s">
        <v>206</v>
      </c>
      <c r="B16" s="27">
        <v>41339</v>
      </c>
      <c r="C16" s="31" t="s">
        <v>207</v>
      </c>
      <c r="D16" s="330">
        <v>5.86</v>
      </c>
      <c r="E16" s="330">
        <v>9.61</v>
      </c>
      <c r="F16" s="151">
        <f t="shared" si="2"/>
        <v>17.79</v>
      </c>
      <c r="G16" s="129">
        <f t="shared" si="3"/>
        <v>15.99</v>
      </c>
      <c r="H16" s="247">
        <v>5.8</v>
      </c>
      <c r="I16" s="246">
        <v>4</v>
      </c>
      <c r="J16" s="247">
        <v>11</v>
      </c>
      <c r="K16" s="246">
        <v>0.99</v>
      </c>
      <c r="L16" s="247">
        <v>3.55</v>
      </c>
      <c r="M16" s="298"/>
      <c r="N16" s="247">
        <v>2.6</v>
      </c>
      <c r="O16" s="246">
        <v>2.6</v>
      </c>
      <c r="P16" s="247">
        <v>2.5</v>
      </c>
      <c r="Q16" s="246">
        <v>7.1</v>
      </c>
      <c r="R16" s="246"/>
      <c r="S16" s="247">
        <v>17.3</v>
      </c>
      <c r="T16" s="247"/>
      <c r="U16" s="331">
        <v>16</v>
      </c>
    </row>
    <row r="17" spans="1:21" s="125" customFormat="1" ht="16.5" customHeight="1">
      <c r="A17" s="307" t="s">
        <v>206</v>
      </c>
      <c r="B17" s="27">
        <v>41353</v>
      </c>
      <c r="C17" s="31" t="s">
        <v>207</v>
      </c>
      <c r="D17" s="330">
        <v>4.91</v>
      </c>
      <c r="E17" s="330">
        <v>7.64</v>
      </c>
      <c r="F17" s="151">
        <f t="shared" si="2"/>
        <v>13.969999999999999</v>
      </c>
      <c r="G17" s="129">
        <f t="shared" si="3"/>
        <v>14.12</v>
      </c>
      <c r="H17" s="247">
        <v>0.77</v>
      </c>
      <c r="I17" s="246">
        <v>0.92</v>
      </c>
      <c r="J17" s="247">
        <v>13</v>
      </c>
      <c r="K17" s="246">
        <v>0.2</v>
      </c>
      <c r="L17" s="247">
        <v>0.18</v>
      </c>
      <c r="M17" s="298"/>
      <c r="N17" s="247">
        <v>2.4</v>
      </c>
      <c r="O17" s="246">
        <v>2.2999999999999998</v>
      </c>
      <c r="P17" s="247">
        <v>2.8</v>
      </c>
      <c r="Q17" s="246">
        <v>7.1</v>
      </c>
      <c r="R17" s="246"/>
      <c r="S17" s="247">
        <v>18.399999999999999</v>
      </c>
      <c r="T17" s="247"/>
      <c r="U17" s="331">
        <v>2.6</v>
      </c>
    </row>
    <row r="18" spans="1:21" s="125" customFormat="1" ht="16.5" customHeight="1">
      <c r="A18" s="307" t="s">
        <v>211</v>
      </c>
      <c r="B18" s="236">
        <v>41367</v>
      </c>
      <c r="C18" s="31" t="s">
        <v>207</v>
      </c>
      <c r="D18" s="246">
        <v>5.27</v>
      </c>
      <c r="E18" s="246">
        <v>7.35</v>
      </c>
      <c r="F18" s="151">
        <f t="shared" ref="F18" si="4">SUM(H18,J18,K18)</f>
        <v>13.016999999999999</v>
      </c>
      <c r="G18" s="129">
        <f t="shared" ref="G18" si="5">SUM(I18:K18)</f>
        <v>11.556999999999999</v>
      </c>
      <c r="H18" s="247">
        <v>2</v>
      </c>
      <c r="I18" s="246">
        <v>0.54</v>
      </c>
      <c r="J18" s="247">
        <v>11</v>
      </c>
      <c r="K18" s="246">
        <v>1.7000000000000001E-2</v>
      </c>
      <c r="L18" s="247">
        <v>0.11</v>
      </c>
      <c r="M18" s="298"/>
      <c r="N18" s="247">
        <v>2.2000000000000002</v>
      </c>
      <c r="O18" s="246">
        <v>1.9</v>
      </c>
      <c r="P18" s="247">
        <v>2.2000000000000002</v>
      </c>
      <c r="Q18" s="246">
        <v>7.1</v>
      </c>
      <c r="R18" s="246"/>
      <c r="S18" s="247">
        <v>19.600000000000001</v>
      </c>
      <c r="T18" s="247"/>
      <c r="U18" s="308">
        <v>4.4000000000000004</v>
      </c>
    </row>
    <row r="19" spans="1:21" s="125" customFormat="1" ht="16.5" customHeight="1">
      <c r="A19" s="307" t="s">
        <v>211</v>
      </c>
      <c r="B19" s="236">
        <v>41387</v>
      </c>
      <c r="C19" s="31" t="s">
        <v>207</v>
      </c>
      <c r="D19" s="246">
        <v>4.01</v>
      </c>
      <c r="E19" s="246">
        <v>6.99</v>
      </c>
      <c r="F19" s="151">
        <f t="shared" ref="F19:F34" si="6">SUM(H19,J19,K19)</f>
        <v>17.529</v>
      </c>
      <c r="G19" s="129">
        <f t="shared" ref="G19:G34" si="7">SUM(I19:K19)</f>
        <v>17.829000000000001</v>
      </c>
      <c r="H19" s="247">
        <v>1.5</v>
      </c>
      <c r="I19" s="246">
        <v>1.8</v>
      </c>
      <c r="J19" s="247">
        <v>16</v>
      </c>
      <c r="K19" s="246">
        <v>2.9000000000000001E-2</v>
      </c>
      <c r="L19" s="247">
        <v>0.1</v>
      </c>
      <c r="M19" s="298"/>
      <c r="N19" s="247">
        <v>2.5</v>
      </c>
      <c r="O19" s="246">
        <v>2.5</v>
      </c>
      <c r="P19" s="247">
        <v>2.5</v>
      </c>
      <c r="Q19" s="246">
        <v>7.1</v>
      </c>
      <c r="R19" s="246"/>
      <c r="S19" s="247">
        <v>21.5</v>
      </c>
      <c r="T19" s="247"/>
      <c r="U19" s="308">
        <v>5.4</v>
      </c>
    </row>
    <row r="20" spans="1:21" s="125" customFormat="1" ht="16.5" customHeight="1">
      <c r="A20" s="307" t="s">
        <v>211</v>
      </c>
      <c r="B20" s="236">
        <v>41404</v>
      </c>
      <c r="C20" s="31" t="s">
        <v>207</v>
      </c>
      <c r="D20" s="246">
        <v>4.01</v>
      </c>
      <c r="E20" s="246">
        <v>7.86</v>
      </c>
      <c r="F20" s="151">
        <f t="shared" si="6"/>
        <v>16.215999999999998</v>
      </c>
      <c r="G20" s="129">
        <f t="shared" si="7"/>
        <v>15.516</v>
      </c>
      <c r="H20" s="247">
        <v>2.2000000000000002</v>
      </c>
      <c r="I20" s="246">
        <v>1.5</v>
      </c>
      <c r="J20" s="247">
        <v>14</v>
      </c>
      <c r="K20" s="246">
        <v>1.6E-2</v>
      </c>
      <c r="L20" s="247">
        <v>0.1</v>
      </c>
      <c r="M20" s="298"/>
      <c r="N20" s="247">
        <v>0.54</v>
      </c>
      <c r="O20" s="246">
        <v>0.48</v>
      </c>
      <c r="P20" s="247">
        <v>0.61</v>
      </c>
      <c r="Q20" s="246">
        <v>7</v>
      </c>
      <c r="R20" s="246"/>
      <c r="S20" s="247">
        <v>21.5</v>
      </c>
      <c r="T20" s="247"/>
      <c r="U20" s="308">
        <v>4</v>
      </c>
    </row>
    <row r="21" spans="1:21" s="125" customFormat="1" ht="16.5" customHeight="1">
      <c r="A21" s="307" t="s">
        <v>211</v>
      </c>
      <c r="B21" s="236">
        <v>41410</v>
      </c>
      <c r="C21" s="31" t="s">
        <v>207</v>
      </c>
      <c r="D21" s="246">
        <v>4.05</v>
      </c>
      <c r="E21" s="246">
        <v>7.14</v>
      </c>
      <c r="F21" s="151">
        <f t="shared" si="6"/>
        <v>14.207999999999998</v>
      </c>
      <c r="G21" s="129">
        <f t="shared" si="7"/>
        <v>13.507999999999999</v>
      </c>
      <c r="H21" s="247">
        <v>2.2000000000000002</v>
      </c>
      <c r="I21" s="246">
        <v>1.5</v>
      </c>
      <c r="J21" s="247">
        <v>12</v>
      </c>
      <c r="K21" s="246">
        <v>8.0000000000000002E-3</v>
      </c>
      <c r="L21" s="247">
        <v>0.1</v>
      </c>
      <c r="M21" s="298"/>
      <c r="N21" s="247">
        <v>0.16</v>
      </c>
      <c r="O21" s="246">
        <v>0.11</v>
      </c>
      <c r="P21" s="247">
        <v>2.8000000000000001E-2</v>
      </c>
      <c r="Q21" s="246">
        <v>7.1</v>
      </c>
      <c r="R21" s="246"/>
      <c r="S21" s="247">
        <v>21.4</v>
      </c>
      <c r="T21" s="247"/>
      <c r="U21" s="308">
        <v>4.2</v>
      </c>
    </row>
    <row r="22" spans="1:21" s="125" customFormat="1" ht="16.5" customHeight="1">
      <c r="A22" s="307"/>
      <c r="B22" s="236"/>
      <c r="C22" s="31"/>
      <c r="D22" s="246"/>
      <c r="E22" s="246"/>
      <c r="F22" s="151">
        <f t="shared" si="6"/>
        <v>0</v>
      </c>
      <c r="G22" s="129">
        <f t="shared" si="7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8"/>
    </row>
    <row r="23" spans="1:21" s="125" customFormat="1" ht="16.5" customHeight="1">
      <c r="A23" s="307"/>
      <c r="B23" s="236"/>
      <c r="C23" s="31"/>
      <c r="D23" s="246"/>
      <c r="E23" s="246"/>
      <c r="F23" s="151">
        <f t="shared" si="6"/>
        <v>0</v>
      </c>
      <c r="G23" s="129">
        <f t="shared" si="7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8"/>
    </row>
    <row r="24" spans="1:21" s="125" customFormat="1" ht="16.5" customHeight="1">
      <c r="A24" s="307"/>
      <c r="B24" s="236"/>
      <c r="C24" s="31"/>
      <c r="D24" s="246"/>
      <c r="E24" s="246"/>
      <c r="F24" s="151">
        <f t="shared" si="6"/>
        <v>0</v>
      </c>
      <c r="G24" s="129">
        <f t="shared" si="7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8"/>
    </row>
    <row r="25" spans="1:21" s="125" customFormat="1" ht="16.5" customHeight="1">
      <c r="A25" s="307"/>
      <c r="B25" s="236"/>
      <c r="C25" s="31"/>
      <c r="D25" s="246"/>
      <c r="E25" s="246"/>
      <c r="F25" s="151">
        <f t="shared" si="6"/>
        <v>0</v>
      </c>
      <c r="G25" s="129">
        <f t="shared" si="7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8"/>
    </row>
    <row r="26" spans="1:21" s="125" customFormat="1" ht="16.5" customHeight="1">
      <c r="A26" s="307"/>
      <c r="B26" s="236"/>
      <c r="C26" s="31"/>
      <c r="D26" s="246"/>
      <c r="E26" s="246"/>
      <c r="F26" s="151">
        <f t="shared" si="6"/>
        <v>0</v>
      </c>
      <c r="G26" s="129">
        <f t="shared" si="7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8"/>
    </row>
    <row r="27" spans="1:21" s="125" customFormat="1" ht="16.5" customHeight="1">
      <c r="A27" s="307"/>
      <c r="B27" s="236"/>
      <c r="C27" s="31"/>
      <c r="D27" s="246"/>
      <c r="E27" s="246"/>
      <c r="F27" s="151">
        <f t="shared" si="6"/>
        <v>0</v>
      </c>
      <c r="G27" s="129">
        <f t="shared" si="7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8"/>
    </row>
    <row r="28" spans="1:21" s="125" customFormat="1" ht="16.5" customHeight="1">
      <c r="A28" s="307"/>
      <c r="B28" s="236"/>
      <c r="C28" s="31"/>
      <c r="D28" s="246"/>
      <c r="E28" s="246"/>
      <c r="F28" s="151">
        <f t="shared" si="6"/>
        <v>0</v>
      </c>
      <c r="G28" s="129">
        <f t="shared" si="7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8"/>
    </row>
    <row r="29" spans="1:21" s="125" customFormat="1" ht="16.5" customHeight="1">
      <c r="A29" s="307"/>
      <c r="B29" s="236"/>
      <c r="C29" s="31"/>
      <c r="D29" s="246"/>
      <c r="E29" s="246"/>
      <c r="F29" s="151">
        <f t="shared" si="6"/>
        <v>0</v>
      </c>
      <c r="G29" s="129">
        <f t="shared" si="7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8"/>
    </row>
    <row r="30" spans="1:21" s="125" customFormat="1" ht="16.5" customHeight="1">
      <c r="A30" s="307"/>
      <c r="B30" s="236"/>
      <c r="C30" s="31"/>
      <c r="D30" s="246"/>
      <c r="E30" s="246"/>
      <c r="F30" s="151">
        <f t="shared" si="6"/>
        <v>0</v>
      </c>
      <c r="G30" s="129">
        <f t="shared" si="7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8"/>
    </row>
    <row r="31" spans="1:21" s="125" customFormat="1" ht="16.5" customHeight="1">
      <c r="A31" s="307"/>
      <c r="B31" s="236"/>
      <c r="C31" s="31"/>
      <c r="D31" s="246"/>
      <c r="E31" s="246"/>
      <c r="F31" s="151">
        <f t="shared" si="6"/>
        <v>0</v>
      </c>
      <c r="G31" s="129">
        <f t="shared" si="7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8"/>
    </row>
    <row r="32" spans="1:21" s="125" customFormat="1" ht="16.5" customHeight="1">
      <c r="A32" s="307"/>
      <c r="B32" s="236"/>
      <c r="C32" s="31"/>
      <c r="D32" s="246"/>
      <c r="E32" s="246"/>
      <c r="F32" s="151">
        <f t="shared" si="6"/>
        <v>0</v>
      </c>
      <c r="G32" s="129">
        <f t="shared" si="7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8"/>
    </row>
    <row r="33" spans="1:21" s="125" customFormat="1" ht="16.5" customHeight="1">
      <c r="A33" s="307"/>
      <c r="B33" s="236"/>
      <c r="C33" s="31"/>
      <c r="D33" s="246"/>
      <c r="E33" s="246"/>
      <c r="F33" s="151">
        <f t="shared" si="6"/>
        <v>0</v>
      </c>
      <c r="G33" s="129">
        <f t="shared" si="7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8"/>
    </row>
    <row r="34" spans="1:21" s="125" customFormat="1" ht="16.5" customHeight="1">
      <c r="A34" s="307"/>
      <c r="B34" s="236"/>
      <c r="C34" s="31"/>
      <c r="D34" s="246"/>
      <c r="E34" s="246"/>
      <c r="F34" s="151">
        <f t="shared" si="6"/>
        <v>0</v>
      </c>
      <c r="G34" s="129">
        <f t="shared" si="7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8"/>
    </row>
    <row r="35" spans="1:21" s="125" customFormat="1" ht="16.5" customHeight="1">
      <c r="A35" s="307"/>
      <c r="B35" s="236"/>
      <c r="C35" s="31"/>
      <c r="D35" s="246"/>
      <c r="E35" s="246"/>
      <c r="F35" s="151">
        <f t="shared" ref="F35:F66" si="8">SUM(H35,J35,K35)</f>
        <v>0</v>
      </c>
      <c r="G35" s="129">
        <f t="shared" ref="G35:G66" si="9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8"/>
    </row>
    <row r="36" spans="1:21" s="125" customFormat="1" ht="16.5" customHeight="1">
      <c r="A36" s="307"/>
      <c r="B36" s="236"/>
      <c r="C36" s="31"/>
      <c r="D36" s="246"/>
      <c r="E36" s="246"/>
      <c r="F36" s="151">
        <f t="shared" si="8"/>
        <v>0</v>
      </c>
      <c r="G36" s="129">
        <f t="shared" si="9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8"/>
    </row>
    <row r="37" spans="1:21" s="125" customFormat="1" ht="16.5" customHeight="1">
      <c r="A37" s="307"/>
      <c r="B37" s="236"/>
      <c r="C37" s="31"/>
      <c r="D37" s="246"/>
      <c r="E37" s="246"/>
      <c r="F37" s="151">
        <f t="shared" si="8"/>
        <v>0</v>
      </c>
      <c r="G37" s="129">
        <f t="shared" si="9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8"/>
    </row>
    <row r="38" spans="1:21" s="125" customFormat="1" ht="16.5" customHeight="1">
      <c r="A38" s="307"/>
      <c r="B38" s="236"/>
      <c r="C38" s="31"/>
      <c r="D38" s="246"/>
      <c r="E38" s="246"/>
      <c r="F38" s="151">
        <f t="shared" si="8"/>
        <v>0</v>
      </c>
      <c r="G38" s="129">
        <f t="shared" si="9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8"/>
    </row>
    <row r="39" spans="1:21" s="125" customFormat="1" ht="16.5" customHeight="1">
      <c r="A39" s="307"/>
      <c r="B39" s="236"/>
      <c r="C39" s="31"/>
      <c r="D39" s="246"/>
      <c r="E39" s="246"/>
      <c r="F39" s="151">
        <f t="shared" si="8"/>
        <v>0</v>
      </c>
      <c r="G39" s="129">
        <f t="shared" si="9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8"/>
    </row>
    <row r="40" spans="1:21" s="125" customFormat="1" ht="16.5" customHeight="1">
      <c r="A40" s="307"/>
      <c r="B40" s="236"/>
      <c r="C40" s="31"/>
      <c r="D40" s="246"/>
      <c r="E40" s="246"/>
      <c r="F40" s="151">
        <f t="shared" si="8"/>
        <v>0</v>
      </c>
      <c r="G40" s="129">
        <f t="shared" si="9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8"/>
    </row>
    <row r="41" spans="1:21" s="125" customFormat="1" ht="16.5" customHeight="1">
      <c r="A41" s="307"/>
      <c r="B41" s="236"/>
      <c r="C41" s="31"/>
      <c r="D41" s="246"/>
      <c r="E41" s="246"/>
      <c r="F41" s="151">
        <f t="shared" si="8"/>
        <v>0</v>
      </c>
      <c r="G41" s="129">
        <f t="shared" si="9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8"/>
    </row>
    <row r="42" spans="1:21" s="125" customFormat="1" ht="16.5" customHeight="1">
      <c r="A42" s="307"/>
      <c r="B42" s="236"/>
      <c r="C42" s="31"/>
      <c r="D42" s="246"/>
      <c r="E42" s="246"/>
      <c r="F42" s="151">
        <f t="shared" si="8"/>
        <v>0</v>
      </c>
      <c r="G42" s="129">
        <f t="shared" si="9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8"/>
    </row>
    <row r="43" spans="1:21" s="125" customFormat="1" ht="16.5" customHeight="1">
      <c r="A43" s="307"/>
      <c r="B43" s="236"/>
      <c r="C43" s="31"/>
      <c r="D43" s="246"/>
      <c r="E43" s="246"/>
      <c r="F43" s="151">
        <f t="shared" si="8"/>
        <v>0</v>
      </c>
      <c r="G43" s="129">
        <f t="shared" si="9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8"/>
    </row>
    <row r="44" spans="1:21" s="125" customFormat="1" ht="16.5" customHeight="1">
      <c r="A44" s="307"/>
      <c r="B44" s="236"/>
      <c r="C44" s="31"/>
      <c r="D44" s="246"/>
      <c r="E44" s="246"/>
      <c r="F44" s="151">
        <f t="shared" si="8"/>
        <v>0</v>
      </c>
      <c r="G44" s="129">
        <f t="shared" si="9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8"/>
    </row>
    <row r="45" spans="1:21" s="125" customFormat="1" ht="16.5" customHeight="1">
      <c r="A45" s="307"/>
      <c r="B45" s="236"/>
      <c r="C45" s="31"/>
      <c r="D45" s="246"/>
      <c r="E45" s="246"/>
      <c r="F45" s="151">
        <f t="shared" si="8"/>
        <v>0</v>
      </c>
      <c r="G45" s="129">
        <f t="shared" si="9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8"/>
    </row>
    <row r="46" spans="1:21" s="125" customFormat="1" ht="16.5" customHeight="1">
      <c r="A46" s="307"/>
      <c r="B46" s="236"/>
      <c r="C46" s="31"/>
      <c r="D46" s="246"/>
      <c r="E46" s="246"/>
      <c r="F46" s="151">
        <f t="shared" si="8"/>
        <v>0</v>
      </c>
      <c r="G46" s="129">
        <f t="shared" si="9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8"/>
    </row>
    <row r="47" spans="1:21" s="125" customFormat="1" ht="16.5" customHeight="1">
      <c r="A47" s="307"/>
      <c r="B47" s="236"/>
      <c r="C47" s="31"/>
      <c r="D47" s="246"/>
      <c r="E47" s="246"/>
      <c r="F47" s="151">
        <f t="shared" si="8"/>
        <v>0</v>
      </c>
      <c r="G47" s="129">
        <f t="shared" si="9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8"/>
    </row>
    <row r="48" spans="1:21" s="125" customFormat="1" ht="16.5" customHeight="1">
      <c r="A48" s="307"/>
      <c r="B48" s="236"/>
      <c r="C48" s="31"/>
      <c r="D48" s="246"/>
      <c r="E48" s="246"/>
      <c r="F48" s="151">
        <f t="shared" si="8"/>
        <v>0</v>
      </c>
      <c r="G48" s="129">
        <f t="shared" si="9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8"/>
    </row>
    <row r="49" spans="1:21" s="125" customFormat="1" ht="16.5" customHeight="1">
      <c r="A49" s="307"/>
      <c r="B49" s="236"/>
      <c r="C49" s="31"/>
      <c r="D49" s="246"/>
      <c r="E49" s="246"/>
      <c r="F49" s="151">
        <f t="shared" si="8"/>
        <v>0</v>
      </c>
      <c r="G49" s="129">
        <f t="shared" si="9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8"/>
    </row>
    <row r="50" spans="1:21" s="125" customFormat="1" ht="16.5" customHeight="1">
      <c r="A50" s="307"/>
      <c r="B50" s="236"/>
      <c r="C50" s="31"/>
      <c r="D50" s="246"/>
      <c r="E50" s="246"/>
      <c r="F50" s="151">
        <f t="shared" si="8"/>
        <v>0</v>
      </c>
      <c r="G50" s="129">
        <f t="shared" si="9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8"/>
    </row>
    <row r="51" spans="1:21" s="125" customFormat="1" ht="16.5" customHeight="1">
      <c r="A51" s="307"/>
      <c r="B51" s="236"/>
      <c r="C51" s="31"/>
      <c r="D51" s="246"/>
      <c r="E51" s="246"/>
      <c r="F51" s="151">
        <f t="shared" si="8"/>
        <v>0</v>
      </c>
      <c r="G51" s="129">
        <f t="shared" si="9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8"/>
    </row>
    <row r="52" spans="1:21" s="125" customFormat="1" ht="16.5" customHeight="1">
      <c r="A52" s="307"/>
      <c r="B52" s="236"/>
      <c r="C52" s="31"/>
      <c r="D52" s="246"/>
      <c r="E52" s="246"/>
      <c r="F52" s="151">
        <f t="shared" si="8"/>
        <v>0</v>
      </c>
      <c r="G52" s="129">
        <f t="shared" si="9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8"/>
    </row>
    <row r="53" spans="1:21" s="125" customFormat="1" ht="16.5" customHeight="1">
      <c r="A53" s="307"/>
      <c r="B53" s="236"/>
      <c r="C53" s="31"/>
      <c r="D53" s="246"/>
      <c r="E53" s="246"/>
      <c r="F53" s="151">
        <f t="shared" si="8"/>
        <v>0</v>
      </c>
      <c r="G53" s="129">
        <f t="shared" si="9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8"/>
    </row>
    <row r="54" spans="1:21" s="125" customFormat="1" ht="16.5" customHeight="1">
      <c r="A54" s="307"/>
      <c r="B54" s="236"/>
      <c r="C54" s="31"/>
      <c r="D54" s="246"/>
      <c r="E54" s="246"/>
      <c r="F54" s="151">
        <f t="shared" si="8"/>
        <v>0</v>
      </c>
      <c r="G54" s="129">
        <f t="shared" si="9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8"/>
    </row>
    <row r="55" spans="1:21" s="125" customFormat="1" ht="16.5" customHeight="1">
      <c r="A55" s="307"/>
      <c r="B55" s="236"/>
      <c r="C55" s="31"/>
      <c r="D55" s="246"/>
      <c r="E55" s="246"/>
      <c r="F55" s="151">
        <f t="shared" si="8"/>
        <v>0</v>
      </c>
      <c r="G55" s="129">
        <f t="shared" si="9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8"/>
    </row>
    <row r="56" spans="1:21" s="125" customFormat="1" ht="16.5" customHeight="1">
      <c r="A56" s="307"/>
      <c r="B56" s="236"/>
      <c r="C56" s="31"/>
      <c r="D56" s="246"/>
      <c r="E56" s="246"/>
      <c r="F56" s="151">
        <f t="shared" si="8"/>
        <v>0</v>
      </c>
      <c r="G56" s="129">
        <f t="shared" si="9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8"/>
    </row>
    <row r="57" spans="1:21" s="125" customFormat="1" ht="16.5" customHeight="1">
      <c r="A57" s="307"/>
      <c r="B57" s="236"/>
      <c r="C57" s="31"/>
      <c r="D57" s="246"/>
      <c r="E57" s="246"/>
      <c r="F57" s="151">
        <f t="shared" si="8"/>
        <v>0</v>
      </c>
      <c r="G57" s="129">
        <f t="shared" si="9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8"/>
    </row>
    <row r="58" spans="1:21" s="125" customFormat="1" ht="16.5" customHeight="1">
      <c r="A58" s="307"/>
      <c r="B58" s="236"/>
      <c r="C58" s="31"/>
      <c r="D58" s="246"/>
      <c r="E58" s="246"/>
      <c r="F58" s="151">
        <f t="shared" si="8"/>
        <v>0</v>
      </c>
      <c r="G58" s="129">
        <f t="shared" si="9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8"/>
    </row>
    <row r="59" spans="1:21" s="125" customFormat="1" ht="16.5" customHeight="1">
      <c r="A59" s="307"/>
      <c r="B59" s="236"/>
      <c r="C59" s="31"/>
      <c r="D59" s="246"/>
      <c r="E59" s="246"/>
      <c r="F59" s="151">
        <f t="shared" si="8"/>
        <v>0</v>
      </c>
      <c r="G59" s="129">
        <f t="shared" si="9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8"/>
    </row>
    <row r="60" spans="1:21" s="125" customFormat="1" ht="16.5" customHeight="1">
      <c r="A60" s="307"/>
      <c r="B60" s="236"/>
      <c r="C60" s="31"/>
      <c r="D60" s="246"/>
      <c r="E60" s="246"/>
      <c r="F60" s="151">
        <f t="shared" si="8"/>
        <v>0</v>
      </c>
      <c r="G60" s="129">
        <f t="shared" si="9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8"/>
    </row>
    <row r="61" spans="1:21" s="125" customFormat="1" ht="16.5" customHeight="1">
      <c r="A61" s="307"/>
      <c r="B61" s="236"/>
      <c r="C61" s="31"/>
      <c r="D61" s="246"/>
      <c r="E61" s="246"/>
      <c r="F61" s="151">
        <f t="shared" si="8"/>
        <v>0</v>
      </c>
      <c r="G61" s="129">
        <f t="shared" si="9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8"/>
    </row>
    <row r="62" spans="1:21" s="125" customFormat="1" ht="16.5" customHeight="1">
      <c r="A62" s="307"/>
      <c r="B62" s="236"/>
      <c r="C62" s="31"/>
      <c r="D62" s="246"/>
      <c r="E62" s="246"/>
      <c r="F62" s="151">
        <f t="shared" si="8"/>
        <v>0</v>
      </c>
      <c r="G62" s="129">
        <f t="shared" si="9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8"/>
    </row>
    <row r="63" spans="1:21" s="125" customFormat="1" ht="16.5" customHeight="1">
      <c r="A63" s="307"/>
      <c r="B63" s="236"/>
      <c r="C63" s="31"/>
      <c r="D63" s="246"/>
      <c r="E63" s="246"/>
      <c r="F63" s="151">
        <f t="shared" si="8"/>
        <v>0</v>
      </c>
      <c r="G63" s="129">
        <f t="shared" si="9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8"/>
    </row>
    <row r="64" spans="1:21" s="125" customFormat="1" ht="16.5" customHeight="1">
      <c r="A64" s="307"/>
      <c r="B64" s="236"/>
      <c r="C64" s="31"/>
      <c r="D64" s="246"/>
      <c r="E64" s="246"/>
      <c r="F64" s="151">
        <f t="shared" si="8"/>
        <v>0</v>
      </c>
      <c r="G64" s="129">
        <f t="shared" si="9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8"/>
    </row>
    <row r="65" spans="1:21" s="125" customFormat="1" ht="16.5" customHeight="1">
      <c r="A65" s="307"/>
      <c r="B65" s="236"/>
      <c r="C65" s="31"/>
      <c r="D65" s="246"/>
      <c r="E65" s="246"/>
      <c r="F65" s="151">
        <f t="shared" si="8"/>
        <v>0</v>
      </c>
      <c r="G65" s="129">
        <f t="shared" si="9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8"/>
    </row>
    <row r="66" spans="1:21" s="117" customFormat="1" ht="16.5" customHeight="1" thickBot="1">
      <c r="A66" s="309"/>
      <c r="B66" s="310"/>
      <c r="C66" s="311"/>
      <c r="D66" s="312"/>
      <c r="E66" s="312"/>
      <c r="F66" s="156">
        <f t="shared" si="8"/>
        <v>0</v>
      </c>
      <c r="G66" s="313">
        <f t="shared" si="9"/>
        <v>0</v>
      </c>
      <c r="H66" s="314"/>
      <c r="I66" s="312"/>
      <c r="J66" s="314"/>
      <c r="K66" s="312"/>
      <c r="L66" s="314"/>
      <c r="M66" s="315"/>
      <c r="N66" s="314"/>
      <c r="O66" s="312"/>
      <c r="P66" s="314"/>
      <c r="Q66" s="312"/>
      <c r="R66" s="312"/>
      <c r="S66" s="314"/>
      <c r="T66" s="314"/>
      <c r="U66" s="316"/>
    </row>
    <row r="67" spans="1:21" s="123" customFormat="1" ht="16.5" customHeight="1" thickBot="1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 D12:D17">
    <cfRule type="expression" dxfId="297" priority="851">
      <formula>ISTEXT($D12)</formula>
    </cfRule>
    <cfRule type="expression" dxfId="296" priority="852">
      <formula>NOT(ISBLANK($D12))</formula>
    </cfRule>
  </conditionalFormatting>
  <conditionalFormatting sqref="E67 E12:E17">
    <cfRule type="expression" dxfId="295" priority="849">
      <formula>ISTEXT($E12)</formula>
    </cfRule>
    <cfRule type="expression" dxfId="294" priority="850">
      <formula>NOT(ISBLANK($E12))</formula>
    </cfRule>
  </conditionalFormatting>
  <conditionalFormatting sqref="G67">
    <cfRule type="expression" dxfId="293" priority="847">
      <formula>ISTEXT($G67)</formula>
    </cfRule>
    <cfRule type="expression" dxfId="292" priority="848">
      <formula>NOT(ISBLANK($G67))</formula>
    </cfRule>
  </conditionalFormatting>
  <conditionalFormatting sqref="I67 I12:I17">
    <cfRule type="expression" dxfId="291" priority="845">
      <formula>ISTEXT($I12)</formula>
    </cfRule>
    <cfRule type="expression" dxfId="290" priority="846">
      <formula>NOT(ISBLANK($I12))</formula>
    </cfRule>
  </conditionalFormatting>
  <conditionalFormatting sqref="H67 H12:H17">
    <cfRule type="expression" dxfId="289" priority="843">
      <formula>ISTEXT($H12)</formula>
    </cfRule>
    <cfRule type="expression" dxfId="288" priority="844">
      <formula>NOT(ISBLANK($H12))</formula>
    </cfRule>
  </conditionalFormatting>
  <conditionalFormatting sqref="J67 J12:J17">
    <cfRule type="expression" dxfId="287" priority="841">
      <formula>ISTEXT($J12)</formula>
    </cfRule>
    <cfRule type="expression" dxfId="286" priority="842">
      <formula>NOT(ISBLANK($J12))</formula>
    </cfRule>
  </conditionalFormatting>
  <conditionalFormatting sqref="K67 K12:K17">
    <cfRule type="expression" dxfId="285" priority="839">
      <formula>ISTEXT($K12)</formula>
    </cfRule>
    <cfRule type="expression" dxfId="284" priority="840">
      <formula>NOT(ISBLANK($K12))</formula>
    </cfRule>
  </conditionalFormatting>
  <conditionalFormatting sqref="L67 L12:L17">
    <cfRule type="expression" dxfId="283" priority="837">
      <formula>ISTEXT($L12)</formula>
    </cfRule>
    <cfRule type="expression" dxfId="282" priority="838">
      <formula>NOT(ISBLANK($L12))</formula>
    </cfRule>
  </conditionalFormatting>
  <conditionalFormatting sqref="M67 M12:M17">
    <cfRule type="expression" dxfId="281" priority="835">
      <formula>ISTEXT($M12)</formula>
    </cfRule>
    <cfRule type="expression" dxfId="280" priority="836">
      <formula>NOT(ISBLANK($M12))</formula>
    </cfRule>
  </conditionalFormatting>
  <conditionalFormatting sqref="N67 N12:N17">
    <cfRule type="expression" dxfId="279" priority="833">
      <formula>ISTEXT($N12)</formula>
    </cfRule>
    <cfRule type="expression" dxfId="278" priority="834">
      <formula>NOT(ISBLANK($N12))</formula>
    </cfRule>
  </conditionalFormatting>
  <conditionalFormatting sqref="O67 O12:O17">
    <cfRule type="expression" dxfId="277" priority="831">
      <formula>ISTEXT($O12)</formula>
    </cfRule>
    <cfRule type="expression" dxfId="276" priority="832">
      <formula>NOT(ISBLANK($O12))</formula>
    </cfRule>
  </conditionalFormatting>
  <conditionalFormatting sqref="P67 P12:P17">
    <cfRule type="expression" dxfId="275" priority="829">
      <formula>ISTEXT($P12)</formula>
    </cfRule>
    <cfRule type="expression" dxfId="274" priority="830">
      <formula>NOT(ISBLANK($P12))</formula>
    </cfRule>
  </conditionalFormatting>
  <conditionalFormatting sqref="Q67 Q12:Q17">
    <cfRule type="expression" dxfId="273" priority="827">
      <formula>ISTEXT($Q12)</formula>
    </cfRule>
    <cfRule type="expression" dxfId="272" priority="828">
      <formula>NOT(ISBLANK($Q12))</formula>
    </cfRule>
  </conditionalFormatting>
  <conditionalFormatting sqref="R67 R12:R17">
    <cfRule type="expression" dxfId="271" priority="825">
      <formula>ISTEXT($R12)</formula>
    </cfRule>
    <cfRule type="expression" dxfId="270" priority="826">
      <formula>NOT(ISBLANK($R12))</formula>
    </cfRule>
  </conditionalFormatting>
  <conditionalFormatting sqref="S67 S12:S17">
    <cfRule type="expression" dxfId="269" priority="821">
      <formula>ISTEXT($S12)</formula>
    </cfRule>
    <cfRule type="expression" dxfId="268" priority="822">
      <formula>NOT(ISBLANK($S12))</formula>
    </cfRule>
  </conditionalFormatting>
  <conditionalFormatting sqref="T67 T12:T17">
    <cfRule type="expression" dxfId="267" priority="819">
      <formula>ISTEXT($T12)</formula>
    </cfRule>
    <cfRule type="expression" dxfId="266" priority="820">
      <formula>NOT(ISBLANK($T12))</formula>
    </cfRule>
  </conditionalFormatting>
  <conditionalFormatting sqref="F67 F12:F17">
    <cfRule type="expression" dxfId="265" priority="814">
      <formula>OR(ISBLANK($H12),AND(ISBLANK($J12),ISBLANK($K12)))</formula>
    </cfRule>
  </conditionalFormatting>
  <conditionalFormatting sqref="H12:T66 D12:E66">
    <cfRule type="expression" dxfId="264" priority="451">
      <formula>NOT(ISBLANK($B12))</formula>
    </cfRule>
  </conditionalFormatting>
  <conditionalFormatting sqref="D18:D66">
    <cfRule type="expression" dxfId="263" priority="449">
      <formula>ISTEXT($D18)</formula>
    </cfRule>
    <cfRule type="expression" dxfId="262" priority="450">
      <formula>NOT(ISBLANK($D18))</formula>
    </cfRule>
  </conditionalFormatting>
  <conditionalFormatting sqref="E18:E66">
    <cfRule type="expression" dxfId="261" priority="447">
      <formula>ISTEXT($E18)</formula>
    </cfRule>
    <cfRule type="expression" dxfId="260" priority="448">
      <formula>NOT(ISBLANK($E18))</formula>
    </cfRule>
  </conditionalFormatting>
  <conditionalFormatting sqref="I18:I66">
    <cfRule type="expression" dxfId="259" priority="445">
      <formula>ISTEXT($I18)</formula>
    </cfRule>
    <cfRule type="expression" dxfId="258" priority="446">
      <formula>NOT(ISBLANK($I18))</formula>
    </cfRule>
  </conditionalFormatting>
  <conditionalFormatting sqref="H18:H66">
    <cfRule type="expression" dxfId="257" priority="443">
      <formula>ISTEXT($H18)</formula>
    </cfRule>
    <cfRule type="expression" dxfId="256" priority="444">
      <formula>NOT(ISBLANK($H18))</formula>
    </cfRule>
  </conditionalFormatting>
  <conditionalFormatting sqref="J18:J66">
    <cfRule type="expression" dxfId="255" priority="441">
      <formula>ISTEXT($J18)</formula>
    </cfRule>
    <cfRule type="expression" dxfId="254" priority="442">
      <formula>NOT(ISBLANK($J18))</formula>
    </cfRule>
  </conditionalFormatting>
  <conditionalFormatting sqref="K18:K66">
    <cfRule type="expression" dxfId="253" priority="439">
      <formula>ISTEXT($K18)</formula>
    </cfRule>
    <cfRule type="expression" dxfId="252" priority="440">
      <formula>NOT(ISBLANK($K18))</formula>
    </cfRule>
  </conditionalFormatting>
  <conditionalFormatting sqref="L18:L66">
    <cfRule type="expression" dxfId="251" priority="437">
      <formula>ISTEXT($L18)</formula>
    </cfRule>
    <cfRule type="expression" dxfId="250" priority="438">
      <formula>NOT(ISBLANK($L18))</formula>
    </cfRule>
  </conditionalFormatting>
  <conditionalFormatting sqref="M18:M66">
    <cfRule type="expression" dxfId="249" priority="435">
      <formula>ISTEXT($M18)</formula>
    </cfRule>
    <cfRule type="expression" dxfId="248" priority="436">
      <formula>NOT(ISBLANK($M18))</formula>
    </cfRule>
  </conditionalFormatting>
  <conditionalFormatting sqref="N18:N66">
    <cfRule type="expression" dxfId="247" priority="433">
      <formula>ISTEXT($N18)</formula>
    </cfRule>
    <cfRule type="expression" dxfId="246" priority="434">
      <formula>NOT(ISBLANK($N18))</formula>
    </cfRule>
  </conditionalFormatting>
  <conditionalFormatting sqref="O18:O66">
    <cfRule type="expression" dxfId="245" priority="431">
      <formula>ISTEXT($O18)</formula>
    </cfRule>
    <cfRule type="expression" dxfId="244" priority="432">
      <formula>NOT(ISBLANK($O18))</formula>
    </cfRule>
  </conditionalFormatting>
  <conditionalFormatting sqref="P18:P66">
    <cfRule type="expression" dxfId="243" priority="429">
      <formula>ISTEXT($P18)</formula>
    </cfRule>
    <cfRule type="expression" dxfId="242" priority="430">
      <formula>NOT(ISBLANK($P18))</formula>
    </cfRule>
  </conditionalFormatting>
  <conditionalFormatting sqref="Q18:Q66">
    <cfRule type="expression" dxfId="241" priority="427">
      <formula>ISTEXT($Q18)</formula>
    </cfRule>
    <cfRule type="expression" dxfId="240" priority="428">
      <formula>NOT(ISBLANK($Q18))</formula>
    </cfRule>
  </conditionalFormatting>
  <conditionalFormatting sqref="R18:R66">
    <cfRule type="expression" dxfId="239" priority="425">
      <formula>ISTEXT($R18)</formula>
    </cfRule>
    <cfRule type="expression" dxfId="238" priority="426">
      <formula>NOT(ISBLANK($R18))</formula>
    </cfRule>
  </conditionalFormatting>
  <conditionalFormatting sqref="S18:S66">
    <cfRule type="expression" dxfId="237" priority="421">
      <formula>ISTEXT($S18)</formula>
    </cfRule>
    <cfRule type="expression" dxfId="236" priority="422">
      <formula>NOT(ISBLANK($S18))</formula>
    </cfRule>
  </conditionalFormatting>
  <conditionalFormatting sqref="T18:T66">
    <cfRule type="expression" dxfId="235" priority="419">
      <formula>ISTEXT($T18)</formula>
    </cfRule>
    <cfRule type="expression" dxfId="234" priority="420">
      <formula>NOT(ISBLANK($T18))</formula>
    </cfRule>
  </conditionalFormatting>
  <conditionalFormatting sqref="C12:C66">
    <cfRule type="containsText" dxfId="233" priority="416" operator="containsText" text="Y">
      <formula>NOT(ISERROR(SEARCH("Y",C12)))</formula>
    </cfRule>
  </conditionalFormatting>
  <conditionalFormatting sqref="F19:F66">
    <cfRule type="expression" dxfId="232" priority="140">
      <formula>OR(ISBLANK($H19),AND(ISBLANK($J19),ISBLANK($K19)))</formula>
    </cfRule>
  </conditionalFormatting>
  <conditionalFormatting sqref="G19:G66 G12:G17">
    <cfRule type="expression" dxfId="231" priority="139">
      <formula>OR(ISBLANK($I12),AND(ISBLANK($J12),ISBLANK($K12)))</formula>
    </cfRule>
  </conditionalFormatting>
  <conditionalFormatting sqref="F35:F46">
    <cfRule type="expression" dxfId="230" priority="86">
      <formula>OR(ISBLANK($H35),AND(ISBLANK($J35),ISBLANK($K35)))</formula>
    </cfRule>
  </conditionalFormatting>
  <conditionalFormatting sqref="G35:G46">
    <cfRule type="expression" dxfId="229" priority="85">
      <formula>OR(ISBLANK($I35),AND(ISBLANK($J35),ISBLANK($K35)))</formula>
    </cfRule>
  </conditionalFormatting>
  <conditionalFormatting sqref="F18">
    <cfRule type="expression" dxfId="228" priority="42">
      <formula>OR(ISBLANK($H18),AND(ISBLANK($J18),ISBLANK($K18)))</formula>
    </cfRule>
  </conditionalFormatting>
  <conditionalFormatting sqref="G18">
    <cfRule type="expression" dxfId="227" priority="41">
      <formula>OR(ISBLANK($I18),AND(ISBLANK($J18),ISBLANK($K18)))</formula>
    </cfRule>
  </conditionalFormatting>
  <conditionalFormatting sqref="U12:U66">
    <cfRule type="expression" dxfId="226" priority="858">
      <formula>ISTEXT($U12)</formula>
    </cfRule>
    <cfRule type="expression" dxfId="225" priority="859">
      <formula>NOT(ISBLANK($U12))</formula>
    </cfRule>
    <cfRule type="expression" dxfId="224" priority="860">
      <formula>NOT(ISBLANK($B12))</formula>
    </cfRule>
  </conditionalFormatting>
  <conditionalFormatting sqref="H7:T11 D7:E11">
    <cfRule type="expression" dxfId="223" priority="40">
      <formula>NOT(ISBLANK($B7))</formula>
    </cfRule>
  </conditionalFormatting>
  <conditionalFormatting sqref="D7:D11">
    <cfRule type="expression" dxfId="222" priority="38">
      <formula>ISTEXT($D7)</formula>
    </cfRule>
    <cfRule type="expression" dxfId="221" priority="39">
      <formula>NOT(ISBLANK($D7))</formula>
    </cfRule>
  </conditionalFormatting>
  <conditionalFormatting sqref="E7:E11">
    <cfRule type="expression" dxfId="220" priority="36">
      <formula>ISTEXT($E7)</formula>
    </cfRule>
    <cfRule type="expression" dxfId="219" priority="37">
      <formula>NOT(ISBLANK($E7))</formula>
    </cfRule>
  </conditionalFormatting>
  <conditionalFormatting sqref="I7:I11">
    <cfRule type="expression" dxfId="218" priority="34">
      <formula>ISTEXT($I7)</formula>
    </cfRule>
    <cfRule type="expression" dxfId="217" priority="35">
      <formula>NOT(ISBLANK($I7))</formula>
    </cfRule>
  </conditionalFormatting>
  <conditionalFormatting sqref="H7:H11">
    <cfRule type="expression" dxfId="216" priority="32">
      <formula>ISTEXT($H7)</formula>
    </cfRule>
    <cfRule type="expression" dxfId="215" priority="33">
      <formula>NOT(ISBLANK($H7))</formula>
    </cfRule>
  </conditionalFormatting>
  <conditionalFormatting sqref="J7:J11">
    <cfRule type="expression" dxfId="214" priority="30">
      <formula>ISTEXT($J7)</formula>
    </cfRule>
    <cfRule type="expression" dxfId="213" priority="31">
      <formula>NOT(ISBLANK($J7))</formula>
    </cfRule>
  </conditionalFormatting>
  <conditionalFormatting sqref="K7:K11">
    <cfRule type="expression" dxfId="212" priority="28">
      <formula>ISTEXT($K7)</formula>
    </cfRule>
    <cfRule type="expression" dxfId="211" priority="29">
      <formula>NOT(ISBLANK($K7))</formula>
    </cfRule>
  </conditionalFormatting>
  <conditionalFormatting sqref="L7:L11">
    <cfRule type="expression" dxfId="210" priority="26">
      <formula>ISTEXT($L7)</formula>
    </cfRule>
    <cfRule type="expression" dxfId="209" priority="27">
      <formula>NOT(ISBLANK($L7))</formula>
    </cfRule>
  </conditionalFormatting>
  <conditionalFormatting sqref="M7:M11">
    <cfRule type="expression" dxfId="208" priority="24">
      <formula>ISTEXT($M7)</formula>
    </cfRule>
    <cfRule type="expression" dxfId="207" priority="25">
      <formula>NOT(ISBLANK($M7))</formula>
    </cfRule>
  </conditionalFormatting>
  <conditionalFormatting sqref="N7:N11">
    <cfRule type="expression" dxfId="206" priority="22">
      <formula>ISTEXT($N7)</formula>
    </cfRule>
    <cfRule type="expression" dxfId="205" priority="23">
      <formula>NOT(ISBLANK($N7))</formula>
    </cfRule>
  </conditionalFormatting>
  <conditionalFormatting sqref="O7:O11">
    <cfRule type="expression" dxfId="204" priority="20">
      <formula>ISTEXT($O7)</formula>
    </cfRule>
    <cfRule type="expression" dxfId="203" priority="21">
      <formula>NOT(ISBLANK($O7))</formula>
    </cfRule>
  </conditionalFormatting>
  <conditionalFormatting sqref="P7:P11">
    <cfRule type="expression" dxfId="202" priority="18">
      <formula>ISTEXT($P7)</formula>
    </cfRule>
    <cfRule type="expression" dxfId="201" priority="19">
      <formula>NOT(ISBLANK($P7))</formula>
    </cfRule>
  </conditionalFormatting>
  <conditionalFormatting sqref="Q7:Q11">
    <cfRule type="expression" dxfId="200" priority="16">
      <formula>ISTEXT($Q7)</formula>
    </cfRule>
    <cfRule type="expression" dxfId="199" priority="17">
      <formula>NOT(ISBLANK($Q7))</formula>
    </cfRule>
  </conditionalFormatting>
  <conditionalFormatting sqref="R7:R11">
    <cfRule type="expression" dxfId="198" priority="14">
      <formula>ISTEXT($R7)</formula>
    </cfRule>
    <cfRule type="expression" dxfId="197" priority="15">
      <formula>NOT(ISBLANK($R7))</formula>
    </cfRule>
  </conditionalFormatting>
  <conditionalFormatting sqref="S7:S11">
    <cfRule type="expression" dxfId="196" priority="12">
      <formula>ISTEXT($S7)</formula>
    </cfRule>
    <cfRule type="expression" dxfId="195" priority="13">
      <formula>NOT(ISBLANK($S7))</formula>
    </cfRule>
  </conditionalFormatting>
  <conditionalFormatting sqref="T7:T11">
    <cfRule type="expression" dxfId="194" priority="10">
      <formula>ISTEXT($T7)</formula>
    </cfRule>
    <cfRule type="expression" dxfId="193" priority="11">
      <formula>NOT(ISBLANK($T7))</formula>
    </cfRule>
  </conditionalFormatting>
  <conditionalFormatting sqref="C7:C11">
    <cfRule type="containsText" dxfId="192" priority="9" operator="containsText" text="Y">
      <formula>NOT(ISERROR(SEARCH("Y",C7)))</formula>
    </cfRule>
  </conditionalFormatting>
  <conditionalFormatting sqref="F8:F11">
    <cfRule type="expression" dxfId="191" priority="8">
      <formula>OR(ISBLANK($H8),AND(ISBLANK($J8),ISBLANK($K8)))</formula>
    </cfRule>
  </conditionalFormatting>
  <conditionalFormatting sqref="G8:G11">
    <cfRule type="expression" dxfId="190" priority="7">
      <formula>OR(ISBLANK($I8),AND(ISBLANK($J8),ISBLANK($K8)))</formula>
    </cfRule>
  </conditionalFormatting>
  <conditionalFormatting sqref="F7">
    <cfRule type="expression" dxfId="189" priority="6">
      <formula>OR(ISBLANK($H7),AND(ISBLANK($J7),ISBLANK($K7)))</formula>
    </cfRule>
  </conditionalFormatting>
  <conditionalFormatting sqref="G7">
    <cfRule type="expression" dxfId="188" priority="5">
      <formula>OR(ISBLANK($I7),AND(ISBLANK($J7),ISBLANK($K7)))</formula>
    </cfRule>
  </conditionalFormatting>
  <conditionalFormatting sqref="U7:U11">
    <cfRule type="expression" dxfId="187" priority="2">
      <formula>ISTEXT($U7)</formula>
    </cfRule>
    <cfRule type="expression" dxfId="186" priority="3">
      <formula>NOT(ISBLANK($U7))</formula>
    </cfRule>
    <cfRule type="expression" dxfId="185" priority="4">
      <formula>NOT(ISBLANK($B7))</formula>
    </cfRule>
  </conditionalFormatting>
  <conditionalFormatting sqref="C7:C11">
    <cfRule type="containsText" dxfId="184" priority="1" operator="containsText" text="Y">
      <formula>NOT(ISERROR(SEARCH("Y",C7)))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H24" sqref="H24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>
      <c r="A2" s="160" t="str">
        <f>' Inf Conc'!A2</f>
        <v>Novato Sanitary District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>
      <c r="A3" s="163" t="str">
        <f>' Inf Conc'!A3</f>
        <v>Andrew Oko, Environmental Services Supervisor, (415) 892-1694, andrewo@novatosan.com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79" t="s">
        <v>13</v>
      </c>
      <c r="E5" s="38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9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6" t="s">
        <v>202</v>
      </c>
      <c r="Q6" s="320"/>
    </row>
    <row r="7" spans="1:17" ht="15" customHeight="1">
      <c r="A7" s="299" t="str">
        <f>'Eff Conc.'!A7</f>
        <v>Q3 2012</v>
      </c>
      <c r="B7" s="88">
        <f>'Eff Conc.'!B7</f>
        <v>41100</v>
      </c>
      <c r="C7" s="130" t="str">
        <f>'Eff Conc.'!C7</f>
        <v>N</v>
      </c>
      <c r="D7" s="248">
        <f>'Eff Conc.'!D7</f>
        <v>4.2300000000000004</v>
      </c>
      <c r="E7" s="248">
        <f>'Eff Conc.'!E7</f>
        <v>8.15</v>
      </c>
      <c r="F7" s="283">
        <f>IF(OR('Eff Conc.'!F7=0,'Eff Conc.'!F7=""), " ", 'Eff Conc.'!$D7*'Eff Conc.'!F7*3.78)</f>
        <v>225.130752</v>
      </c>
      <c r="G7" s="283">
        <f>IF(OR('Eff Conc.'!G7=0,'Eff Conc.'!G7=""), " ", 'Eff Conc.'!$D7*'Eff Conc.'!G7*3.78)</f>
        <v>220.333932</v>
      </c>
      <c r="H7" s="283">
        <f>IF('Eff Conc.'!H7="", " ", 'Eff Conc.'!$D7*'Eff Conc.'!H7*3.78)</f>
        <v>28.780920000000002</v>
      </c>
      <c r="I7" s="283">
        <f>IF('Eff Conc.'!I7="", " ", 'Eff Conc.'!$D7*'Eff Conc.'!I7*3.78)</f>
        <v>23.984100000000002</v>
      </c>
      <c r="J7" s="283">
        <f>IF('Eff Conc.'!J7="", " ", 'Eff Conc.'!$D7*'Eff Conc.'!J7*3.78)</f>
        <v>191.87280000000001</v>
      </c>
      <c r="K7" s="283">
        <f>IF('Eff Conc.'!K7="", " ", 'Eff Conc.'!$D7*'Eff Conc.'!K7*3.78)</f>
        <v>4.4770320000000012</v>
      </c>
      <c r="L7" s="283">
        <f>IF('Eff Conc.'!L7="", " ", 'Eff Conc.'!$D7*'Eff Conc.'!L7*3.78)</f>
        <v>8.4743820000000003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3.9973500000000004</v>
      </c>
      <c r="O7" s="283">
        <f>IF('Eff Conc.'!O7="", " ", 'Eff Conc.'!$D7*'Eff Conc.'!O7*3.78)</f>
        <v>2.5583040000000001</v>
      </c>
      <c r="P7" s="283">
        <f>IF('Eff Conc.'!P7="", " ", 'Eff Conc.'!$E7*'Eff Conc.'!P7*3.78)</f>
        <v>0.86259600000000003</v>
      </c>
      <c r="Q7" s="300">
        <f>IF('Eff Conc.'!U7="", " ", 'Eff Conc.'!$D7*'Eff Conc.'!U7*3.78)</f>
        <v>39.973500000000001</v>
      </c>
    </row>
    <row r="8" spans="1:17">
      <c r="A8" s="299" t="str">
        <f>'Eff Conc.'!A8</f>
        <v>Q4 2012</v>
      </c>
      <c r="B8" s="88">
        <f>'Eff Conc.'!B8</f>
        <v>41221</v>
      </c>
      <c r="C8" s="130" t="str">
        <f>'Eff Conc.'!C8</f>
        <v>N</v>
      </c>
      <c r="D8" s="248">
        <f>'Eff Conc.'!D8</f>
        <v>4.55</v>
      </c>
      <c r="E8" s="248">
        <f>'Eff Conc.'!E8</f>
        <v>7.74</v>
      </c>
      <c r="F8" s="283">
        <f>IF(OR('Eff Conc.'!F8=0,'Eff Conc.'!F8=""), " ", 'Eff Conc.'!$D8*'Eff Conc.'!F8*3.78)</f>
        <v>249.55748999999997</v>
      </c>
      <c r="G8" s="283">
        <f>IF(OR('Eff Conc.'!G8=0,'Eff Conc.'!G8=""), " ", 'Eff Conc.'!$D8*'Eff Conc.'!G8*3.78)</f>
        <v>249.55748999999997</v>
      </c>
      <c r="H8" s="283">
        <f>IF('Eff Conc.'!H8="", " ", 'Eff Conc.'!$D8*'Eff Conc.'!H8*3.78)</f>
        <v>24.078599999999994</v>
      </c>
      <c r="I8" s="283">
        <f>IF('Eff Conc.'!I8="", " ", 'Eff Conc.'!$D8*'Eff Conc.'!I8*3.78)</f>
        <v>24.078599999999994</v>
      </c>
      <c r="J8" s="283">
        <f>IF('Eff Conc.'!J8="", " ", 'Eff Conc.'!$D8*'Eff Conc.'!J8*3.78)</f>
        <v>223.58699999999999</v>
      </c>
      <c r="K8" s="283">
        <f>IF('Eff Conc.'!K8="", " ", 'Eff Conc.'!$D8*'Eff Conc.'!K8*3.78)</f>
        <v>1.8918899999999996</v>
      </c>
      <c r="L8" s="283">
        <f>IF('Eff Conc.'!L8="", " ", 'Eff Conc.'!$D8*'Eff Conc.'!L8*3.78)</f>
        <v>5.5036799999999992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2.57985</v>
      </c>
      <c r="O8" s="283">
        <f>IF('Eff Conc.'!O8="", " ", 'Eff Conc.'!$D8*'Eff Conc.'!O8*3.78)</f>
        <v>1.6339049999999997</v>
      </c>
      <c r="P8" s="283">
        <f>IF('Eff Conc.'!P8="", " ", 'Eff Conc.'!$E8*'Eff Conc.'!P8*3.78)</f>
        <v>0.78994439999999999</v>
      </c>
      <c r="Q8" s="300">
        <f>IF('Eff Conc.'!U8="", " ", 'Eff Conc.'!$D8*'Eff Conc.'!U8*3.78)</f>
        <v>8.599499999999999</v>
      </c>
    </row>
    <row r="9" spans="1:17">
      <c r="A9" s="299" t="str">
        <f>'Eff Conc.'!A9</f>
        <v>Q4 2012</v>
      </c>
      <c r="B9" s="88">
        <f>'Eff Conc.'!B9</f>
        <v>41227</v>
      </c>
      <c r="C9" s="130" t="str">
        <f>'Eff Conc.'!C9</f>
        <v>N</v>
      </c>
      <c r="D9" s="248">
        <f>'Eff Conc.'!D9</f>
        <v>4.2300000000000004</v>
      </c>
      <c r="E9" s="248">
        <f>'Eff Conc.'!E9</f>
        <v>13.25</v>
      </c>
      <c r="F9" s="283">
        <f>IF(OR('Eff Conc.'!F9=0,'Eff Conc.'!F9=""), " ", 'Eff Conc.'!$D9*'Eff Conc.'!F9*3.78)</f>
        <v>214.83357840000002</v>
      </c>
      <c r="G9" s="283">
        <f>IF(OR('Eff Conc.'!G9=0,'Eff Conc.'!G9=""), " ", 'Eff Conc.'!$D9*'Eff Conc.'!G9*3.78)</f>
        <v>208.43781840000003</v>
      </c>
      <c r="H9" s="283">
        <f>IF('Eff Conc.'!H9="", " ", 'Eff Conc.'!$D9*'Eff Conc.'!H9*3.78)</f>
        <v>22.385160000000003</v>
      </c>
      <c r="I9" s="283">
        <f>IF('Eff Conc.'!I9="", " ", 'Eff Conc.'!$D9*'Eff Conc.'!I9*3.78)</f>
        <v>15.989400000000002</v>
      </c>
      <c r="J9" s="283">
        <f>IF('Eff Conc.'!J9="", " ", 'Eff Conc.'!$D9*'Eff Conc.'!J9*3.78)</f>
        <v>191.87280000000001</v>
      </c>
      <c r="K9" s="283">
        <f>IF('Eff Conc.'!K9="", " ", 'Eff Conc.'!$D9*'Eff Conc.'!K9*3.78)</f>
        <v>0.57561839999999997</v>
      </c>
      <c r="L9" s="283">
        <f>IF('Eff Conc.'!L9="", " ", 'Eff Conc.'!$D9*'Eff Conc.'!L9*3.78)</f>
        <v>1.758834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2.7181980000000001</v>
      </c>
      <c r="O9" s="283">
        <f>IF('Eff Conc.'!O9="", " ", 'Eff Conc.'!$D9*'Eff Conc.'!O9*3.78)</f>
        <v>1.5509718000000001</v>
      </c>
      <c r="P9" s="283">
        <f>IF('Eff Conc.'!P9="", " ", 'Eff Conc.'!$E9*'Eff Conc.'!P9*3.78)</f>
        <v>1.0017</v>
      </c>
      <c r="Q9" s="300">
        <f>IF('Eff Conc.'!U9="", " ", 'Eff Conc.'!$D9*'Eff Conc.'!U9*3.78)</f>
        <v>35.176680000000005</v>
      </c>
    </row>
    <row r="10" spans="1:17" ht="15" customHeight="1">
      <c r="A10" s="299" t="str">
        <f>'Eff Conc.'!A10</f>
        <v>Q4 2012</v>
      </c>
      <c r="B10" s="88">
        <f>'Eff Conc.'!B10</f>
        <v>41256</v>
      </c>
      <c r="C10" s="130" t="str">
        <f>'Eff Conc.'!C10</f>
        <v>N</v>
      </c>
      <c r="D10" s="248">
        <f>'Eff Conc.'!D10</f>
        <v>5.07</v>
      </c>
      <c r="E10" s="248">
        <f>'Eff Conc.'!E10</f>
        <v>13.11</v>
      </c>
      <c r="F10" s="283">
        <f>IF(OR('Eff Conc.'!F10=0,'Eff Conc.'!F10=""), " ", 'Eff Conc.'!$D10*'Eff Conc.'!F10*3.78)</f>
        <v>203.18308920000004</v>
      </c>
      <c r="G10" s="283">
        <f>IF(OR('Eff Conc.'!G10=0,'Eff Conc.'!G10=""), " ", 'Eff Conc.'!$D10*'Eff Conc.'!G10*3.78)</f>
        <v>203.18308920000004</v>
      </c>
      <c r="H10" s="283">
        <f>IF('Eff Conc.'!H10="", " ", 'Eff Conc.'!$D10*'Eff Conc.'!H10*3.78)</f>
        <v>24.913979999999999</v>
      </c>
      <c r="I10" s="283">
        <f>IF('Eff Conc.'!I10="", " ", 'Eff Conc.'!$D10*'Eff Conc.'!I10*3.78)</f>
        <v>24.913979999999999</v>
      </c>
      <c r="J10" s="283">
        <f>IF('Eff Conc.'!J10="", " ", 'Eff Conc.'!$D10*'Eff Conc.'!J10*3.78)</f>
        <v>178.23078000000001</v>
      </c>
      <c r="K10" s="283">
        <f>IF('Eff Conc.'!K10="", " ", 'Eff Conc.'!$D10*'Eff Conc.'!K10*3.78)</f>
        <v>3.8329200000000001E-2</v>
      </c>
      <c r="L10" s="283">
        <f>IF('Eff Conc.'!L10="", " ", 'Eff Conc.'!$D10*'Eff Conc.'!L10*3.78)</f>
        <v>2.2997520000000002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14.181804</v>
      </c>
      <c r="O10" s="283">
        <f>IF('Eff Conc.'!O10="", " ", 'Eff Conc.'!$D10*'Eff Conc.'!O10*3.78)</f>
        <v>13.031928000000001</v>
      </c>
      <c r="P10" s="283">
        <f>IF('Eff Conc.'!P10="", " ", 'Eff Conc.'!$E10*'Eff Conc.'!P10*3.78)</f>
        <v>42.122429999999994</v>
      </c>
      <c r="Q10" s="300">
        <f>IF('Eff Conc.'!U10="", " ", 'Eff Conc.'!$D10*'Eff Conc.'!U10*3.78)</f>
        <v>21.081060000000001</v>
      </c>
    </row>
    <row r="11" spans="1:17">
      <c r="A11" s="299" t="str">
        <f>'Eff Conc.'!A11</f>
        <v>Q4 2012</v>
      </c>
      <c r="B11" s="88">
        <f>'Eff Conc.'!B11</f>
        <v>41262</v>
      </c>
      <c r="C11" s="130" t="str">
        <f>'Eff Conc.'!C11</f>
        <v>N</v>
      </c>
      <c r="D11" s="248">
        <f>'Eff Conc.'!D11</f>
        <v>5.34</v>
      </c>
      <c r="E11" s="248">
        <f>'Eff Conc.'!E11</f>
        <v>8.11</v>
      </c>
      <c r="F11" s="283">
        <f>IF(OR('Eff Conc.'!F11=0,'Eff Conc.'!F11=""), " ", 'Eff Conc.'!$D11*'Eff Conc.'!F11*3.78)</f>
        <v>206.11107719999998</v>
      </c>
      <c r="G11" s="283">
        <f>IF(OR('Eff Conc.'!G11=0,'Eff Conc.'!G11=""), " ", 'Eff Conc.'!$D11*'Eff Conc.'!G11*3.78)</f>
        <v>202.07403719999996</v>
      </c>
      <c r="H11" s="283">
        <f>IF('Eff Conc.'!H11="", " ", 'Eff Conc.'!$D11*'Eff Conc.'!H11*3.78)</f>
        <v>26.240759999999998</v>
      </c>
      <c r="I11" s="283">
        <f>IF('Eff Conc.'!I11="", " ", 'Eff Conc.'!$D11*'Eff Conc.'!I11*3.78)</f>
        <v>22.203720000000001</v>
      </c>
      <c r="J11" s="283">
        <f>IF('Eff Conc.'!J11="", " ", 'Eff Conc.'!$D11*'Eff Conc.'!J11*3.78)</f>
        <v>179.64828</v>
      </c>
      <c r="K11" s="283">
        <f>IF('Eff Conc.'!K11="", " ", 'Eff Conc.'!$D11*'Eff Conc.'!K11*3.78)</f>
        <v>0.22203719999999996</v>
      </c>
      <c r="L11" s="283">
        <f>IF('Eff Conc.'!L11="", " ", 'Eff Conc.'!$D11*'Eff Conc.'!L11*3.78)</f>
        <v>2.0185200000000001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12.918528</v>
      </c>
      <c r="O11" s="283">
        <f>IF('Eff Conc.'!O11="", " ", 'Eff Conc.'!$D11*'Eff Conc.'!O11*3.78)</f>
        <v>11.707415999999997</v>
      </c>
      <c r="P11" s="283">
        <f>IF('Eff Conc.'!P11="", " ", 'Eff Conc.'!$E11*'Eff Conc.'!P11*3.78)</f>
        <v>27.896777999999998</v>
      </c>
      <c r="Q11" s="300">
        <f>IF('Eff Conc.'!U11="", " ", 'Eff Conc.'!$D11*'Eff Conc.'!U11*3.78)</f>
        <v>22.203720000000001</v>
      </c>
    </row>
    <row r="12" spans="1:17" s="17" customFormat="1">
      <c r="A12" s="299" t="str">
        <f>'Eff Conc.'!A12</f>
        <v>Q1 2013</v>
      </c>
      <c r="B12" s="88">
        <f>'Eff Conc.'!B12</f>
        <v>41285</v>
      </c>
      <c r="C12" s="130" t="str">
        <f>'Eff Conc.'!C12</f>
        <v>N</v>
      </c>
      <c r="D12" s="248">
        <f>'Eff Conc.'!D12</f>
        <v>5.68</v>
      </c>
      <c r="E12" s="248">
        <f>'Eff Conc.'!E12</f>
        <v>8.9700000000000006</v>
      </c>
      <c r="F12" s="283">
        <f>IF(OR('Eff Conc.'!F12=0,'Eff Conc.'!F12=""), " ", 'Eff Conc.'!$D12*'Eff Conc.'!F12*3.78)</f>
        <v>247.31753759999998</v>
      </c>
      <c r="G12" s="283">
        <f>IF(OR('Eff Conc.'!G12=0,'Eff Conc.'!G12=""), " ", 'Eff Conc.'!$D12*'Eff Conc.'!G12*3.78)</f>
        <v>236.15292959999999</v>
      </c>
      <c r="H12" s="283">
        <f>IF('Eff Conc.'!H12="", " ", 'Eff Conc.'!$D12*'Eff Conc.'!H12*3.78)</f>
        <v>32.205599999999997</v>
      </c>
      <c r="I12" s="283">
        <f>IF('Eff Conc.'!I12="", " ", 'Eff Conc.'!$D12*'Eff Conc.'!I12*3.78)</f>
        <v>21.040991999999999</v>
      </c>
      <c r="J12" s="283">
        <f>IF('Eff Conc.'!J12="", " ", 'Eff Conc.'!$D12*'Eff Conc.'!J12*3.78)</f>
        <v>214.70399999999998</v>
      </c>
      <c r="K12" s="283">
        <f>IF('Eff Conc.'!K12="", " ", 'Eff Conc.'!$D12*'Eff Conc.'!K12*3.78)</f>
        <v>0.40793759999999996</v>
      </c>
      <c r="L12" s="283">
        <f>IF('Eff Conc.'!L12="", " ", 'Eff Conc.'!$D12*'Eff Conc.'!L12*3.78)</f>
        <v>2.1470399999999996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34.352639999999994</v>
      </c>
      <c r="O12" s="283">
        <f>IF('Eff Conc.'!O12="", " ", 'Eff Conc.'!$D12*'Eff Conc.'!O12*3.78)</f>
        <v>32.205599999999997</v>
      </c>
      <c r="P12" s="283">
        <f>IF('Eff Conc.'!P12="", " ", 'Eff Conc.'!$E12*'Eff Conc.'!P12*3.78)</f>
        <v>54.250560000000007</v>
      </c>
      <c r="Q12" s="300">
        <f>IF('Eff Conc.'!U12="", " ", 'Eff Conc.'!$D12*'Eff Conc.'!U12*3.78)</f>
        <v>66.558239999999998</v>
      </c>
    </row>
    <row r="13" spans="1:17">
      <c r="A13" s="299" t="str">
        <f>'Eff Conc.'!A13</f>
        <v>Q1 2013</v>
      </c>
      <c r="B13" s="88">
        <f>'Eff Conc.'!B13</f>
        <v>41296</v>
      </c>
      <c r="C13" s="130" t="str">
        <f>'Eff Conc.'!C13</f>
        <v>N</v>
      </c>
      <c r="D13" s="248">
        <f>'Eff Conc.'!D13</f>
        <v>5</v>
      </c>
      <c r="E13" s="248">
        <f>'Eff Conc.'!E13</f>
        <v>8.6</v>
      </c>
      <c r="F13" s="283">
        <f>IF(OR('Eff Conc.'!F13=0,'Eff Conc.'!F13=""), " ", 'Eff Conc.'!$D13*'Eff Conc.'!F13*3.78)</f>
        <v>209.97900000000001</v>
      </c>
      <c r="G13" s="283">
        <f>IF(OR('Eff Conc.'!G13=0,'Eff Conc.'!G13=""), " ", 'Eff Conc.'!$D13*'Eff Conc.'!G13*3.78)</f>
        <v>209.97900000000001</v>
      </c>
      <c r="H13" s="283">
        <f>IF('Eff Conc.'!H13="", " ", 'Eff Conc.'!$D13*'Eff Conc.'!H13*3.78)</f>
        <v>24.57</v>
      </c>
      <c r="I13" s="283">
        <f>IF('Eff Conc.'!I13="", " ", 'Eff Conc.'!$D13*'Eff Conc.'!I13*3.78)</f>
        <v>24.57</v>
      </c>
      <c r="J13" s="283">
        <f>IF('Eff Conc.'!J13="", " ", 'Eff Conc.'!$D13*'Eff Conc.'!J13*3.78)</f>
        <v>181.44</v>
      </c>
      <c r="K13" s="283">
        <f>IF('Eff Conc.'!K13="", " ", 'Eff Conc.'!$D13*'Eff Conc.'!K13*3.78)</f>
        <v>3.9689999999999999</v>
      </c>
      <c r="L13" s="283">
        <f>IF('Eff Conc.'!L13="", " ", 'Eff Conc.'!$D13*'Eff Conc.'!L13*3.78)</f>
        <v>2.4569999999999999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13.040999999999999</v>
      </c>
      <c r="O13" s="283">
        <f>IF('Eff Conc.'!O13="", " ", 'Eff Conc.'!$D13*'Eff Conc.'!O13*3.78)</f>
        <v>11.718</v>
      </c>
      <c r="P13" s="283">
        <f>IF('Eff Conc.'!P13="", " ", 'Eff Conc.'!$E13*'Eff Conc.'!P13*3.78)</f>
        <v>16.579080000000001</v>
      </c>
      <c r="Q13" s="300">
        <f>IF('Eff Conc.'!U13="", " ", 'Eff Conc.'!$D13*'Eff Conc.'!U13*3.78)</f>
        <v>54.809999999999995</v>
      </c>
    </row>
    <row r="14" spans="1:17">
      <c r="A14" s="299" t="str">
        <f>'Eff Conc.'!A14</f>
        <v>Q1 2013</v>
      </c>
      <c r="B14" s="88">
        <f>'Eff Conc.'!B14</f>
        <v>41318</v>
      </c>
      <c r="C14" s="130" t="str">
        <f>'Eff Conc.'!C14</f>
        <v>N</v>
      </c>
      <c r="D14" s="248">
        <f>'Eff Conc.'!D14</f>
        <v>4.8600000000000003</v>
      </c>
      <c r="E14" s="248">
        <f>'Eff Conc.'!E14</f>
        <v>11.25</v>
      </c>
      <c r="F14" s="283">
        <f>IF(OR('Eff Conc.'!F14=0,'Eff Conc.'!F14=""), " ", 'Eff Conc.'!$D14*'Eff Conc.'!F14*3.78)</f>
        <v>263.43727200000001</v>
      </c>
      <c r="G14" s="283">
        <f>IF(OR('Eff Conc.'!G14=0,'Eff Conc.'!G14=""), " ", 'Eff Conc.'!$D14*'Eff Conc.'!G14*3.78)</f>
        <v>252.41479199999998</v>
      </c>
      <c r="H14" s="283">
        <f>IF('Eff Conc.'!H14="", " ", 'Eff Conc.'!$D14*'Eff Conc.'!H14*3.78)</f>
        <v>33.067440000000005</v>
      </c>
      <c r="I14" s="283">
        <f>IF('Eff Conc.'!I14="", " ", 'Eff Conc.'!$D14*'Eff Conc.'!I14*3.78)</f>
        <v>22.04496</v>
      </c>
      <c r="J14" s="283">
        <f>IF('Eff Conc.'!J14="", " ", 'Eff Conc.'!$D14*'Eff Conc.'!J14*3.78)</f>
        <v>220.4496</v>
      </c>
      <c r="K14" s="283">
        <f>IF('Eff Conc.'!K14="", " ", 'Eff Conc.'!$D14*'Eff Conc.'!K14*3.78)</f>
        <v>9.9202320000000022</v>
      </c>
      <c r="L14" s="283">
        <f>IF('Eff Conc.'!L14="", " ", 'Eff Conc.'!$D14*'Eff Conc.'!L14*3.78)</f>
        <v>2.9393280000000002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22.04496</v>
      </c>
      <c r="O14" s="283">
        <f>IF('Eff Conc.'!O14="", " ", 'Eff Conc.'!$D14*'Eff Conc.'!O14*3.78)</f>
        <v>20.207880000000003</v>
      </c>
      <c r="P14" s="283">
        <f>IF('Eff Conc.'!P14="", " ", 'Eff Conc.'!$E14*'Eff Conc.'!P14*3.78)</f>
        <v>25.940249999999999</v>
      </c>
      <c r="Q14" s="300">
        <f>IF('Eff Conc.'!U14="", " ", 'Eff Conc.'!$D14*'Eff Conc.'!U14*3.78)</f>
        <v>91.853999999999999</v>
      </c>
    </row>
    <row r="15" spans="1:17" ht="15" customHeight="1">
      <c r="A15" s="299" t="str">
        <f>'Eff Conc.'!A15</f>
        <v>Q1 2013</v>
      </c>
      <c r="B15" s="88">
        <f>'Eff Conc.'!B15</f>
        <v>41327</v>
      </c>
      <c r="C15" s="130" t="str">
        <f>'Eff Conc.'!C15</f>
        <v>N</v>
      </c>
      <c r="D15" s="248">
        <f>'Eff Conc.'!D15</f>
        <v>4.72</v>
      </c>
      <c r="E15" s="248">
        <f>'Eff Conc.'!E15</f>
        <v>8.14</v>
      </c>
      <c r="F15" s="283">
        <f>IF(OR('Eff Conc.'!F15=0,'Eff Conc.'!F15=""), " ", 'Eff Conc.'!$D15*'Eff Conc.'!F15*3.78)</f>
        <v>327.21494399999995</v>
      </c>
      <c r="G15" s="283">
        <f>IF(OR('Eff Conc.'!G15=0,'Eff Conc.'!G15=""), " ", 'Eff Conc.'!$D15*'Eff Conc.'!G15*3.78)</f>
        <v>316.50998400000003</v>
      </c>
      <c r="H15" s="283">
        <f>IF('Eff Conc.'!H15="", " ", 'Eff Conc.'!$D15*'Eff Conc.'!H15*3.78)</f>
        <v>96.344639999999998</v>
      </c>
      <c r="I15" s="283">
        <f>IF('Eff Conc.'!I15="", " ", 'Eff Conc.'!$D15*'Eff Conc.'!I15*3.78)</f>
        <v>85.639679999999984</v>
      </c>
      <c r="J15" s="283">
        <f>IF('Eff Conc.'!J15="", " ", 'Eff Conc.'!$D15*'Eff Conc.'!J15*3.78)</f>
        <v>214.0992</v>
      </c>
      <c r="K15" s="283">
        <f>IF('Eff Conc.'!K15="", " ", 'Eff Conc.'!$D15*'Eff Conc.'!K15*3.78)</f>
        <v>16.771103999999998</v>
      </c>
      <c r="L15" s="283">
        <f>IF('Eff Conc.'!L15="", " ", 'Eff Conc.'!$D15*'Eff Conc.'!L15*3.78)</f>
        <v>51.740639999999992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49.956479999999992</v>
      </c>
      <c r="O15" s="283">
        <f>IF('Eff Conc.'!O15="", " ", 'Eff Conc.'!$D15*'Eff Conc.'!O15*3.78)</f>
        <v>44.603999999999992</v>
      </c>
      <c r="P15" s="283">
        <f>IF('Eff Conc.'!P15="", " ", 'Eff Conc.'!$E15*'Eff Conc.'!P15*3.78)</f>
        <v>89.230680000000007</v>
      </c>
      <c r="Q15" s="300">
        <f>IF('Eff Conc.'!U15="", " ", 'Eff Conc.'!$D15*'Eff Conc.'!U15*3.78)</f>
        <v>235.50911999999997</v>
      </c>
    </row>
    <row r="16" spans="1:17">
      <c r="A16" s="299" t="str">
        <f>'Eff Conc.'!A16</f>
        <v>Q1 2013</v>
      </c>
      <c r="B16" s="88">
        <f>'Eff Conc.'!B16</f>
        <v>41339</v>
      </c>
      <c r="C16" s="130" t="str">
        <f>'Eff Conc.'!C16</f>
        <v>N</v>
      </c>
      <c r="D16" s="248">
        <f>'Eff Conc.'!D16</f>
        <v>5.86</v>
      </c>
      <c r="E16" s="248">
        <f>'Eff Conc.'!E16</f>
        <v>9.61</v>
      </c>
      <c r="F16" s="283">
        <f>IF(OR('Eff Conc.'!F16=0,'Eff Conc.'!F16=""), " ", 'Eff Conc.'!$D16*'Eff Conc.'!F16*3.78)</f>
        <v>394.06273199999998</v>
      </c>
      <c r="G16" s="283">
        <f>IF(OR('Eff Conc.'!G16=0,'Eff Conc.'!G16=""), " ", 'Eff Conc.'!$D16*'Eff Conc.'!G16*3.78)</f>
        <v>354.19129200000003</v>
      </c>
      <c r="H16" s="283">
        <f>IF('Eff Conc.'!H16="", " ", 'Eff Conc.'!$D16*'Eff Conc.'!H16*3.78)</f>
        <v>128.47463999999999</v>
      </c>
      <c r="I16" s="283">
        <f>IF('Eff Conc.'!I16="", " ", 'Eff Conc.'!$D16*'Eff Conc.'!I16*3.78)</f>
        <v>88.603200000000001</v>
      </c>
      <c r="J16" s="283">
        <f>IF('Eff Conc.'!J16="", " ", 'Eff Conc.'!$D16*'Eff Conc.'!J16*3.78)</f>
        <v>243.65880000000001</v>
      </c>
      <c r="K16" s="283">
        <f>IF('Eff Conc.'!K16="", " ", 'Eff Conc.'!$D16*'Eff Conc.'!K16*3.78)</f>
        <v>21.929292</v>
      </c>
      <c r="L16" s="283">
        <f>IF('Eff Conc.'!L16="", " ", 'Eff Conc.'!$D16*'Eff Conc.'!L16*3.78)</f>
        <v>78.635339999999999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57.592080000000003</v>
      </c>
      <c r="O16" s="283">
        <f>IF('Eff Conc.'!O16="", " ", 'Eff Conc.'!$D16*'Eff Conc.'!O16*3.78)</f>
        <v>57.592080000000003</v>
      </c>
      <c r="P16" s="283">
        <f>IF('Eff Conc.'!P16="", " ", 'Eff Conc.'!$E16*'Eff Conc.'!P16*3.78)</f>
        <v>90.814499999999995</v>
      </c>
      <c r="Q16" s="300">
        <f>IF('Eff Conc.'!U16="", " ", 'Eff Conc.'!$D16*'Eff Conc.'!U16*3.78)</f>
        <v>354.4128</v>
      </c>
    </row>
    <row r="17" spans="1:17">
      <c r="A17" s="299" t="str">
        <f>'Eff Conc.'!A17</f>
        <v>Q1 2013</v>
      </c>
      <c r="B17" s="88">
        <f>'Eff Conc.'!B17</f>
        <v>41353</v>
      </c>
      <c r="C17" s="130" t="str">
        <f>'Eff Conc.'!C17</f>
        <v>N</v>
      </c>
      <c r="D17" s="248">
        <f>'Eff Conc.'!D17</f>
        <v>4.91</v>
      </c>
      <c r="E17" s="248">
        <f>'Eff Conc.'!E17</f>
        <v>7.64</v>
      </c>
      <c r="F17" s="283">
        <f>IF(OR('Eff Conc.'!F17=0,'Eff Conc.'!F17=""), " ", 'Eff Conc.'!$D17*'Eff Conc.'!F17*3.78)</f>
        <v>259.28040599999997</v>
      </c>
      <c r="G17" s="283">
        <f>IF(OR('Eff Conc.'!G17=0,'Eff Conc.'!G17=""), " ", 'Eff Conc.'!$D17*'Eff Conc.'!G17*3.78)</f>
        <v>262.06437599999998</v>
      </c>
      <c r="H17" s="283">
        <f>IF('Eff Conc.'!H17="", " ", 'Eff Conc.'!$D17*'Eff Conc.'!H17*3.78)</f>
        <v>14.291046000000001</v>
      </c>
      <c r="I17" s="283">
        <f>IF('Eff Conc.'!I17="", " ", 'Eff Conc.'!$D17*'Eff Conc.'!I17*3.78)</f>
        <v>17.075016000000002</v>
      </c>
      <c r="J17" s="283">
        <f>IF('Eff Conc.'!J17="", " ", 'Eff Conc.'!$D17*'Eff Conc.'!J17*3.78)</f>
        <v>241.27739999999997</v>
      </c>
      <c r="K17" s="283">
        <f>IF('Eff Conc.'!K17="", " ", 'Eff Conc.'!$D17*'Eff Conc.'!K17*3.78)</f>
        <v>3.7119600000000004</v>
      </c>
      <c r="L17" s="283">
        <f>IF('Eff Conc.'!L17="", " ", 'Eff Conc.'!$D17*'Eff Conc.'!L17*3.78)</f>
        <v>3.3407640000000001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44.543520000000001</v>
      </c>
      <c r="O17" s="283">
        <f>IF('Eff Conc.'!O17="", " ", 'Eff Conc.'!$D17*'Eff Conc.'!O17*3.78)</f>
        <v>42.687539999999998</v>
      </c>
      <c r="P17" s="283">
        <f>IF('Eff Conc.'!P17="", " ", 'Eff Conc.'!$E17*'Eff Conc.'!P17*3.78)</f>
        <v>80.86175999999999</v>
      </c>
      <c r="Q17" s="300">
        <f>IF('Eff Conc.'!U17="", " ", 'Eff Conc.'!$D17*'Eff Conc.'!U17*3.78)</f>
        <v>48.255479999999999</v>
      </c>
    </row>
    <row r="18" spans="1:17">
      <c r="A18" s="299" t="str">
        <f>'Eff Conc.'!A18</f>
        <v>Q2 2013</v>
      </c>
      <c r="B18" s="88">
        <f>'Eff Conc.'!B18</f>
        <v>41367</v>
      </c>
      <c r="C18" s="130" t="str">
        <f>'Eff Conc.'!C18</f>
        <v>N</v>
      </c>
      <c r="D18" s="248">
        <f>'Eff Conc.'!D18</f>
        <v>5.27</v>
      </c>
      <c r="E18" s="248">
        <f>'Eff Conc.'!E18</f>
        <v>7.35</v>
      </c>
      <c r="F18" s="283">
        <f>IF(OR('Eff Conc.'!F18=0,'Eff Conc.'!F18=""), " ", 'Eff Conc.'!$D18*'Eff Conc.'!F18*3.78)</f>
        <v>259.30645019999997</v>
      </c>
      <c r="G18" s="283">
        <f>IF(OR('Eff Conc.'!G18=0,'Eff Conc.'!G18=""), " ", 'Eff Conc.'!$D18*'Eff Conc.'!G18*3.78)</f>
        <v>230.22237419999996</v>
      </c>
      <c r="H18" s="283">
        <f>IF('Eff Conc.'!H18="", " ", 'Eff Conc.'!$D18*'Eff Conc.'!H18*3.78)</f>
        <v>39.841199999999994</v>
      </c>
      <c r="I18" s="283">
        <f>IF('Eff Conc.'!I18="", " ", 'Eff Conc.'!$D18*'Eff Conc.'!I18*3.78)</f>
        <v>10.757123999999999</v>
      </c>
      <c r="J18" s="283">
        <f>IF('Eff Conc.'!J18="", " ", 'Eff Conc.'!$D18*'Eff Conc.'!J18*3.78)</f>
        <v>219.1266</v>
      </c>
      <c r="K18" s="283">
        <f>IF('Eff Conc.'!K18="", " ", 'Eff Conc.'!$D18*'Eff Conc.'!K18*3.78)</f>
        <v>0.33865020000000001</v>
      </c>
      <c r="L18" s="283">
        <f>IF('Eff Conc.'!L18="", " ", 'Eff Conc.'!$D18*'Eff Conc.'!L18*3.78)</f>
        <v>2.1912659999999997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43.825319999999998</v>
      </c>
      <c r="O18" s="283">
        <f>IF('Eff Conc.'!O18="", " ", 'Eff Conc.'!$D18*'Eff Conc.'!O18*3.78)</f>
        <v>37.849139999999991</v>
      </c>
      <c r="P18" s="283">
        <f>IF('Eff Conc.'!P18="", " ", 'Eff Conc.'!$E18*'Eff Conc.'!P18*3.78)</f>
        <v>61.122600000000006</v>
      </c>
      <c r="Q18" s="300">
        <f>IF('Eff Conc.'!U18="", " ", 'Eff Conc.'!$D18*'Eff Conc.'!U18*3.78)</f>
        <v>87.650639999999996</v>
      </c>
    </row>
    <row r="19" spans="1:17">
      <c r="A19" s="299" t="str">
        <f>'Eff Conc.'!A19</f>
        <v>Q2 2013</v>
      </c>
      <c r="B19" s="88">
        <f>'Eff Conc.'!B19</f>
        <v>41387</v>
      </c>
      <c r="C19" s="130" t="str">
        <f>'Eff Conc.'!C19</f>
        <v>N</v>
      </c>
      <c r="D19" s="248">
        <f>'Eff Conc.'!D19</f>
        <v>4.01</v>
      </c>
      <c r="E19" s="248">
        <f>'Eff Conc.'!E19</f>
        <v>6.99</v>
      </c>
      <c r="F19" s="283">
        <f>IF(OR('Eff Conc.'!F19=0,'Eff Conc.'!F19=""), " ", 'Eff Conc.'!$D19*'Eff Conc.'!F19*3.78)</f>
        <v>265.70107619999993</v>
      </c>
      <c r="G19" s="283">
        <f>IF(OR('Eff Conc.'!G19=0,'Eff Conc.'!G19=""), " ", 'Eff Conc.'!$D19*'Eff Conc.'!G19*3.78)</f>
        <v>270.24841619999995</v>
      </c>
      <c r="H19" s="283">
        <f>IF('Eff Conc.'!H19="", " ", 'Eff Conc.'!$D19*'Eff Conc.'!H19*3.78)</f>
        <v>22.736699999999999</v>
      </c>
      <c r="I19" s="283">
        <f>IF('Eff Conc.'!I19="", " ", 'Eff Conc.'!$D19*'Eff Conc.'!I19*3.78)</f>
        <v>27.284039999999997</v>
      </c>
      <c r="J19" s="283">
        <f>IF('Eff Conc.'!J19="", " ", 'Eff Conc.'!$D19*'Eff Conc.'!J19*3.78)</f>
        <v>242.52479999999997</v>
      </c>
      <c r="K19" s="283">
        <f>IF('Eff Conc.'!K19="", " ", 'Eff Conc.'!$D19*'Eff Conc.'!K19*3.78)</f>
        <v>0.43957619999999997</v>
      </c>
      <c r="L19" s="283">
        <f>IF('Eff Conc.'!L19="", " ", 'Eff Conc.'!$D19*'Eff Conc.'!L19*3.78)</f>
        <v>1.5157799999999999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37.894499999999994</v>
      </c>
      <c r="O19" s="283">
        <f>IF('Eff Conc.'!O19="", " ", 'Eff Conc.'!$D19*'Eff Conc.'!O19*3.78)</f>
        <v>37.894499999999994</v>
      </c>
      <c r="P19" s="283">
        <f>IF('Eff Conc.'!P19="", " ", 'Eff Conc.'!$E19*'Eff Conc.'!P19*3.78)</f>
        <v>66.055499999999995</v>
      </c>
      <c r="Q19" s="300">
        <f>IF('Eff Conc.'!U19="", " ", 'Eff Conc.'!$D19*'Eff Conc.'!U19*3.78)</f>
        <v>81.852119999999999</v>
      </c>
    </row>
    <row r="20" spans="1:17">
      <c r="A20" s="299" t="str">
        <f>'Eff Conc.'!A20</f>
        <v>Q2 2013</v>
      </c>
      <c r="B20" s="88">
        <f>'Eff Conc.'!B20</f>
        <v>41404</v>
      </c>
      <c r="C20" s="130" t="str">
        <f>'Eff Conc.'!C20</f>
        <v>N</v>
      </c>
      <c r="D20" s="248">
        <f>'Eff Conc.'!D20</f>
        <v>4.01</v>
      </c>
      <c r="E20" s="248">
        <f>'Eff Conc.'!E20</f>
        <v>7.86</v>
      </c>
      <c r="F20" s="283">
        <f>IF(OR('Eff Conc.'!F20=0,'Eff Conc.'!F20=""), " ", 'Eff Conc.'!$D20*'Eff Conc.'!F20*3.78)</f>
        <v>245.79888479999994</v>
      </c>
      <c r="G20" s="283">
        <f>IF(OR('Eff Conc.'!G20=0,'Eff Conc.'!G20=""), " ", 'Eff Conc.'!$D20*'Eff Conc.'!G20*3.78)</f>
        <v>235.18842479999998</v>
      </c>
      <c r="H20" s="283">
        <f>IF('Eff Conc.'!H20="", " ", 'Eff Conc.'!$D20*'Eff Conc.'!H20*3.78)</f>
        <v>33.347160000000002</v>
      </c>
      <c r="I20" s="283">
        <f>IF('Eff Conc.'!I20="", " ", 'Eff Conc.'!$D20*'Eff Conc.'!I20*3.78)</f>
        <v>22.736699999999999</v>
      </c>
      <c r="J20" s="283">
        <f>IF('Eff Conc.'!J20="", " ", 'Eff Conc.'!$D20*'Eff Conc.'!J20*3.78)</f>
        <v>212.20919999999998</v>
      </c>
      <c r="K20" s="283">
        <f>IF('Eff Conc.'!K20="", " ", 'Eff Conc.'!$D20*'Eff Conc.'!K20*3.78)</f>
        <v>0.24252479999999996</v>
      </c>
      <c r="L20" s="283">
        <f>IF('Eff Conc.'!L20="", " ", 'Eff Conc.'!$D20*'Eff Conc.'!L20*3.78)</f>
        <v>1.5157799999999999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8.1852119999999999</v>
      </c>
      <c r="O20" s="283">
        <f>IF('Eff Conc.'!O20="", " ", 'Eff Conc.'!$D20*'Eff Conc.'!O20*3.78)</f>
        <v>7.2757439999999987</v>
      </c>
      <c r="P20" s="283">
        <f>IF('Eff Conc.'!P20="", " ", 'Eff Conc.'!$E20*'Eff Conc.'!P20*3.78)</f>
        <v>18.123587999999998</v>
      </c>
      <c r="Q20" s="300">
        <f>IF('Eff Conc.'!U20="", " ", 'Eff Conc.'!$D20*'Eff Conc.'!U20*3.78)</f>
        <v>60.631199999999993</v>
      </c>
    </row>
    <row r="21" spans="1:17" ht="15" customHeight="1">
      <c r="A21" s="299" t="str">
        <f>'Eff Conc.'!A21</f>
        <v>Q2 2013</v>
      </c>
      <c r="B21" s="88">
        <f>'Eff Conc.'!B21</f>
        <v>41410</v>
      </c>
      <c r="C21" s="130" t="str">
        <f>'Eff Conc.'!C21</f>
        <v>N</v>
      </c>
      <c r="D21" s="248">
        <f>'Eff Conc.'!D21</f>
        <v>4.05</v>
      </c>
      <c r="E21" s="248">
        <f>'Eff Conc.'!E21</f>
        <v>7.14</v>
      </c>
      <c r="F21" s="283">
        <f>IF(OR('Eff Conc.'!F21=0,'Eff Conc.'!F21=""), " ", 'Eff Conc.'!$D21*'Eff Conc.'!F21*3.78)</f>
        <v>217.51027199999996</v>
      </c>
      <c r="G21" s="283">
        <f>IF(OR('Eff Conc.'!G21=0,'Eff Conc.'!G21=""), " ", 'Eff Conc.'!$D21*'Eff Conc.'!G21*3.78)</f>
        <v>206.79397199999997</v>
      </c>
      <c r="H21" s="283">
        <f>IF('Eff Conc.'!H21="", " ", 'Eff Conc.'!$D21*'Eff Conc.'!H21*3.78)</f>
        <v>33.6798</v>
      </c>
      <c r="I21" s="283">
        <f>IF('Eff Conc.'!I21="", " ", 'Eff Conc.'!$D21*'Eff Conc.'!I21*3.78)</f>
        <v>22.963499999999996</v>
      </c>
      <c r="J21" s="283">
        <f>IF('Eff Conc.'!J21="", " ", 'Eff Conc.'!$D21*'Eff Conc.'!J21*3.78)</f>
        <v>183.70799999999997</v>
      </c>
      <c r="K21" s="283">
        <f>IF('Eff Conc.'!K21="", " ", 'Eff Conc.'!$D21*'Eff Conc.'!K21*3.78)</f>
        <v>0.12247199999999998</v>
      </c>
      <c r="L21" s="283">
        <f>IF('Eff Conc.'!L21="", " ", 'Eff Conc.'!$D21*'Eff Conc.'!L21*3.78)</f>
        <v>1.5308999999999999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2.4494400000000001</v>
      </c>
      <c r="O21" s="283">
        <f>IF('Eff Conc.'!O21="", " ", 'Eff Conc.'!$D21*'Eff Conc.'!O21*3.78)</f>
        <v>1.6839899999999999</v>
      </c>
      <c r="P21" s="283">
        <f>IF('Eff Conc.'!P21="", " ", 'Eff Conc.'!$E21*'Eff Conc.'!P21*3.78)</f>
        <v>0.75569759999999986</v>
      </c>
      <c r="Q21" s="300">
        <f>IF('Eff Conc.'!U21="", " ", 'Eff Conc.'!$D21*'Eff Conc.'!U21*3.78)</f>
        <v>64.297800000000009</v>
      </c>
    </row>
    <row r="22" spans="1:17">
      <c r="A22" s="299">
        <f>'Eff Conc.'!A22</f>
        <v>0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/>
    <row r="69" spans="1:19" s="113" customFormat="1" ht="15.7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12:C66">
    <cfRule type="containsText" dxfId="183" priority="8" operator="containsText" text="Y">
      <formula>NOT(ISERROR(SEARCH("Y",C12)))</formula>
    </cfRule>
  </conditionalFormatting>
  <conditionalFormatting sqref="A12:Q66">
    <cfRule type="containsBlanks" dxfId="182" priority="10">
      <formula>LEN(TRIM(A12))=0</formula>
    </cfRule>
  </conditionalFormatting>
  <conditionalFormatting sqref="F12:Q66">
    <cfRule type="cellIs" dxfId="181" priority="5" operator="equal">
      <formula>0</formula>
    </cfRule>
    <cfRule type="containsErrors" dxfId="180" priority="6">
      <formula>ISERROR(F12)</formula>
    </cfRule>
  </conditionalFormatting>
  <conditionalFormatting sqref="C7:C11">
    <cfRule type="containsText" dxfId="179" priority="4" operator="containsText" text="Y">
      <formula>NOT(ISERROR(SEARCH("Y",C7)))</formula>
    </cfRule>
  </conditionalFormatting>
  <conditionalFormatting sqref="A7:Q11">
    <cfRule type="containsBlanks" dxfId="178" priority="3">
      <formula>LEN(TRIM(A7))=0</formula>
    </cfRule>
  </conditionalFormatting>
  <conditionalFormatting sqref="F7:Q11">
    <cfRule type="cellIs" dxfId="177" priority="1" operator="equal">
      <formula>0</formula>
    </cfRule>
    <cfRule type="containsErrors" dxfId="176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L16" sqref="L16"/>
    </sheetView>
  </sheetViews>
  <sheetFormatPr defaultRowHeight="1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>
      <c r="A2" s="160" t="str">
        <f>' Inf Conc'!A2</f>
        <v>Novato Sanitary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>
      <c r="A3" s="163" t="str">
        <f>' Inf Conc'!A3</f>
        <v>Andrew Oko, Environmental Services Supervisor, (415) 892-1694, andrewo@novatosan.com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8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104</v>
      </c>
      <c r="R5" s="382"/>
    </row>
    <row r="6" spans="1:19" ht="18.75" customHeight="1" thickBo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8" t="str">
        <f>' Inf Conc'!A7</f>
        <v>Dry</v>
      </c>
      <c r="B7" s="157">
        <f>'Inf Load'!B7</f>
        <v>41100</v>
      </c>
      <c r="C7" s="344">
        <v>7.0000000000000007E-2</v>
      </c>
      <c r="D7" s="345">
        <v>0.1</v>
      </c>
      <c r="E7" s="343"/>
      <c r="F7" s="333"/>
      <c r="G7" s="147"/>
      <c r="H7" s="148"/>
      <c r="I7" s="346">
        <v>0.01</v>
      </c>
      <c r="J7" s="345">
        <v>0.1</v>
      </c>
      <c r="K7" s="347">
        <v>3.5000000000000003E-2</v>
      </c>
      <c r="L7" s="345">
        <v>0.05</v>
      </c>
      <c r="M7" s="348">
        <v>0.15</v>
      </c>
      <c r="N7" s="345">
        <v>0.2</v>
      </c>
      <c r="O7" s="69">
        <v>0.1</v>
      </c>
      <c r="P7" s="148">
        <v>5</v>
      </c>
      <c r="Q7" s="149">
        <v>0.02</v>
      </c>
      <c r="R7" s="150">
        <v>0.1</v>
      </c>
    </row>
    <row r="8" spans="1:19">
      <c r="A8" s="158" t="str">
        <f>' Inf Conc'!A8</f>
        <v>Wet</v>
      </c>
      <c r="B8" s="157">
        <f>'Inf Load'!B8</f>
        <v>41327</v>
      </c>
      <c r="C8" s="147">
        <v>7.0000000000000007E-2</v>
      </c>
      <c r="D8" s="148">
        <v>0.1</v>
      </c>
      <c r="E8" s="244"/>
      <c r="F8" s="245"/>
      <c r="G8" s="147"/>
      <c r="H8" s="148"/>
      <c r="I8" s="244">
        <v>0.01</v>
      </c>
      <c r="J8" s="245">
        <v>0.1</v>
      </c>
      <c r="K8" s="147">
        <v>7.4999999999999997E-2</v>
      </c>
      <c r="L8" s="148">
        <v>0.1</v>
      </c>
      <c r="M8" s="244">
        <v>0.15</v>
      </c>
      <c r="N8" s="245">
        <v>0.2</v>
      </c>
      <c r="O8" s="69">
        <v>0.1</v>
      </c>
      <c r="P8" s="148">
        <v>3</v>
      </c>
      <c r="Q8" s="149">
        <v>0.02</v>
      </c>
      <c r="R8" s="150">
        <v>0.1</v>
      </c>
    </row>
    <row r="9" spans="1:19">
      <c r="A9" s="158">
        <f>' Inf Conc'!A9</f>
        <v>0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/>
    <row r="29" spans="1:18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C18 D9:R26 C19:R26">
    <cfRule type="expression" dxfId="175" priority="140">
      <formula>ISTEXT(C9)</formula>
    </cfRule>
  </conditionalFormatting>
  <conditionalFormatting sqref="K8">
    <cfRule type="expression" dxfId="174" priority="71">
      <formula>ISTEXT(K8)</formula>
    </cfRule>
  </conditionalFormatting>
  <conditionalFormatting sqref="L8">
    <cfRule type="expression" dxfId="173" priority="70">
      <formula>ISTEXT(L8)</formula>
    </cfRule>
  </conditionalFormatting>
  <conditionalFormatting sqref="D8">
    <cfRule type="expression" dxfId="172" priority="76">
      <formula>ISTEXT(D8)</formula>
    </cfRule>
  </conditionalFormatting>
  <conditionalFormatting sqref="E8">
    <cfRule type="expression" dxfId="171" priority="75">
      <formula>ISTEXT(E8)</formula>
    </cfRule>
  </conditionalFormatting>
  <conditionalFormatting sqref="F8">
    <cfRule type="expression" dxfId="170" priority="74">
      <formula>ISTEXT(F8)</formula>
    </cfRule>
  </conditionalFormatting>
  <conditionalFormatting sqref="G8">
    <cfRule type="expression" dxfId="169" priority="73">
      <formula>ISTEXT(G8)</formula>
    </cfRule>
  </conditionalFormatting>
  <conditionalFormatting sqref="H8">
    <cfRule type="expression" dxfId="168" priority="72">
      <formula>ISTEXT(H8)</formula>
    </cfRule>
  </conditionalFormatting>
  <conditionalFormatting sqref="M8">
    <cfRule type="expression" dxfId="167" priority="69">
      <formula>ISTEXT(M8)</formula>
    </cfRule>
  </conditionalFormatting>
  <conditionalFormatting sqref="N8">
    <cfRule type="expression" dxfId="166" priority="68">
      <formula>ISTEXT(N8)</formula>
    </cfRule>
  </conditionalFormatting>
  <conditionalFormatting sqref="O8">
    <cfRule type="expression" dxfId="165" priority="67">
      <formula>ISTEXT(O8)</formula>
    </cfRule>
  </conditionalFormatting>
  <conditionalFormatting sqref="P8">
    <cfRule type="expression" dxfId="164" priority="66">
      <formula>ISTEXT(P8)</formula>
    </cfRule>
  </conditionalFormatting>
  <conditionalFormatting sqref="Q8">
    <cfRule type="expression" dxfId="163" priority="65">
      <formula>ISTEXT(Q8)</formula>
    </cfRule>
  </conditionalFormatting>
  <conditionalFormatting sqref="R8">
    <cfRule type="expression" dxfId="162" priority="64">
      <formula>ISTEXT(R8)</formula>
    </cfRule>
  </conditionalFormatting>
  <conditionalFormatting sqref="I8">
    <cfRule type="expression" dxfId="161" priority="63">
      <formula>ISTEXT(I8)</formula>
    </cfRule>
  </conditionalFormatting>
  <conditionalFormatting sqref="J8">
    <cfRule type="expression" dxfId="160" priority="62">
      <formula>ISTEXT(J8)</formula>
    </cfRule>
  </conditionalFormatting>
  <conditionalFormatting sqref="I8">
    <cfRule type="expression" dxfId="159" priority="19">
      <formula>ISTEXT(I8)</formula>
    </cfRule>
  </conditionalFormatting>
  <conditionalFormatting sqref="J8">
    <cfRule type="expression" dxfId="158" priority="18">
      <formula>ISTEXT(J8)</formula>
    </cfRule>
  </conditionalFormatting>
  <conditionalFormatting sqref="K8">
    <cfRule type="expression" dxfId="157" priority="17">
      <formula>ISTEXT(K8)</formula>
    </cfRule>
  </conditionalFormatting>
  <conditionalFormatting sqref="L8">
    <cfRule type="expression" dxfId="156" priority="16">
      <formula>ISTEXT(L8)</formula>
    </cfRule>
  </conditionalFormatting>
  <conditionalFormatting sqref="M8">
    <cfRule type="expression" dxfId="155" priority="15">
      <formula>ISTEXT(M8)</formula>
    </cfRule>
  </conditionalFormatting>
  <conditionalFormatting sqref="N8">
    <cfRule type="expression" dxfId="154" priority="14">
      <formula>ISTEXT(N8)</formula>
    </cfRule>
  </conditionalFormatting>
  <conditionalFormatting sqref="O8">
    <cfRule type="expression" dxfId="153" priority="13">
      <formula>ISTEXT(O8)</formula>
    </cfRule>
  </conditionalFormatting>
  <conditionalFormatting sqref="P8">
    <cfRule type="expression" dxfId="152" priority="12">
      <formula>ISTEXT(P8)</formula>
    </cfRule>
  </conditionalFormatting>
  <conditionalFormatting sqref="Q8">
    <cfRule type="expression" dxfId="151" priority="3">
      <formula>ISTEXT(Q8)</formula>
    </cfRule>
  </conditionalFormatting>
  <conditionalFormatting sqref="R8">
    <cfRule type="expression" dxfId="150" priority="2">
      <formula>ISTEXT(R8)</formula>
    </cfRule>
  </conditionalFormatting>
  <conditionalFormatting sqref="D7:R7">
    <cfRule type="expression" dxfId="149" priority="1">
      <formula>ISTEXT(D7)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J25" sqref="J25"/>
    </sheetView>
  </sheetViews>
  <sheetFormatPr defaultRowHeight="15"/>
  <cols>
    <col min="1" max="1" width="15.28515625" style="84" bestFit="1" customWidth="1"/>
    <col min="2" max="2" width="13" customWidth="1"/>
    <col min="3" max="8" width="6" style="84" customWidth="1"/>
    <col min="9" max="9" width="7.5703125" style="84" customWidth="1"/>
    <col min="10" max="14" width="6" style="84" customWidth="1"/>
    <col min="15" max="15" width="6.85546875" style="84" customWidth="1"/>
    <col min="16" max="16" width="6" style="84" customWidth="1"/>
    <col min="17" max="17" width="7.140625" style="84" customWidth="1"/>
    <col min="18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>
      <c r="A2" s="169" t="str">
        <f>' Inf Conc'!A2</f>
        <v>Novato Sanitary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>
      <c r="A3" s="172" t="str">
        <f>' Inf Conc'!A3</f>
        <v>Andrew Oko, Environmental Services Supervisor, (415) 892-1694, andrewo@novatosan.com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>
      <c r="A5" s="90" t="s">
        <v>92</v>
      </c>
      <c r="B5" s="13" t="s">
        <v>0</v>
      </c>
      <c r="C5" s="385" t="s">
        <v>4</v>
      </c>
      <c r="D5" s="384"/>
      <c r="E5" s="385" t="s">
        <v>5</v>
      </c>
      <c r="F5" s="384"/>
      <c r="G5" s="385" t="s">
        <v>1</v>
      </c>
      <c r="H5" s="384"/>
      <c r="I5" s="385" t="s">
        <v>2</v>
      </c>
      <c r="J5" s="384"/>
      <c r="K5" s="385" t="s">
        <v>3</v>
      </c>
      <c r="L5" s="384"/>
      <c r="M5" s="385" t="s">
        <v>7</v>
      </c>
      <c r="N5" s="384"/>
      <c r="O5" s="385" t="s">
        <v>8</v>
      </c>
      <c r="P5" s="384"/>
      <c r="Q5" s="385" t="s">
        <v>23</v>
      </c>
      <c r="R5" s="384"/>
      <c r="S5" s="383" t="s">
        <v>17</v>
      </c>
      <c r="T5" s="384"/>
      <c r="U5" s="383" t="s">
        <v>9</v>
      </c>
      <c r="V5" s="384"/>
    </row>
    <row r="6" spans="1:23" ht="18.75" customHeight="1" thickBot="1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ht="15.75" thickBot="1">
      <c r="A7" s="220" t="str">
        <f>'Eff Conc.'!A7</f>
        <v>Q3 2012</v>
      </c>
      <c r="B7" s="221">
        <f>'Eff Conc.'!B7</f>
        <v>41100</v>
      </c>
      <c r="C7" s="349">
        <v>7.0000000000000007E-2</v>
      </c>
      <c r="D7" s="345">
        <v>0.1</v>
      </c>
      <c r="E7" s="349">
        <v>7.0000000000000007E-2</v>
      </c>
      <c r="F7" s="345">
        <v>0.1</v>
      </c>
      <c r="G7" s="350">
        <v>0.1</v>
      </c>
      <c r="H7" s="345">
        <v>0.2</v>
      </c>
      <c r="I7" s="351">
        <v>2E-3</v>
      </c>
      <c r="J7" s="345">
        <v>0.03</v>
      </c>
      <c r="K7" s="346">
        <v>0.01</v>
      </c>
      <c r="L7" s="345">
        <v>0.1</v>
      </c>
      <c r="M7" s="352"/>
      <c r="N7" s="353"/>
      <c r="O7" s="354">
        <v>7.0000000000000001E-3</v>
      </c>
      <c r="P7" s="345">
        <v>0.01</v>
      </c>
      <c r="Q7" s="351">
        <v>7.0000000000000001E-3</v>
      </c>
      <c r="R7" s="345">
        <v>0.01</v>
      </c>
      <c r="S7" s="355">
        <v>6.0000000000000001E-3</v>
      </c>
      <c r="T7" s="345">
        <v>0.01</v>
      </c>
      <c r="U7" s="68">
        <v>0.1</v>
      </c>
      <c r="V7" s="143">
        <v>5</v>
      </c>
      <c r="W7" s="136"/>
    </row>
    <row r="8" spans="1:23" s="46" customFormat="1" ht="15.75" thickBot="1">
      <c r="A8" s="220" t="str">
        <f>'Eff Conc.'!A8</f>
        <v>Q4 2012</v>
      </c>
      <c r="B8" s="221">
        <f>'Eff Conc.'!B8</f>
        <v>41221</v>
      </c>
      <c r="C8" s="356">
        <v>7.0000000000000007E-2</v>
      </c>
      <c r="D8" s="357">
        <v>0.1</v>
      </c>
      <c r="E8" s="356">
        <v>7.0000000000000007E-2</v>
      </c>
      <c r="F8" s="357">
        <v>0.1</v>
      </c>
      <c r="G8" s="358">
        <v>0.1</v>
      </c>
      <c r="H8" s="357">
        <v>0.2</v>
      </c>
      <c r="I8" s="359">
        <v>2E-3</v>
      </c>
      <c r="J8" s="357">
        <v>0.03</v>
      </c>
      <c r="K8" s="360">
        <v>0.01</v>
      </c>
      <c r="L8" s="357">
        <v>0.1</v>
      </c>
      <c r="M8" s="149"/>
      <c r="N8" s="151"/>
      <c r="O8" s="361">
        <v>7.0000000000000001E-3</v>
      </c>
      <c r="P8" s="357">
        <v>0.01</v>
      </c>
      <c r="Q8" s="359">
        <v>7.0000000000000001E-3</v>
      </c>
      <c r="R8" s="357">
        <v>0.01</v>
      </c>
      <c r="S8" s="362">
        <v>6.0000000000000001E-3</v>
      </c>
      <c r="T8" s="357">
        <v>0.01</v>
      </c>
      <c r="U8" s="68">
        <v>0.1</v>
      </c>
      <c r="V8" s="143">
        <v>5</v>
      </c>
      <c r="W8" s="136"/>
    </row>
    <row r="9" spans="1:23" s="46" customFormat="1" ht="15.75" thickBot="1">
      <c r="A9" s="220" t="str">
        <f>'Eff Conc.'!A9</f>
        <v>Q4 2012</v>
      </c>
      <c r="B9" s="221">
        <f>'Eff Conc.'!B9</f>
        <v>41227</v>
      </c>
      <c r="C9" s="356">
        <v>7.0000000000000007E-2</v>
      </c>
      <c r="D9" s="357">
        <v>0.1</v>
      </c>
      <c r="E9" s="356">
        <v>7.0000000000000007E-2</v>
      </c>
      <c r="F9" s="357">
        <v>0.1</v>
      </c>
      <c r="G9" s="358">
        <v>0.1</v>
      </c>
      <c r="H9" s="357">
        <v>0.2</v>
      </c>
      <c r="I9" s="359">
        <v>2E-3</v>
      </c>
      <c r="J9" s="357">
        <v>0.03</v>
      </c>
      <c r="K9" s="360">
        <v>0.01</v>
      </c>
      <c r="L9" s="357">
        <v>0.1</v>
      </c>
      <c r="M9" s="149"/>
      <c r="N9" s="151"/>
      <c r="O9" s="361">
        <v>7.0000000000000001E-3</v>
      </c>
      <c r="P9" s="357">
        <v>0.01</v>
      </c>
      <c r="Q9" s="359">
        <v>7.0000000000000001E-3</v>
      </c>
      <c r="R9" s="357">
        <v>0.01</v>
      </c>
      <c r="S9" s="362">
        <v>6.0000000000000001E-3</v>
      </c>
      <c r="T9" s="357">
        <v>0.01</v>
      </c>
      <c r="U9" s="68">
        <v>0.1</v>
      </c>
      <c r="V9" s="143">
        <v>5</v>
      </c>
      <c r="W9" s="136"/>
    </row>
    <row r="10" spans="1:23" s="46" customFormat="1" ht="15.75" thickBot="1">
      <c r="A10" s="220" t="str">
        <f>'Eff Conc.'!A10</f>
        <v>Q4 2012</v>
      </c>
      <c r="B10" s="221">
        <f>'Eff Conc.'!B10</f>
        <v>41256</v>
      </c>
      <c r="C10" s="356">
        <v>7.0000000000000007E-2</v>
      </c>
      <c r="D10" s="357">
        <v>0.1</v>
      </c>
      <c r="E10" s="356">
        <v>7.0000000000000007E-2</v>
      </c>
      <c r="F10" s="357">
        <v>0.1</v>
      </c>
      <c r="G10" s="358">
        <v>0.1</v>
      </c>
      <c r="H10" s="357">
        <v>0.2</v>
      </c>
      <c r="I10" s="359">
        <v>2E-3</v>
      </c>
      <c r="J10" s="357">
        <v>0.03</v>
      </c>
      <c r="K10" s="360">
        <v>0.01</v>
      </c>
      <c r="L10" s="357">
        <v>0.1</v>
      </c>
      <c r="M10" s="149"/>
      <c r="N10" s="151"/>
      <c r="O10" s="361">
        <v>7.0000000000000001E-3</v>
      </c>
      <c r="P10" s="357">
        <v>0.01</v>
      </c>
      <c r="Q10" s="359">
        <v>7.0000000000000001E-3</v>
      </c>
      <c r="R10" s="357">
        <v>0.01</v>
      </c>
      <c r="S10" s="363">
        <v>0.06</v>
      </c>
      <c r="T10" s="357">
        <v>0.1</v>
      </c>
      <c r="U10" s="68">
        <v>0.1</v>
      </c>
      <c r="V10" s="143">
        <v>5</v>
      </c>
      <c r="W10" s="136"/>
    </row>
    <row r="11" spans="1:23" s="46" customFormat="1" ht="15.75" thickBot="1">
      <c r="A11" s="220" t="str">
        <f>'Eff Conc.'!A11</f>
        <v>Q4 2012</v>
      </c>
      <c r="B11" s="221">
        <f>'Eff Conc.'!B11</f>
        <v>41262</v>
      </c>
      <c r="C11" s="356">
        <v>7.0000000000000007E-2</v>
      </c>
      <c r="D11" s="357">
        <v>0.1</v>
      </c>
      <c r="E11" s="356">
        <v>7.0000000000000007E-2</v>
      </c>
      <c r="F11" s="357">
        <v>0.1</v>
      </c>
      <c r="G11" s="358">
        <v>0.1</v>
      </c>
      <c r="H11" s="357">
        <v>0.2</v>
      </c>
      <c r="I11" s="359">
        <v>2E-3</v>
      </c>
      <c r="J11" s="357">
        <v>0.03</v>
      </c>
      <c r="K11" s="360">
        <v>0.01</v>
      </c>
      <c r="L11" s="357">
        <v>0.1</v>
      </c>
      <c r="M11" s="149"/>
      <c r="N11" s="151"/>
      <c r="O11" s="361">
        <v>7.0000000000000001E-3</v>
      </c>
      <c r="P11" s="357">
        <v>0.01</v>
      </c>
      <c r="Q11" s="359">
        <v>7.0000000000000001E-3</v>
      </c>
      <c r="R11" s="357">
        <v>0.01</v>
      </c>
      <c r="S11" s="363">
        <v>0.06</v>
      </c>
      <c r="T11" s="357">
        <v>0.1</v>
      </c>
      <c r="U11" s="68">
        <v>0.1</v>
      </c>
      <c r="V11" s="143">
        <v>5</v>
      </c>
      <c r="W11" s="136"/>
    </row>
    <row r="12" spans="1:23" s="46" customFormat="1" ht="15.75" thickBot="1">
      <c r="A12" s="159" t="str">
        <f>'Eff Conc.'!A12</f>
        <v>Q1 2013</v>
      </c>
      <c r="B12" s="70">
        <f>'Eff Conc.'!B12</f>
        <v>41285</v>
      </c>
      <c r="C12" s="142">
        <v>7.0000000000000007E-2</v>
      </c>
      <c r="D12" s="143">
        <v>0.1</v>
      </c>
      <c r="E12" s="144">
        <v>7.0000000000000007E-2</v>
      </c>
      <c r="F12" s="145">
        <v>0.1</v>
      </c>
      <c r="G12" s="142">
        <v>0.1</v>
      </c>
      <c r="H12" s="143">
        <v>0.2</v>
      </c>
      <c r="I12" s="144">
        <v>2E-3</v>
      </c>
      <c r="J12" s="145">
        <v>0.03</v>
      </c>
      <c r="K12" s="142">
        <v>0.01</v>
      </c>
      <c r="L12" s="143">
        <v>0.1</v>
      </c>
      <c r="M12" s="144"/>
      <c r="N12" s="146"/>
      <c r="O12" s="142">
        <v>7.0000000000000001E-3</v>
      </c>
      <c r="P12" s="143">
        <v>0.01</v>
      </c>
      <c r="Q12" s="144">
        <v>7.0000000000000001E-3</v>
      </c>
      <c r="R12" s="237">
        <v>0.01</v>
      </c>
      <c r="S12" s="240">
        <v>0.06</v>
      </c>
      <c r="T12" s="143">
        <v>0.1</v>
      </c>
      <c r="U12" s="68">
        <v>0.1</v>
      </c>
      <c r="V12" s="143">
        <v>5</v>
      </c>
      <c r="W12" s="136"/>
    </row>
    <row r="13" spans="1:23" s="46" customFormat="1" ht="15.75" thickBot="1">
      <c r="A13" s="220" t="str">
        <f>'Eff Conc.'!A13</f>
        <v>Q1 2013</v>
      </c>
      <c r="B13" s="221">
        <f>'Eff Conc.'!B13</f>
        <v>41296</v>
      </c>
      <c r="C13" s="142">
        <v>7.0000000000000007E-2</v>
      </c>
      <c r="D13" s="143">
        <v>0.1</v>
      </c>
      <c r="E13" s="144">
        <v>7.0000000000000007E-2</v>
      </c>
      <c r="F13" s="145">
        <v>0.1</v>
      </c>
      <c r="G13" s="142">
        <v>0.1</v>
      </c>
      <c r="H13" s="143">
        <v>0.2</v>
      </c>
      <c r="I13" s="144">
        <v>2E-3</v>
      </c>
      <c r="J13" s="145">
        <v>0.03</v>
      </c>
      <c r="K13" s="142">
        <v>0.01</v>
      </c>
      <c r="L13" s="143">
        <v>0.1</v>
      </c>
      <c r="M13" s="144"/>
      <c r="N13" s="146"/>
      <c r="O13" s="142">
        <v>7.0000000000000001E-3</v>
      </c>
      <c r="P13" s="143">
        <v>0.01</v>
      </c>
      <c r="Q13" s="144">
        <v>7.0000000000000001E-3</v>
      </c>
      <c r="R13" s="237">
        <v>0.01</v>
      </c>
      <c r="S13" s="240">
        <v>0.06</v>
      </c>
      <c r="T13" s="143">
        <v>0.1</v>
      </c>
      <c r="U13" s="69">
        <v>0.1</v>
      </c>
      <c r="V13" s="148">
        <v>5</v>
      </c>
      <c r="W13" s="136"/>
    </row>
    <row r="14" spans="1:23" s="46" customFormat="1" ht="15.75" thickBot="1">
      <c r="A14" s="220" t="str">
        <f>'Eff Conc.'!A14</f>
        <v>Q1 2013</v>
      </c>
      <c r="B14" s="221">
        <f>'Eff Conc.'!B14</f>
        <v>41318</v>
      </c>
      <c r="C14" s="142">
        <v>7.0000000000000007E-2</v>
      </c>
      <c r="D14" s="143">
        <v>0.1</v>
      </c>
      <c r="E14" s="144">
        <v>7.0000000000000007E-2</v>
      </c>
      <c r="F14" s="145">
        <v>0.1</v>
      </c>
      <c r="G14" s="142">
        <v>0.1</v>
      </c>
      <c r="H14" s="143">
        <v>0.2</v>
      </c>
      <c r="I14" s="149">
        <v>4.0000000000000001E-3</v>
      </c>
      <c r="J14" s="150">
        <v>0.06</v>
      </c>
      <c r="K14" s="142">
        <v>0.01</v>
      </c>
      <c r="L14" s="143">
        <v>0.1</v>
      </c>
      <c r="M14" s="149"/>
      <c r="N14" s="151"/>
      <c r="O14" s="142">
        <v>7.0000000000000001E-3</v>
      </c>
      <c r="P14" s="143">
        <v>0.01</v>
      </c>
      <c r="Q14" s="144">
        <v>7.0000000000000001E-3</v>
      </c>
      <c r="R14" s="237">
        <v>0.01</v>
      </c>
      <c r="S14" s="240">
        <v>0.06</v>
      </c>
      <c r="T14" s="143">
        <v>0.1</v>
      </c>
      <c r="U14" s="69">
        <v>0.1</v>
      </c>
      <c r="V14" s="148">
        <v>3</v>
      </c>
      <c r="W14" s="136"/>
    </row>
    <row r="15" spans="1:23" s="46" customFormat="1" ht="15.75" thickBot="1">
      <c r="A15" s="220" t="str">
        <f>'Eff Conc.'!A15</f>
        <v>Q1 2013</v>
      </c>
      <c r="B15" s="221">
        <f>'Eff Conc.'!B15</f>
        <v>41327</v>
      </c>
      <c r="C15" s="142">
        <v>7.0000000000000007E-2</v>
      </c>
      <c r="D15" s="143">
        <v>0.1</v>
      </c>
      <c r="E15" s="144">
        <v>7.0000000000000007E-2</v>
      </c>
      <c r="F15" s="145">
        <v>0.1</v>
      </c>
      <c r="G15" s="142">
        <v>0.1</v>
      </c>
      <c r="H15" s="143">
        <v>0.2</v>
      </c>
      <c r="I15" s="149">
        <v>0.02</v>
      </c>
      <c r="J15" s="150">
        <v>0.3</v>
      </c>
      <c r="K15" s="142">
        <v>0.01</v>
      </c>
      <c r="L15" s="143">
        <v>0.1</v>
      </c>
      <c r="M15" s="149"/>
      <c r="N15" s="151"/>
      <c r="O15" s="147">
        <v>3.5000000000000003E-2</v>
      </c>
      <c r="P15" s="148">
        <v>0.05</v>
      </c>
      <c r="Q15" s="149">
        <v>3.5000000000000003E-2</v>
      </c>
      <c r="R15" s="238">
        <v>0.05</v>
      </c>
      <c r="S15" s="241">
        <v>0.06</v>
      </c>
      <c r="T15" s="148">
        <v>0.1</v>
      </c>
      <c r="U15" s="69">
        <v>0.1</v>
      </c>
      <c r="V15" s="148">
        <v>3</v>
      </c>
      <c r="W15" s="136"/>
    </row>
    <row r="16" spans="1:23" s="46" customFormat="1" ht="15.75" thickBot="1">
      <c r="A16" s="220" t="str">
        <f>'Eff Conc.'!A16</f>
        <v>Q1 2013</v>
      </c>
      <c r="B16" s="221">
        <f>'Eff Conc.'!B16</f>
        <v>41339</v>
      </c>
      <c r="C16" s="142">
        <v>7.0000000000000007E-2</v>
      </c>
      <c r="D16" s="143">
        <v>0.1</v>
      </c>
      <c r="E16" s="144">
        <v>7.0000000000000007E-2</v>
      </c>
      <c r="F16" s="145">
        <v>0.1</v>
      </c>
      <c r="G16" s="142">
        <v>0.1</v>
      </c>
      <c r="H16" s="143">
        <v>0.2</v>
      </c>
      <c r="I16" s="149">
        <v>0.01</v>
      </c>
      <c r="J16" s="150">
        <v>0.2</v>
      </c>
      <c r="K16" s="142">
        <v>0.01</v>
      </c>
      <c r="L16" s="143">
        <v>0.1</v>
      </c>
      <c r="M16" s="149"/>
      <c r="N16" s="151"/>
      <c r="O16" s="147">
        <v>3.5000000000000003E-2</v>
      </c>
      <c r="P16" s="148">
        <v>0.05</v>
      </c>
      <c r="Q16" s="149">
        <v>3.5000000000000003E-2</v>
      </c>
      <c r="R16" s="238">
        <v>0.05</v>
      </c>
      <c r="S16" s="241">
        <v>0.06</v>
      </c>
      <c r="T16" s="148">
        <v>0.1</v>
      </c>
      <c r="U16" s="69">
        <v>0.1</v>
      </c>
      <c r="V16" s="148">
        <v>3</v>
      </c>
      <c r="W16" s="136"/>
    </row>
    <row r="17" spans="1:23" s="46" customFormat="1" ht="15.75" thickBot="1">
      <c r="A17" s="220" t="str">
        <f>'Eff Conc.'!A17</f>
        <v>Q1 2013</v>
      </c>
      <c r="B17" s="221">
        <f>'Eff Conc.'!B17</f>
        <v>41353</v>
      </c>
      <c r="C17" s="142">
        <v>7.0000000000000007E-2</v>
      </c>
      <c r="D17" s="143">
        <v>0.1</v>
      </c>
      <c r="E17" s="144">
        <v>7.0000000000000007E-2</v>
      </c>
      <c r="F17" s="145">
        <v>0.1</v>
      </c>
      <c r="G17" s="142">
        <v>0.1</v>
      </c>
      <c r="H17" s="143">
        <v>0.2</v>
      </c>
      <c r="I17" s="149">
        <v>2E-3</v>
      </c>
      <c r="J17" s="150">
        <v>0.03</v>
      </c>
      <c r="K17" s="142">
        <v>0.01</v>
      </c>
      <c r="L17" s="143">
        <v>0.1</v>
      </c>
      <c r="M17" s="149"/>
      <c r="N17" s="151"/>
      <c r="O17" s="147">
        <v>7.4999999999999997E-2</v>
      </c>
      <c r="P17" s="148">
        <v>0.1</v>
      </c>
      <c r="Q17" s="149">
        <v>7.4999999999999997E-2</v>
      </c>
      <c r="R17" s="238">
        <v>0.1</v>
      </c>
      <c r="S17" s="241">
        <v>0.06</v>
      </c>
      <c r="T17" s="148">
        <v>0.1</v>
      </c>
      <c r="U17" s="69">
        <v>0.1</v>
      </c>
      <c r="V17" s="148">
        <v>3</v>
      </c>
      <c r="W17" s="136"/>
    </row>
    <row r="18" spans="1:23" s="46" customFormat="1" ht="15.75" thickBot="1">
      <c r="A18" s="220" t="str">
        <f>'Eff Conc.'!A18</f>
        <v>Q2 2013</v>
      </c>
      <c r="B18" s="221">
        <f>'Eff Conc.'!B18</f>
        <v>41367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0.1</v>
      </c>
      <c r="H18" s="148">
        <v>0.2</v>
      </c>
      <c r="I18" s="149">
        <v>2E-3</v>
      </c>
      <c r="J18" s="150">
        <v>0.03</v>
      </c>
      <c r="K18" s="142">
        <v>0.01</v>
      </c>
      <c r="L18" s="143">
        <v>0.1</v>
      </c>
      <c r="M18" s="149"/>
      <c r="N18" s="151"/>
      <c r="O18" s="147">
        <v>3.5000000000000003E-2</v>
      </c>
      <c r="P18" s="148">
        <v>0.05</v>
      </c>
      <c r="Q18" s="149">
        <v>3.5000000000000003E-2</v>
      </c>
      <c r="R18" s="238">
        <v>0.05</v>
      </c>
      <c r="S18" s="241">
        <v>0.06</v>
      </c>
      <c r="T18" s="148">
        <v>0.1</v>
      </c>
      <c r="U18" s="69">
        <v>0.1</v>
      </c>
      <c r="V18" s="148">
        <v>3</v>
      </c>
      <c r="W18" s="136"/>
    </row>
    <row r="19" spans="1:23" s="125" customFormat="1" ht="15.75" thickBot="1">
      <c r="A19" s="220" t="str">
        <f>'Eff Conc.'!A19</f>
        <v>Q2 2013</v>
      </c>
      <c r="B19" s="221">
        <f>'Eff Conc.'!B19</f>
        <v>41387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0.1</v>
      </c>
      <c r="H19" s="148">
        <v>0.2</v>
      </c>
      <c r="I19" s="149">
        <v>2E-3</v>
      </c>
      <c r="J19" s="150">
        <v>0.03</v>
      </c>
      <c r="K19" s="142">
        <v>0.01</v>
      </c>
      <c r="L19" s="143">
        <v>0.1</v>
      </c>
      <c r="M19" s="149"/>
      <c r="N19" s="151"/>
      <c r="O19" s="147">
        <v>7.4999999999999997E-2</v>
      </c>
      <c r="P19" s="148">
        <v>0.1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69">
        <v>0.1</v>
      </c>
      <c r="V19" s="148">
        <v>3</v>
      </c>
      <c r="W19" s="136"/>
    </row>
    <row r="20" spans="1:23" s="125" customFormat="1" ht="15.75" thickBot="1">
      <c r="A20" s="220" t="str">
        <f>'Eff Conc.'!A20</f>
        <v>Q2 2013</v>
      </c>
      <c r="B20" s="221">
        <f>'Eff Conc.'!B20</f>
        <v>41404</v>
      </c>
      <c r="C20" s="147">
        <v>7.0000000000000007E-2</v>
      </c>
      <c r="D20" s="148">
        <v>0.1</v>
      </c>
      <c r="E20" s="149">
        <v>7.0000000000000007E-2</v>
      </c>
      <c r="F20" s="150">
        <v>0.1</v>
      </c>
      <c r="G20" s="147">
        <v>0.1</v>
      </c>
      <c r="H20" s="148">
        <v>0.2</v>
      </c>
      <c r="I20" s="149">
        <v>2E-3</v>
      </c>
      <c r="J20" s="150">
        <v>0.03</v>
      </c>
      <c r="K20" s="142">
        <v>0.01</v>
      </c>
      <c r="L20" s="143">
        <v>0.1</v>
      </c>
      <c r="M20" s="149"/>
      <c r="N20" s="151"/>
      <c r="O20" s="147">
        <v>1.4999999999999999E-2</v>
      </c>
      <c r="P20" s="148">
        <v>0.1</v>
      </c>
      <c r="Q20" s="149">
        <v>1.4999999999999999E-2</v>
      </c>
      <c r="R20" s="238">
        <v>0.1</v>
      </c>
      <c r="S20" s="241">
        <v>0.06</v>
      </c>
      <c r="T20" s="148">
        <v>0.1</v>
      </c>
      <c r="U20" s="69">
        <v>0.1</v>
      </c>
      <c r="V20" s="148">
        <v>3</v>
      </c>
      <c r="W20" s="136"/>
    </row>
    <row r="21" spans="1:23" s="125" customFormat="1">
      <c r="A21" s="220" t="str">
        <f>'Eff Conc.'!A21</f>
        <v>Q2 2013</v>
      </c>
      <c r="B21" s="221">
        <f>'Eff Conc.'!B21</f>
        <v>41410</v>
      </c>
      <c r="C21" s="147">
        <v>0.14000000000000001</v>
      </c>
      <c r="D21" s="148">
        <v>0.2</v>
      </c>
      <c r="E21" s="149">
        <v>7.0000000000000007E-2</v>
      </c>
      <c r="F21" s="150">
        <v>0.1</v>
      </c>
      <c r="G21" s="147">
        <v>0.1</v>
      </c>
      <c r="H21" s="148">
        <v>0.2</v>
      </c>
      <c r="I21" s="149">
        <v>2E-3</v>
      </c>
      <c r="J21" s="150">
        <v>0.03</v>
      </c>
      <c r="K21" s="142">
        <v>0.01</v>
      </c>
      <c r="L21" s="143">
        <v>0.1</v>
      </c>
      <c r="M21" s="149"/>
      <c r="N21" s="151"/>
      <c r="O21" s="147">
        <v>7.0000000000000001E-3</v>
      </c>
      <c r="P21" s="148">
        <v>0.01</v>
      </c>
      <c r="Q21" s="149">
        <v>7.0000000000000001E-3</v>
      </c>
      <c r="R21" s="238">
        <v>0.01</v>
      </c>
      <c r="S21" s="241">
        <v>6.0000000000000001E-3</v>
      </c>
      <c r="T21" s="148">
        <v>0.01</v>
      </c>
      <c r="U21" s="69">
        <v>0.1</v>
      </c>
      <c r="V21" s="148">
        <v>3</v>
      </c>
      <c r="W21" s="136"/>
    </row>
    <row r="22" spans="1:23" s="125" customFormat="1">
      <c r="A22" s="220">
        <f>'Eff Conc.'!A22</f>
        <v>0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/>
    <row r="68" spans="1:23" ht="10.5" customHeight="1" thickBot="1"/>
    <row r="69" spans="1:23" s="113" customFormat="1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12 C18:L44 C46:L46 C48:L48 C50:L50 C52:L52 C54:L54 C56:L56 C58:L58 C60:L60 C62:L62 C64:L64 C66:L66 O18:P44 O46:P46 O48:P48 O50:P50 O52:P52 O54:P54 O56:P56 O58:P58 O60:P60 O62:P62 O64:P64 O66:P66 S18:V44 S46:V46 S48:V48 S50:V50 S52:V52 S54:V54 S56:V56 S58:V58 S60:V60 S62:V62 S64:V64 S66:V66 C45:V45 C47:V47 C49:V49 C51:V51 C53:V53 C55:V55 C57:V57 C59:V59 C61:V61 C63:V63 C65:V65">
    <cfRule type="expression" dxfId="148" priority="829">
      <formula>ISTEXT(C12)</formula>
    </cfRule>
  </conditionalFormatting>
  <conditionalFormatting sqref="G12">
    <cfRule type="expression" dxfId="147" priority="828">
      <formula>ISTEXT(G12)</formula>
    </cfRule>
  </conditionalFormatting>
  <conditionalFormatting sqref="H12">
    <cfRule type="expression" dxfId="146" priority="827">
      <formula>ISTEXT(H12)</formula>
    </cfRule>
  </conditionalFormatting>
  <conditionalFormatting sqref="I12">
    <cfRule type="expression" dxfId="145" priority="826">
      <formula>ISTEXT(I12)</formula>
    </cfRule>
  </conditionalFormatting>
  <conditionalFormatting sqref="J12">
    <cfRule type="expression" dxfId="144" priority="825">
      <formula>ISTEXT(J12)</formula>
    </cfRule>
  </conditionalFormatting>
  <conditionalFormatting sqref="K12">
    <cfRule type="expression" dxfId="143" priority="824">
      <formula>ISTEXT(K12)</formula>
    </cfRule>
  </conditionalFormatting>
  <conditionalFormatting sqref="L12">
    <cfRule type="expression" dxfId="142" priority="823">
      <formula>ISTEXT(L12)</formula>
    </cfRule>
  </conditionalFormatting>
  <conditionalFormatting sqref="U12">
    <cfRule type="expression" dxfId="141" priority="816">
      <formula>ISTEXT(U12)</formula>
    </cfRule>
  </conditionalFormatting>
  <conditionalFormatting sqref="V12">
    <cfRule type="expression" dxfId="140" priority="815">
      <formula>ISTEXT(V12)</formula>
    </cfRule>
  </conditionalFormatting>
  <conditionalFormatting sqref="F13">
    <cfRule type="expression" dxfId="139" priority="808">
      <formula>ISTEXT(F13)</formula>
    </cfRule>
  </conditionalFormatting>
  <conditionalFormatting sqref="G13">
    <cfRule type="expression" dxfId="138" priority="807">
      <formula>ISTEXT(G13)</formula>
    </cfRule>
  </conditionalFormatting>
  <conditionalFormatting sqref="H13">
    <cfRule type="expression" dxfId="137" priority="806">
      <formula>ISTEXT(H13)</formula>
    </cfRule>
  </conditionalFormatting>
  <conditionalFormatting sqref="I13">
    <cfRule type="expression" dxfId="136" priority="805">
      <formula>ISTEXT(I13)</formula>
    </cfRule>
  </conditionalFormatting>
  <conditionalFormatting sqref="J13">
    <cfRule type="expression" dxfId="135" priority="804">
      <formula>ISTEXT(J13)</formula>
    </cfRule>
  </conditionalFormatting>
  <conditionalFormatting sqref="K13">
    <cfRule type="expression" dxfId="134" priority="803">
      <formula>ISTEXT(K13)</formula>
    </cfRule>
  </conditionalFormatting>
  <conditionalFormatting sqref="L13">
    <cfRule type="expression" dxfId="133" priority="802">
      <formula>ISTEXT(L13)</formula>
    </cfRule>
  </conditionalFormatting>
  <conditionalFormatting sqref="U13">
    <cfRule type="expression" dxfId="132" priority="795">
      <formula>ISTEXT(U13)</formula>
    </cfRule>
  </conditionalFormatting>
  <conditionalFormatting sqref="V13">
    <cfRule type="expression" dxfId="131" priority="794">
      <formula>ISTEXT(V13)</formula>
    </cfRule>
  </conditionalFormatting>
  <conditionalFormatting sqref="F14">
    <cfRule type="expression" dxfId="130" priority="787">
      <formula>ISTEXT(F14)</formula>
    </cfRule>
  </conditionalFormatting>
  <conditionalFormatting sqref="G14">
    <cfRule type="expression" dxfId="129" priority="786">
      <formula>ISTEXT(G14)</formula>
    </cfRule>
  </conditionalFormatting>
  <conditionalFormatting sqref="H14">
    <cfRule type="expression" dxfId="128" priority="785">
      <formula>ISTEXT(H14)</formula>
    </cfRule>
  </conditionalFormatting>
  <conditionalFormatting sqref="I14">
    <cfRule type="expression" dxfId="127" priority="784">
      <formula>ISTEXT(I14)</formula>
    </cfRule>
  </conditionalFormatting>
  <conditionalFormatting sqref="J14">
    <cfRule type="expression" dxfId="126" priority="783">
      <formula>ISTEXT(J14)</formula>
    </cfRule>
  </conditionalFormatting>
  <conditionalFormatting sqref="K14">
    <cfRule type="expression" dxfId="125" priority="782">
      <formula>ISTEXT(K14)</formula>
    </cfRule>
  </conditionalFormatting>
  <conditionalFormatting sqref="L14">
    <cfRule type="expression" dxfId="124" priority="781">
      <formula>ISTEXT(L14)</formula>
    </cfRule>
  </conditionalFormatting>
  <conditionalFormatting sqref="U14">
    <cfRule type="expression" dxfId="123" priority="774">
      <formula>ISTEXT(U14)</formula>
    </cfRule>
  </conditionalFormatting>
  <conditionalFormatting sqref="V14">
    <cfRule type="expression" dxfId="122" priority="773">
      <formula>ISTEXT(V14)</formula>
    </cfRule>
  </conditionalFormatting>
  <conditionalFormatting sqref="F15">
    <cfRule type="expression" dxfId="121" priority="640">
      <formula>ISTEXT(F15)</formula>
    </cfRule>
  </conditionalFormatting>
  <conditionalFormatting sqref="G15">
    <cfRule type="expression" dxfId="120" priority="639">
      <formula>ISTEXT(G15)</formula>
    </cfRule>
  </conditionalFormatting>
  <conditionalFormatting sqref="H15">
    <cfRule type="expression" dxfId="119" priority="638">
      <formula>ISTEXT(H15)</formula>
    </cfRule>
  </conditionalFormatting>
  <conditionalFormatting sqref="I15">
    <cfRule type="expression" dxfId="118" priority="637">
      <formula>ISTEXT(I15)</formula>
    </cfRule>
  </conditionalFormatting>
  <conditionalFormatting sqref="J15">
    <cfRule type="expression" dxfId="117" priority="636">
      <formula>ISTEXT(J15)</formula>
    </cfRule>
  </conditionalFormatting>
  <conditionalFormatting sqref="K15">
    <cfRule type="expression" dxfId="116" priority="635">
      <formula>ISTEXT(K15)</formula>
    </cfRule>
  </conditionalFormatting>
  <conditionalFormatting sqref="L15">
    <cfRule type="expression" dxfId="115" priority="634">
      <formula>ISTEXT(L15)</formula>
    </cfRule>
  </conditionalFormatting>
  <conditionalFormatting sqref="U15">
    <cfRule type="expression" dxfId="114" priority="627">
      <formula>ISTEXT(U15)</formula>
    </cfRule>
  </conditionalFormatting>
  <conditionalFormatting sqref="V15">
    <cfRule type="expression" dxfId="113" priority="626">
      <formula>ISTEXT(V15)</formula>
    </cfRule>
  </conditionalFormatting>
  <conditionalFormatting sqref="F16">
    <cfRule type="expression" dxfId="112" priority="619">
      <formula>ISTEXT(F16)</formula>
    </cfRule>
  </conditionalFormatting>
  <conditionalFormatting sqref="G16">
    <cfRule type="expression" dxfId="111" priority="618">
      <formula>ISTEXT(G16)</formula>
    </cfRule>
  </conditionalFormatting>
  <conditionalFormatting sqref="H16">
    <cfRule type="expression" dxfId="110" priority="617">
      <formula>ISTEXT(H16)</formula>
    </cfRule>
  </conditionalFormatting>
  <conditionalFormatting sqref="I16">
    <cfRule type="expression" dxfId="109" priority="616">
      <formula>ISTEXT(I16)</formula>
    </cfRule>
  </conditionalFormatting>
  <conditionalFormatting sqref="J16">
    <cfRule type="expression" dxfId="108" priority="615">
      <formula>ISTEXT(J16)</formula>
    </cfRule>
  </conditionalFormatting>
  <conditionalFormatting sqref="K16">
    <cfRule type="expression" dxfId="107" priority="614">
      <formula>ISTEXT(K16)</formula>
    </cfRule>
  </conditionalFormatting>
  <conditionalFormatting sqref="L16">
    <cfRule type="expression" dxfId="106" priority="613">
      <formula>ISTEXT(L16)</formula>
    </cfRule>
  </conditionalFormatting>
  <conditionalFormatting sqref="U16">
    <cfRule type="expression" dxfId="105" priority="606">
      <formula>ISTEXT(U16)</formula>
    </cfRule>
  </conditionalFormatting>
  <conditionalFormatting sqref="V16">
    <cfRule type="expression" dxfId="104" priority="605">
      <formula>ISTEXT(V16)</formula>
    </cfRule>
  </conditionalFormatting>
  <conditionalFormatting sqref="F17:N17 U17:V17">
    <cfRule type="expression" dxfId="103" priority="602">
      <formula>ISTEXT(F17)</formula>
    </cfRule>
  </conditionalFormatting>
  <conditionalFormatting sqref="O12">
    <cfRule type="expression" dxfId="102" priority="202">
      <formula>ISTEXT(O12)</formula>
    </cfRule>
  </conditionalFormatting>
  <conditionalFormatting sqref="P12">
    <cfRule type="expression" dxfId="101" priority="201">
      <formula>ISTEXT(P12)</formula>
    </cfRule>
  </conditionalFormatting>
  <conditionalFormatting sqref="O13">
    <cfRule type="expression" dxfId="100" priority="200">
      <formula>ISTEXT(O13)</formula>
    </cfRule>
  </conditionalFormatting>
  <conditionalFormatting sqref="P13">
    <cfRule type="expression" dxfId="99" priority="199">
      <formula>ISTEXT(P13)</formula>
    </cfRule>
  </conditionalFormatting>
  <conditionalFormatting sqref="O14">
    <cfRule type="expression" dxfId="98" priority="198">
      <formula>ISTEXT(O14)</formula>
    </cfRule>
  </conditionalFormatting>
  <conditionalFormatting sqref="P14">
    <cfRule type="expression" dxfId="97" priority="197">
      <formula>ISTEXT(P14)</formula>
    </cfRule>
  </conditionalFormatting>
  <conditionalFormatting sqref="O15">
    <cfRule type="expression" dxfId="96" priority="196">
      <formula>ISTEXT(O15)</formula>
    </cfRule>
  </conditionalFormatting>
  <conditionalFormatting sqref="P15">
    <cfRule type="expression" dxfId="95" priority="195">
      <formula>ISTEXT(P15)</formula>
    </cfRule>
  </conditionalFormatting>
  <conditionalFormatting sqref="O16">
    <cfRule type="expression" dxfId="94" priority="194">
      <formula>ISTEXT(O16)</formula>
    </cfRule>
  </conditionalFormatting>
  <conditionalFormatting sqref="P16">
    <cfRule type="expression" dxfId="93" priority="193">
      <formula>ISTEXT(P16)</formula>
    </cfRule>
  </conditionalFormatting>
  <conditionalFormatting sqref="O17:P17">
    <cfRule type="expression" dxfId="92" priority="192">
      <formula>ISTEXT(O17)</formula>
    </cfRule>
  </conditionalFormatting>
  <conditionalFormatting sqref="S12">
    <cfRule type="expression" dxfId="91" priority="148">
      <formula>ISTEXT(S12)</formula>
    </cfRule>
  </conditionalFormatting>
  <conditionalFormatting sqref="T12">
    <cfRule type="expression" dxfId="90" priority="147">
      <formula>ISTEXT(T12)</formula>
    </cfRule>
  </conditionalFormatting>
  <conditionalFormatting sqref="S13">
    <cfRule type="expression" dxfId="89" priority="146">
      <formula>ISTEXT(S13)</formula>
    </cfRule>
  </conditionalFormatting>
  <conditionalFormatting sqref="T13">
    <cfRule type="expression" dxfId="88" priority="145">
      <formula>ISTEXT(T13)</formula>
    </cfRule>
  </conditionalFormatting>
  <conditionalFormatting sqref="S14">
    <cfRule type="expression" dxfId="87" priority="144">
      <formula>ISTEXT(S14)</formula>
    </cfRule>
  </conditionalFormatting>
  <conditionalFormatting sqref="T14">
    <cfRule type="expression" dxfId="86" priority="143">
      <formula>ISTEXT(T14)</formula>
    </cfRule>
  </conditionalFormatting>
  <conditionalFormatting sqref="S15">
    <cfRule type="expression" dxfId="85" priority="142">
      <formula>ISTEXT(S15)</formula>
    </cfRule>
  </conditionalFormatting>
  <conditionalFormatting sqref="T15">
    <cfRule type="expression" dxfId="84" priority="141">
      <formula>ISTEXT(T15)</formula>
    </cfRule>
  </conditionalFormatting>
  <conditionalFormatting sqref="S16">
    <cfRule type="expression" dxfId="83" priority="140">
      <formula>ISTEXT(S16)</formula>
    </cfRule>
  </conditionalFormatting>
  <conditionalFormatting sqref="T16">
    <cfRule type="expression" dxfId="82" priority="139">
      <formula>ISTEXT(T16)</formula>
    </cfRule>
  </conditionalFormatting>
  <conditionalFormatting sqref="S17:T17">
    <cfRule type="expression" dxfId="81" priority="138">
      <formula>ISTEXT(S17)</formula>
    </cfRule>
  </conditionalFormatting>
  <conditionalFormatting sqref="Q17:R17">
    <cfRule type="expression" dxfId="80" priority="94">
      <formula>ISTEXT(Q17)</formula>
    </cfRule>
  </conditionalFormatting>
  <conditionalFormatting sqref="F13">
    <cfRule type="expression" dxfId="79" priority="80">
      <formula>ISTEXT(F13)</formula>
    </cfRule>
  </conditionalFormatting>
  <conditionalFormatting sqref="G13">
    <cfRule type="expression" dxfId="78" priority="79">
      <formula>ISTEXT(G13)</formula>
    </cfRule>
  </conditionalFormatting>
  <conditionalFormatting sqref="H13">
    <cfRule type="expression" dxfId="77" priority="78">
      <formula>ISTEXT(H13)</formula>
    </cfRule>
  </conditionalFormatting>
  <conditionalFormatting sqref="I13">
    <cfRule type="expression" dxfId="76" priority="77">
      <formula>ISTEXT(I13)</formula>
    </cfRule>
  </conditionalFormatting>
  <conditionalFormatting sqref="J13">
    <cfRule type="expression" dxfId="75" priority="76">
      <formula>ISTEXT(J13)</formula>
    </cfRule>
  </conditionalFormatting>
  <conditionalFormatting sqref="K13">
    <cfRule type="expression" dxfId="74" priority="75">
      <formula>ISTEXT(K13)</formula>
    </cfRule>
  </conditionalFormatting>
  <conditionalFormatting sqref="L13">
    <cfRule type="expression" dxfId="73" priority="74">
      <formula>ISTEXT(L13)</formula>
    </cfRule>
  </conditionalFormatting>
  <conditionalFormatting sqref="O13">
    <cfRule type="expression" dxfId="72" priority="73">
      <formula>ISTEXT(O13)</formula>
    </cfRule>
  </conditionalFormatting>
  <conditionalFormatting sqref="P13">
    <cfRule type="expression" dxfId="71" priority="72">
      <formula>ISTEXT(P13)</formula>
    </cfRule>
  </conditionalFormatting>
  <conditionalFormatting sqref="S13">
    <cfRule type="expression" dxfId="70" priority="71">
      <formula>ISTEXT(S13)</formula>
    </cfRule>
  </conditionalFormatting>
  <conditionalFormatting sqref="T13">
    <cfRule type="expression" dxfId="69" priority="70">
      <formula>ISTEXT(T13)</formula>
    </cfRule>
  </conditionalFormatting>
  <conditionalFormatting sqref="K14:K17">
    <cfRule type="expression" dxfId="68" priority="69">
      <formula>ISTEXT(K14)</formula>
    </cfRule>
  </conditionalFormatting>
  <conditionalFormatting sqref="L14:L17">
    <cfRule type="expression" dxfId="67" priority="68">
      <formula>ISTEXT(L14)</formula>
    </cfRule>
  </conditionalFormatting>
  <conditionalFormatting sqref="K14:K17">
    <cfRule type="expression" dxfId="66" priority="67">
      <formula>ISTEXT(K14)</formula>
    </cfRule>
  </conditionalFormatting>
  <conditionalFormatting sqref="L14:L17">
    <cfRule type="expression" dxfId="65" priority="66">
      <formula>ISTEXT(L14)</formula>
    </cfRule>
  </conditionalFormatting>
  <conditionalFormatting sqref="F14">
    <cfRule type="expression" dxfId="64" priority="65">
      <formula>ISTEXT(F14)</formula>
    </cfRule>
  </conditionalFormatting>
  <conditionalFormatting sqref="G14">
    <cfRule type="expression" dxfId="63" priority="64">
      <formula>ISTEXT(G14)</formula>
    </cfRule>
  </conditionalFormatting>
  <conditionalFormatting sqref="H14">
    <cfRule type="expression" dxfId="62" priority="63">
      <formula>ISTEXT(H14)</formula>
    </cfRule>
  </conditionalFormatting>
  <conditionalFormatting sqref="F14">
    <cfRule type="expression" dxfId="61" priority="62">
      <formula>ISTEXT(F14)</formula>
    </cfRule>
  </conditionalFormatting>
  <conditionalFormatting sqref="G14">
    <cfRule type="expression" dxfId="60" priority="61">
      <formula>ISTEXT(G14)</formula>
    </cfRule>
  </conditionalFormatting>
  <conditionalFormatting sqref="H14">
    <cfRule type="expression" dxfId="59" priority="60">
      <formula>ISTEXT(H14)</formula>
    </cfRule>
  </conditionalFormatting>
  <conditionalFormatting sqref="O14">
    <cfRule type="expression" dxfId="58" priority="59">
      <formula>ISTEXT(O14)</formula>
    </cfRule>
  </conditionalFormatting>
  <conditionalFormatting sqref="P14">
    <cfRule type="expression" dxfId="57" priority="58">
      <formula>ISTEXT(P14)</formula>
    </cfRule>
  </conditionalFormatting>
  <conditionalFormatting sqref="S14">
    <cfRule type="expression" dxfId="56" priority="57">
      <formula>ISTEXT(S14)</formula>
    </cfRule>
  </conditionalFormatting>
  <conditionalFormatting sqref="T14">
    <cfRule type="expression" dxfId="55" priority="56">
      <formula>ISTEXT(T14)</formula>
    </cfRule>
  </conditionalFormatting>
  <conditionalFormatting sqref="O14">
    <cfRule type="expression" dxfId="54" priority="55">
      <formula>ISTEXT(O14)</formula>
    </cfRule>
  </conditionalFormatting>
  <conditionalFormatting sqref="P14">
    <cfRule type="expression" dxfId="53" priority="54">
      <formula>ISTEXT(P14)</formula>
    </cfRule>
  </conditionalFormatting>
  <conditionalFormatting sqref="S14">
    <cfRule type="expression" dxfId="52" priority="53">
      <formula>ISTEXT(S14)</formula>
    </cfRule>
  </conditionalFormatting>
  <conditionalFormatting sqref="T14">
    <cfRule type="expression" dxfId="51" priority="52">
      <formula>ISTEXT(T14)</formula>
    </cfRule>
  </conditionalFormatting>
  <conditionalFormatting sqref="F15">
    <cfRule type="expression" dxfId="50" priority="51">
      <formula>ISTEXT(F15)</formula>
    </cfRule>
  </conditionalFormatting>
  <conditionalFormatting sqref="G15">
    <cfRule type="expression" dxfId="49" priority="50">
      <formula>ISTEXT(G15)</formula>
    </cfRule>
  </conditionalFormatting>
  <conditionalFormatting sqref="H15">
    <cfRule type="expression" dxfId="48" priority="49">
      <formula>ISTEXT(H15)</formula>
    </cfRule>
  </conditionalFormatting>
  <conditionalFormatting sqref="F15">
    <cfRule type="expression" dxfId="47" priority="48">
      <formula>ISTEXT(F15)</formula>
    </cfRule>
  </conditionalFormatting>
  <conditionalFormatting sqref="G15">
    <cfRule type="expression" dxfId="46" priority="47">
      <formula>ISTEXT(G15)</formula>
    </cfRule>
  </conditionalFormatting>
  <conditionalFormatting sqref="H15">
    <cfRule type="expression" dxfId="45" priority="46">
      <formula>ISTEXT(H15)</formula>
    </cfRule>
  </conditionalFormatting>
  <conditionalFormatting sqref="F15">
    <cfRule type="expression" dxfId="44" priority="45">
      <formula>ISTEXT(F15)</formula>
    </cfRule>
  </conditionalFormatting>
  <conditionalFormatting sqref="G15">
    <cfRule type="expression" dxfId="43" priority="44">
      <formula>ISTEXT(G15)</formula>
    </cfRule>
  </conditionalFormatting>
  <conditionalFormatting sqref="H15">
    <cfRule type="expression" dxfId="42" priority="43">
      <formula>ISTEXT(H15)</formula>
    </cfRule>
  </conditionalFormatting>
  <conditionalFormatting sqref="F16">
    <cfRule type="expression" dxfId="41" priority="42">
      <formula>ISTEXT(F16)</formula>
    </cfRule>
  </conditionalFormatting>
  <conditionalFormatting sqref="G16">
    <cfRule type="expression" dxfId="40" priority="41">
      <formula>ISTEXT(G16)</formula>
    </cfRule>
  </conditionalFormatting>
  <conditionalFormatting sqref="H16">
    <cfRule type="expression" dxfId="39" priority="40">
      <formula>ISTEXT(H16)</formula>
    </cfRule>
  </conditionalFormatting>
  <conditionalFormatting sqref="F16">
    <cfRule type="expression" dxfId="38" priority="39">
      <formula>ISTEXT(F16)</formula>
    </cfRule>
  </conditionalFormatting>
  <conditionalFormatting sqref="G16">
    <cfRule type="expression" dxfId="37" priority="38">
      <formula>ISTEXT(G16)</formula>
    </cfRule>
  </conditionalFormatting>
  <conditionalFormatting sqref="H16">
    <cfRule type="expression" dxfId="36" priority="37">
      <formula>ISTEXT(H16)</formula>
    </cfRule>
  </conditionalFormatting>
  <conditionalFormatting sqref="F16">
    <cfRule type="expression" dxfId="35" priority="36">
      <formula>ISTEXT(F16)</formula>
    </cfRule>
  </conditionalFormatting>
  <conditionalFormatting sqref="G16">
    <cfRule type="expression" dxfId="34" priority="35">
      <formula>ISTEXT(G16)</formula>
    </cfRule>
  </conditionalFormatting>
  <conditionalFormatting sqref="H16">
    <cfRule type="expression" dxfId="33" priority="34">
      <formula>ISTEXT(H16)</formula>
    </cfRule>
  </conditionalFormatting>
  <conditionalFormatting sqref="F16">
    <cfRule type="expression" dxfId="32" priority="33">
      <formula>ISTEXT(F16)</formula>
    </cfRule>
  </conditionalFormatting>
  <conditionalFormatting sqref="G16">
    <cfRule type="expression" dxfId="31" priority="32">
      <formula>ISTEXT(G16)</formula>
    </cfRule>
  </conditionalFormatting>
  <conditionalFormatting sqref="H16">
    <cfRule type="expression" dxfId="30" priority="31">
      <formula>ISTEXT(H16)</formula>
    </cfRule>
  </conditionalFormatting>
  <conditionalFormatting sqref="O16">
    <cfRule type="expression" dxfId="29" priority="30">
      <formula>ISTEXT(O16)</formula>
    </cfRule>
  </conditionalFormatting>
  <conditionalFormatting sqref="P16">
    <cfRule type="expression" dxfId="28" priority="29">
      <formula>ISTEXT(P16)</formula>
    </cfRule>
  </conditionalFormatting>
  <conditionalFormatting sqref="S16">
    <cfRule type="expression" dxfId="27" priority="28">
      <formula>ISTEXT(S16)</formula>
    </cfRule>
  </conditionalFormatting>
  <conditionalFormatting sqref="T16">
    <cfRule type="expression" dxfId="26" priority="27">
      <formula>ISTEXT(T16)</formula>
    </cfRule>
  </conditionalFormatting>
  <conditionalFormatting sqref="F17">
    <cfRule type="expression" dxfId="25" priority="26">
      <formula>ISTEXT(F17)</formula>
    </cfRule>
  </conditionalFormatting>
  <conditionalFormatting sqref="G17">
    <cfRule type="expression" dxfId="24" priority="25">
      <formula>ISTEXT(G17)</formula>
    </cfRule>
  </conditionalFormatting>
  <conditionalFormatting sqref="H17">
    <cfRule type="expression" dxfId="23" priority="24">
      <formula>ISTEXT(H17)</formula>
    </cfRule>
  </conditionalFormatting>
  <conditionalFormatting sqref="F17">
    <cfRule type="expression" dxfId="22" priority="23">
      <formula>ISTEXT(F17)</formula>
    </cfRule>
  </conditionalFormatting>
  <conditionalFormatting sqref="G17">
    <cfRule type="expression" dxfId="21" priority="22">
      <formula>ISTEXT(G17)</formula>
    </cfRule>
  </conditionalFormatting>
  <conditionalFormatting sqref="H17">
    <cfRule type="expression" dxfId="20" priority="21">
      <formula>ISTEXT(H17)</formula>
    </cfRule>
  </conditionalFormatting>
  <conditionalFormatting sqref="F17">
    <cfRule type="expression" dxfId="19" priority="20">
      <formula>ISTEXT(F17)</formula>
    </cfRule>
  </conditionalFormatting>
  <conditionalFormatting sqref="G17">
    <cfRule type="expression" dxfId="18" priority="19">
      <formula>ISTEXT(G17)</formula>
    </cfRule>
  </conditionalFormatting>
  <conditionalFormatting sqref="H17">
    <cfRule type="expression" dxfId="17" priority="18">
      <formula>ISTEXT(H17)</formula>
    </cfRule>
  </conditionalFormatting>
  <conditionalFormatting sqref="F17">
    <cfRule type="expression" dxfId="16" priority="17">
      <formula>ISTEXT(F17)</formula>
    </cfRule>
  </conditionalFormatting>
  <conditionalFormatting sqref="G17">
    <cfRule type="expression" dxfId="15" priority="16">
      <formula>ISTEXT(G17)</formula>
    </cfRule>
  </conditionalFormatting>
  <conditionalFormatting sqref="H17">
    <cfRule type="expression" dxfId="14" priority="15">
      <formula>ISTEXT(H17)</formula>
    </cfRule>
  </conditionalFormatting>
  <conditionalFormatting sqref="F17">
    <cfRule type="expression" dxfId="13" priority="14">
      <formula>ISTEXT(F17)</formula>
    </cfRule>
  </conditionalFormatting>
  <conditionalFormatting sqref="G17">
    <cfRule type="expression" dxfId="12" priority="13">
      <formula>ISTEXT(G17)</formula>
    </cfRule>
  </conditionalFormatting>
  <conditionalFormatting sqref="H17">
    <cfRule type="expression" dxfId="11" priority="12">
      <formula>ISTEXT(H17)</formula>
    </cfRule>
  </conditionalFormatting>
  <conditionalFormatting sqref="C7:L11 O7:P11 S7:V11">
    <cfRule type="expression" dxfId="10" priority="11">
      <formula>ISTEXT(C7)</formula>
    </cfRule>
  </conditionalFormatting>
  <conditionalFormatting sqref="U7:U11">
    <cfRule type="expression" dxfId="9" priority="10">
      <formula>ISTEXT(U7)</formula>
    </cfRule>
  </conditionalFormatting>
  <conditionalFormatting sqref="V7:V11">
    <cfRule type="expression" dxfId="8" priority="9">
      <formula>ISTEXT(V7)</formula>
    </cfRule>
  </conditionalFormatting>
  <conditionalFormatting sqref="U18:U21">
    <cfRule type="expression" dxfId="7" priority="8">
      <formula>ISTEXT(U18)</formula>
    </cfRule>
  </conditionalFormatting>
  <conditionalFormatting sqref="V18:V21">
    <cfRule type="expression" dxfId="6" priority="7">
      <formula>ISTEXT(V18)</formula>
    </cfRule>
  </conditionalFormatting>
  <conditionalFormatting sqref="K18:K21">
    <cfRule type="expression" dxfId="5" priority="6">
      <formula>ISTEXT(K18)</formula>
    </cfRule>
  </conditionalFormatting>
  <conditionalFormatting sqref="K18:K21">
    <cfRule type="expression" dxfId="4" priority="5">
      <formula>ISTEXT(K18)</formula>
    </cfRule>
  </conditionalFormatting>
  <conditionalFormatting sqref="K18:K21">
    <cfRule type="expression" dxfId="3" priority="4">
      <formula>ISTEXT(K18)</formula>
    </cfRule>
  </conditionalFormatting>
  <conditionalFormatting sqref="L18:L21">
    <cfRule type="expression" dxfId="2" priority="3">
      <formula>ISTEXT(L18)</formula>
    </cfRule>
  </conditionalFormatting>
  <conditionalFormatting sqref="L18:L21">
    <cfRule type="expression" dxfId="1" priority="2">
      <formula>ISTEXT(L18)</formula>
    </cfRule>
  </conditionalFormatting>
  <conditionalFormatting sqref="L18:L21">
    <cfRule type="expression" dxfId="0" priority="1">
      <formula>ISTEXT(L18)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andrewo</cp:lastModifiedBy>
  <cp:lastPrinted>2013-01-14T22:30:52Z</cp:lastPrinted>
  <dcterms:created xsi:type="dcterms:W3CDTF">2012-05-04T22:10:30Z</dcterms:created>
  <dcterms:modified xsi:type="dcterms:W3CDTF">2013-07-19T21:26:07Z</dcterms:modified>
</cp:coreProperties>
</file>