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8375" windowHeight="7770" tabRatio="718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2">' Inf Conc'!$A$1:$M$38</definedName>
    <definedName name="_xlnm.Print_Area" localSheetId="6">' Inf QAQC MLs '!$A$1:$R$34</definedName>
    <definedName name="_xlnm.Print_Area" localSheetId="4">'Eff Conc.'!$A$1:$U$44</definedName>
    <definedName name="_xlnm.Print_Area" localSheetId="5">'Eff Loads'!$A$1:$Q$43</definedName>
    <definedName name="_xlnm.Print_Area" localSheetId="7">'Eff QAQC MLs'!$A$1:$V$42</definedName>
    <definedName name="_xlnm.Print_Area" localSheetId="3">'Inf Load'!$A$1:$L$39</definedName>
  </definedNames>
  <calcPr calcId="145621"/>
</workbook>
</file>

<file path=xl/calcChain.xml><?xml version="1.0" encoding="utf-8"?>
<calcChain xmlns="http://schemas.openxmlformats.org/spreadsheetml/2006/main">
  <c r="E48" i="12" l="1"/>
  <c r="E47" i="12"/>
  <c r="E46" i="12"/>
  <c r="E45" i="12"/>
  <c r="E44" i="12"/>
  <c r="E43" i="12"/>
  <c r="Q64" i="11"/>
  <c r="Q63" i="11"/>
  <c r="Q62" i="11"/>
  <c r="Q61" i="11"/>
  <c r="Q60" i="11"/>
  <c r="Q59" i="11"/>
  <c r="Q58" i="11"/>
  <c r="Q57" i="11"/>
  <c r="Q56" i="11"/>
  <c r="Q55" i="11"/>
  <c r="Q54" i="11"/>
  <c r="Q53" i="11"/>
  <c r="Q52" i="11"/>
  <c r="Q51" i="11"/>
  <c r="Q50" i="11"/>
  <c r="Q49" i="11"/>
  <c r="Q48" i="11"/>
  <c r="Q47" i="11"/>
  <c r="Q46" i="11"/>
  <c r="Q45" i="11"/>
  <c r="Q44" i="11"/>
  <c r="Q43" i="11"/>
  <c r="Q42" i="11"/>
  <c r="Q41" i="11"/>
  <c r="Q40" i="11"/>
  <c r="Q39" i="11"/>
  <c r="Q38" i="11"/>
  <c r="Q37" i="11"/>
  <c r="Q36" i="11"/>
  <c r="Q35" i="11"/>
  <c r="Q34" i="11"/>
  <c r="Q33" i="11"/>
  <c r="Q32" i="11"/>
  <c r="S64" i="11"/>
  <c r="S63" i="11"/>
  <c r="S62" i="11"/>
  <c r="S61" i="11"/>
  <c r="S60" i="11"/>
  <c r="S59" i="11"/>
  <c r="S58" i="11"/>
  <c r="S57" i="11"/>
  <c r="S56" i="11"/>
  <c r="S55" i="11"/>
  <c r="S54" i="11"/>
  <c r="S53" i="11"/>
  <c r="S52" i="1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G64" i="11"/>
  <c r="G63" i="11"/>
  <c r="G62" i="11"/>
  <c r="G61" i="11"/>
  <c r="G60" i="11"/>
  <c r="G59" i="11"/>
  <c r="G58" i="11"/>
  <c r="G57" i="11"/>
  <c r="G56" i="11"/>
  <c r="B64" i="5" l="1"/>
  <c r="A64" i="5"/>
  <c r="B63" i="5"/>
  <c r="A63" i="5"/>
  <c r="B62" i="5"/>
  <c r="A62" i="5"/>
  <c r="B61" i="5"/>
  <c r="A61" i="5"/>
  <c r="B60" i="5"/>
  <c r="A60" i="5"/>
  <c r="B59" i="5"/>
  <c r="A59" i="5"/>
  <c r="B58" i="5"/>
  <c r="A58" i="5"/>
  <c r="B57" i="5"/>
  <c r="A57" i="5"/>
  <c r="B56" i="5"/>
  <c r="A56" i="5"/>
  <c r="B48" i="16"/>
  <c r="B47" i="16"/>
  <c r="B46" i="16"/>
  <c r="B45" i="16"/>
  <c r="B44" i="16"/>
  <c r="B43" i="16"/>
  <c r="B42" i="16"/>
  <c r="B41" i="16"/>
  <c r="B40" i="16"/>
  <c r="A48" i="16"/>
  <c r="A47" i="16"/>
  <c r="A46" i="16"/>
  <c r="A45" i="16"/>
  <c r="A44" i="16"/>
  <c r="A43" i="16"/>
  <c r="A42" i="16"/>
  <c r="A41" i="16"/>
  <c r="A40" i="16"/>
  <c r="A39" i="16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B64" i="4"/>
  <c r="A64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B63" i="4"/>
  <c r="A63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B62" i="4"/>
  <c r="A62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B61" i="4"/>
  <c r="A61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B60" i="4"/>
  <c r="A60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B59" i="4"/>
  <c r="A59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B58" i="4"/>
  <c r="A58" i="4"/>
  <c r="L48" i="13"/>
  <c r="K48" i="13"/>
  <c r="J48" i="13"/>
  <c r="I48" i="13"/>
  <c r="H48" i="13"/>
  <c r="G48" i="13"/>
  <c r="F48" i="13"/>
  <c r="E48" i="13"/>
  <c r="D48" i="13"/>
  <c r="C48" i="13"/>
  <c r="B48" i="13"/>
  <c r="Q57" i="4"/>
  <c r="Q56" i="4"/>
  <c r="L47" i="13"/>
  <c r="K47" i="13"/>
  <c r="J47" i="13"/>
  <c r="I47" i="13"/>
  <c r="H47" i="13"/>
  <c r="G47" i="13"/>
  <c r="F47" i="13"/>
  <c r="E47" i="13"/>
  <c r="D47" i="13"/>
  <c r="C47" i="13"/>
  <c r="B47" i="13"/>
  <c r="L46" i="13"/>
  <c r="K46" i="13"/>
  <c r="J46" i="13"/>
  <c r="I46" i="13"/>
  <c r="H46" i="13"/>
  <c r="G46" i="13"/>
  <c r="F46" i="13"/>
  <c r="E46" i="13"/>
  <c r="D46" i="13"/>
  <c r="C46" i="13"/>
  <c r="B46" i="13"/>
  <c r="L45" i="13"/>
  <c r="K45" i="13"/>
  <c r="J45" i="13"/>
  <c r="I45" i="13"/>
  <c r="H45" i="13"/>
  <c r="G45" i="13"/>
  <c r="F45" i="13"/>
  <c r="E45" i="13"/>
  <c r="D45" i="13"/>
  <c r="C45" i="13"/>
  <c r="B45" i="13"/>
  <c r="L44" i="13"/>
  <c r="K44" i="13"/>
  <c r="J44" i="13"/>
  <c r="I44" i="13"/>
  <c r="H44" i="13"/>
  <c r="G44" i="13"/>
  <c r="F44" i="13"/>
  <c r="E44" i="13"/>
  <c r="D44" i="13"/>
  <c r="C44" i="13"/>
  <c r="B44" i="13"/>
  <c r="P57" i="4"/>
  <c r="O57" i="4"/>
  <c r="N57" i="4"/>
  <c r="M57" i="4"/>
  <c r="L57" i="4"/>
  <c r="K57" i="4"/>
  <c r="J57" i="4"/>
  <c r="I57" i="4"/>
  <c r="H57" i="4"/>
  <c r="G57" i="4"/>
  <c r="F57" i="4"/>
  <c r="E57" i="4"/>
  <c r="D57" i="4"/>
  <c r="B57" i="4"/>
  <c r="A57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B56" i="4"/>
  <c r="A56" i="4"/>
  <c r="L43" i="13"/>
  <c r="K43" i="13"/>
  <c r="J43" i="13"/>
  <c r="I43" i="13"/>
  <c r="H43" i="13"/>
  <c r="G43" i="13"/>
  <c r="F43" i="13"/>
  <c r="E43" i="13"/>
  <c r="D43" i="13"/>
  <c r="C43" i="13"/>
  <c r="B43" i="13"/>
  <c r="B50" i="5" l="1"/>
  <c r="B51" i="5"/>
  <c r="B52" i="5"/>
  <c r="B53" i="5"/>
  <c r="B54" i="5"/>
  <c r="B55" i="5"/>
  <c r="A55" i="5"/>
  <c r="A54" i="5"/>
  <c r="A53" i="5"/>
  <c r="A52" i="5"/>
  <c r="A51" i="5"/>
  <c r="A50" i="5"/>
  <c r="F40" i="13" l="1"/>
  <c r="Q55" i="4"/>
  <c r="P55" i="4"/>
  <c r="O55" i="4"/>
  <c r="N55" i="4"/>
  <c r="M55" i="4"/>
  <c r="L55" i="4"/>
  <c r="K55" i="4"/>
  <c r="J55" i="4"/>
  <c r="I55" i="4"/>
  <c r="H55" i="4"/>
  <c r="Q54" i="4"/>
  <c r="P54" i="4"/>
  <c r="O54" i="4"/>
  <c r="N54" i="4"/>
  <c r="M54" i="4"/>
  <c r="L54" i="4"/>
  <c r="K54" i="4"/>
  <c r="J54" i="4"/>
  <c r="I54" i="4"/>
  <c r="H54" i="4"/>
  <c r="Q53" i="4"/>
  <c r="P53" i="4"/>
  <c r="O53" i="4"/>
  <c r="N53" i="4"/>
  <c r="M53" i="4"/>
  <c r="L53" i="4"/>
  <c r="K53" i="4"/>
  <c r="J53" i="4"/>
  <c r="I53" i="4"/>
  <c r="H53" i="4"/>
  <c r="Q52" i="4"/>
  <c r="P52" i="4"/>
  <c r="O52" i="4"/>
  <c r="N52" i="4"/>
  <c r="M52" i="4"/>
  <c r="L52" i="4"/>
  <c r="K52" i="4"/>
  <c r="J52" i="4"/>
  <c r="I52" i="4"/>
  <c r="H52" i="4"/>
  <c r="Q51" i="4"/>
  <c r="P51" i="4"/>
  <c r="O51" i="4"/>
  <c r="N51" i="4"/>
  <c r="M51" i="4"/>
  <c r="L51" i="4"/>
  <c r="K51" i="4"/>
  <c r="J51" i="4"/>
  <c r="I51" i="4"/>
  <c r="H51" i="4"/>
  <c r="Q50" i="4"/>
  <c r="P50" i="4"/>
  <c r="O50" i="4"/>
  <c r="N50" i="4"/>
  <c r="M50" i="4"/>
  <c r="L50" i="4"/>
  <c r="K50" i="4"/>
  <c r="J50" i="4"/>
  <c r="I50" i="4"/>
  <c r="H50" i="4"/>
  <c r="B55" i="4"/>
  <c r="B54" i="4"/>
  <c r="B53" i="4"/>
  <c r="B52" i="4"/>
  <c r="B51" i="4"/>
  <c r="B50" i="4"/>
  <c r="E55" i="4"/>
  <c r="D55" i="4"/>
  <c r="E54" i="4"/>
  <c r="D54" i="4"/>
  <c r="E53" i="4"/>
  <c r="D53" i="4"/>
  <c r="E52" i="4"/>
  <c r="D52" i="4"/>
  <c r="E51" i="4"/>
  <c r="D51" i="4"/>
  <c r="E50" i="4"/>
  <c r="D50" i="4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L42" i="13"/>
  <c r="K42" i="13"/>
  <c r="J42" i="13"/>
  <c r="I42" i="13"/>
  <c r="H42" i="13"/>
  <c r="G42" i="13"/>
  <c r="F42" i="13"/>
  <c r="E42" i="13"/>
  <c r="D42" i="13"/>
  <c r="C42" i="13"/>
  <c r="B42" i="13"/>
  <c r="L41" i="13"/>
  <c r="K41" i="13"/>
  <c r="J41" i="13"/>
  <c r="I41" i="13"/>
  <c r="H41" i="13"/>
  <c r="G41" i="13"/>
  <c r="F41" i="13"/>
  <c r="E41" i="13"/>
  <c r="D41" i="13"/>
  <c r="C41" i="13"/>
  <c r="B41" i="13"/>
  <c r="L40" i="13"/>
  <c r="K40" i="13"/>
  <c r="J40" i="13"/>
  <c r="I40" i="13"/>
  <c r="H40" i="13"/>
  <c r="G40" i="13"/>
  <c r="E40" i="13"/>
  <c r="D40" i="13"/>
  <c r="C40" i="13"/>
  <c r="B40" i="13"/>
  <c r="E42" i="12"/>
  <c r="E41" i="12"/>
  <c r="E40" i="12"/>
  <c r="E39" i="12"/>
  <c r="A55" i="4" l="1"/>
  <c r="A54" i="4"/>
  <c r="A53" i="4"/>
  <c r="A52" i="4"/>
  <c r="A51" i="4"/>
  <c r="A50" i="4"/>
  <c r="A40" i="13" l="1"/>
  <c r="B49" i="5" l="1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A38" i="16"/>
  <c r="A37" i="16"/>
  <c r="A36" i="16"/>
  <c r="A35" i="16"/>
  <c r="Q49" i="4"/>
  <c r="P49" i="4"/>
  <c r="O49" i="4"/>
  <c r="N49" i="4"/>
  <c r="M49" i="4"/>
  <c r="L49" i="4"/>
  <c r="K49" i="4"/>
  <c r="J49" i="4"/>
  <c r="I49" i="4"/>
  <c r="H49" i="4"/>
  <c r="E49" i="4"/>
  <c r="D49" i="4"/>
  <c r="B49" i="4"/>
  <c r="A49" i="4"/>
  <c r="Q48" i="4"/>
  <c r="P48" i="4"/>
  <c r="O48" i="4"/>
  <c r="N48" i="4"/>
  <c r="M48" i="4"/>
  <c r="L48" i="4"/>
  <c r="K48" i="4"/>
  <c r="J48" i="4"/>
  <c r="I48" i="4"/>
  <c r="H48" i="4"/>
  <c r="E48" i="4"/>
  <c r="D48" i="4"/>
  <c r="B48" i="4"/>
  <c r="A48" i="4"/>
  <c r="Q47" i="4"/>
  <c r="P47" i="4"/>
  <c r="O47" i="4"/>
  <c r="N47" i="4"/>
  <c r="M47" i="4"/>
  <c r="L47" i="4"/>
  <c r="K47" i="4"/>
  <c r="J47" i="4"/>
  <c r="I47" i="4"/>
  <c r="H47" i="4"/>
  <c r="E47" i="4"/>
  <c r="D47" i="4"/>
  <c r="B47" i="4"/>
  <c r="A47" i="4"/>
  <c r="Q46" i="4"/>
  <c r="P46" i="4"/>
  <c r="O46" i="4"/>
  <c r="N46" i="4"/>
  <c r="M46" i="4"/>
  <c r="L46" i="4"/>
  <c r="K46" i="4"/>
  <c r="J46" i="4"/>
  <c r="I46" i="4"/>
  <c r="H46" i="4"/>
  <c r="E46" i="4"/>
  <c r="D46" i="4"/>
  <c r="B46" i="4"/>
  <c r="A46" i="4"/>
  <c r="Q45" i="4"/>
  <c r="P45" i="4"/>
  <c r="O45" i="4"/>
  <c r="N45" i="4"/>
  <c r="M45" i="4"/>
  <c r="L45" i="4"/>
  <c r="K45" i="4"/>
  <c r="J45" i="4"/>
  <c r="I45" i="4"/>
  <c r="H45" i="4"/>
  <c r="E45" i="4"/>
  <c r="D45" i="4"/>
  <c r="B45" i="4"/>
  <c r="A45" i="4"/>
  <c r="Q44" i="4"/>
  <c r="P44" i="4"/>
  <c r="O44" i="4"/>
  <c r="N44" i="4"/>
  <c r="M44" i="4"/>
  <c r="L44" i="4"/>
  <c r="K44" i="4"/>
  <c r="J44" i="4"/>
  <c r="I44" i="4"/>
  <c r="H44" i="4"/>
  <c r="E44" i="4"/>
  <c r="D44" i="4"/>
  <c r="B44" i="4"/>
  <c r="A44" i="4"/>
  <c r="Q43" i="4"/>
  <c r="P43" i="4"/>
  <c r="O43" i="4"/>
  <c r="N43" i="4"/>
  <c r="M43" i="4"/>
  <c r="L43" i="4"/>
  <c r="K43" i="4"/>
  <c r="J43" i="4"/>
  <c r="I43" i="4"/>
  <c r="H43" i="4"/>
  <c r="E43" i="4"/>
  <c r="D43" i="4"/>
  <c r="B43" i="4"/>
  <c r="A43" i="4"/>
  <c r="L39" i="13"/>
  <c r="K39" i="13"/>
  <c r="J39" i="13"/>
  <c r="I39" i="13"/>
  <c r="H39" i="13"/>
  <c r="G39" i="13"/>
  <c r="F39" i="13"/>
  <c r="D39" i="13"/>
  <c r="C39" i="13"/>
  <c r="B39" i="13"/>
  <c r="B39" i="16" s="1"/>
  <c r="L38" i="13"/>
  <c r="K38" i="13"/>
  <c r="J38" i="13"/>
  <c r="I38" i="13"/>
  <c r="H38" i="13"/>
  <c r="G38" i="13"/>
  <c r="F38" i="13"/>
  <c r="D38" i="13"/>
  <c r="C38" i="13"/>
  <c r="B38" i="13"/>
  <c r="B38" i="16" s="1"/>
  <c r="L37" i="13"/>
  <c r="K37" i="13"/>
  <c r="J37" i="13"/>
  <c r="I37" i="13"/>
  <c r="H37" i="13"/>
  <c r="G37" i="13"/>
  <c r="F37" i="13"/>
  <c r="E37" i="13"/>
  <c r="D37" i="13"/>
  <c r="C37" i="13"/>
  <c r="B37" i="13"/>
  <c r="B37" i="16" s="1"/>
  <c r="A39" i="13"/>
  <c r="A38" i="13"/>
  <c r="A37" i="13"/>
  <c r="D36" i="13"/>
  <c r="C36" i="13"/>
  <c r="B36" i="13"/>
  <c r="B36" i="16" s="1"/>
  <c r="A36" i="13"/>
  <c r="D35" i="13"/>
  <c r="C35" i="13"/>
  <c r="B35" i="13"/>
  <c r="B35" i="16" s="1"/>
  <c r="A35" i="13"/>
  <c r="F49" i="11"/>
  <c r="F49" i="4" s="1"/>
  <c r="G49" i="11"/>
  <c r="G49" i="4" s="1"/>
  <c r="F48" i="11"/>
  <c r="F48" i="4" s="1"/>
  <c r="G48" i="11"/>
  <c r="G48" i="4" s="1"/>
  <c r="E39" i="13"/>
  <c r="F47" i="11"/>
  <c r="F47" i="4" s="1"/>
  <c r="G47" i="11"/>
  <c r="G47" i="4" s="1"/>
  <c r="F46" i="11"/>
  <c r="F46" i="4" s="1"/>
  <c r="G46" i="11"/>
  <c r="G46" i="4" s="1"/>
  <c r="E38" i="12"/>
  <c r="E38" i="13" s="1"/>
  <c r="E37" i="12"/>
  <c r="E36" i="12"/>
  <c r="F45" i="11"/>
  <c r="F45" i="4" s="1"/>
  <c r="G45" i="11"/>
  <c r="G45" i="4" s="1"/>
  <c r="F44" i="11"/>
  <c r="F44" i="4" s="1"/>
  <c r="G44" i="11"/>
  <c r="G44" i="4" s="1"/>
  <c r="F43" i="11"/>
  <c r="F43" i="4" s="1"/>
  <c r="G43" i="11"/>
  <c r="G43" i="4" s="1"/>
  <c r="E35" i="12"/>
  <c r="B42" i="5" l="1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A34" i="16"/>
  <c r="A33" i="16"/>
  <c r="A32" i="16"/>
  <c r="A31" i="16"/>
  <c r="A30" i="16"/>
  <c r="P42" i="4" l="1"/>
  <c r="P41" i="4"/>
  <c r="P40" i="4"/>
  <c r="P39" i="4"/>
  <c r="P38" i="4"/>
  <c r="P37" i="4"/>
  <c r="P36" i="4"/>
  <c r="P35" i="4"/>
  <c r="P34" i="4"/>
  <c r="P33" i="4"/>
  <c r="P32" i="4"/>
  <c r="G37" i="11"/>
  <c r="G37" i="4" s="1"/>
  <c r="F37" i="11"/>
  <c r="K36" i="13"/>
  <c r="K35" i="13"/>
  <c r="K34" i="13"/>
  <c r="K33" i="13"/>
  <c r="K32" i="13"/>
  <c r="K31" i="13"/>
  <c r="K30" i="13"/>
  <c r="K29" i="13"/>
  <c r="K28" i="13"/>
  <c r="K27" i="13"/>
  <c r="L36" i="13"/>
  <c r="J36" i="13"/>
  <c r="I36" i="13"/>
  <c r="H36" i="13"/>
  <c r="G36" i="13"/>
  <c r="F36" i="13"/>
  <c r="E36" i="13"/>
  <c r="L35" i="13"/>
  <c r="J35" i="13"/>
  <c r="I35" i="13"/>
  <c r="H35" i="13"/>
  <c r="G35" i="13"/>
  <c r="F35" i="13"/>
  <c r="E35" i="13"/>
  <c r="L34" i="13"/>
  <c r="J34" i="13"/>
  <c r="I34" i="13"/>
  <c r="H34" i="13"/>
  <c r="G34" i="13"/>
  <c r="F34" i="13"/>
  <c r="D34" i="13"/>
  <c r="C34" i="13"/>
  <c r="B34" i="13"/>
  <c r="B34" i="16" s="1"/>
  <c r="A34" i="13"/>
  <c r="L33" i="13"/>
  <c r="J33" i="13"/>
  <c r="I33" i="13"/>
  <c r="H33" i="13"/>
  <c r="G33" i="13"/>
  <c r="F33" i="13"/>
  <c r="D33" i="13"/>
  <c r="C33" i="13"/>
  <c r="B33" i="13"/>
  <c r="B33" i="16" s="1"/>
  <c r="A33" i="13"/>
  <c r="L32" i="13"/>
  <c r="J32" i="13"/>
  <c r="I32" i="13"/>
  <c r="H32" i="13"/>
  <c r="G32" i="13"/>
  <c r="F32" i="13"/>
  <c r="D32" i="13"/>
  <c r="C32" i="13"/>
  <c r="B32" i="13"/>
  <c r="B32" i="16" s="1"/>
  <c r="A32" i="13"/>
  <c r="L31" i="13"/>
  <c r="J31" i="13"/>
  <c r="I31" i="13"/>
  <c r="H31" i="13"/>
  <c r="G31" i="13"/>
  <c r="F31" i="13"/>
  <c r="D31" i="13"/>
  <c r="C31" i="13"/>
  <c r="B31" i="13"/>
  <c r="B31" i="16" s="1"/>
  <c r="A31" i="13"/>
  <c r="L30" i="13"/>
  <c r="J30" i="13"/>
  <c r="I30" i="13"/>
  <c r="H30" i="13"/>
  <c r="G30" i="13"/>
  <c r="F30" i="13"/>
  <c r="D30" i="13"/>
  <c r="C30" i="13"/>
  <c r="B30" i="13"/>
  <c r="B30" i="16" s="1"/>
  <c r="A30" i="13"/>
  <c r="E34" i="12"/>
  <c r="E34" i="13" s="1"/>
  <c r="E33" i="12"/>
  <c r="E33" i="13" s="1"/>
  <c r="E32" i="12"/>
  <c r="E32" i="13" s="1"/>
  <c r="E31" i="12"/>
  <c r="E31" i="13" s="1"/>
  <c r="Q42" i="4"/>
  <c r="O42" i="4"/>
  <c r="N42" i="4"/>
  <c r="M42" i="4"/>
  <c r="L42" i="4"/>
  <c r="K42" i="4"/>
  <c r="J42" i="4"/>
  <c r="I42" i="4"/>
  <c r="H42" i="4"/>
  <c r="E42" i="4"/>
  <c r="D42" i="4"/>
  <c r="C42" i="4"/>
  <c r="B42" i="4"/>
  <c r="A42" i="4"/>
  <c r="Q41" i="4"/>
  <c r="O41" i="4"/>
  <c r="N41" i="4"/>
  <c r="M41" i="4"/>
  <c r="L41" i="4"/>
  <c r="K41" i="4"/>
  <c r="J41" i="4"/>
  <c r="I41" i="4"/>
  <c r="H41" i="4"/>
  <c r="E41" i="4"/>
  <c r="D41" i="4"/>
  <c r="C41" i="4"/>
  <c r="B41" i="4"/>
  <c r="A41" i="4"/>
  <c r="Q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A40" i="4"/>
  <c r="Q39" i="4"/>
  <c r="O39" i="4"/>
  <c r="N39" i="4"/>
  <c r="M39" i="4"/>
  <c r="L39" i="4"/>
  <c r="K39" i="4"/>
  <c r="J39" i="4"/>
  <c r="I39" i="4"/>
  <c r="H39" i="4"/>
  <c r="E39" i="4"/>
  <c r="D39" i="4"/>
  <c r="C39" i="4"/>
  <c r="B39" i="4"/>
  <c r="A39" i="4"/>
  <c r="Q38" i="4"/>
  <c r="O38" i="4"/>
  <c r="N38" i="4"/>
  <c r="M38" i="4"/>
  <c r="L38" i="4"/>
  <c r="K38" i="4"/>
  <c r="J38" i="4"/>
  <c r="I38" i="4"/>
  <c r="H38" i="4"/>
  <c r="E38" i="4"/>
  <c r="D38" i="4"/>
  <c r="C38" i="4"/>
  <c r="B38" i="4"/>
  <c r="A38" i="4"/>
  <c r="Q37" i="4"/>
  <c r="O37" i="4"/>
  <c r="N37" i="4"/>
  <c r="M37" i="4"/>
  <c r="L37" i="4"/>
  <c r="K37" i="4"/>
  <c r="J37" i="4"/>
  <c r="I37" i="4"/>
  <c r="H37" i="4"/>
  <c r="F37" i="4"/>
  <c r="E37" i="4"/>
  <c r="D37" i="4"/>
  <c r="C37" i="4"/>
  <c r="B37" i="4"/>
  <c r="A37" i="4"/>
  <c r="Q36" i="4"/>
  <c r="O36" i="4"/>
  <c r="N36" i="4"/>
  <c r="M36" i="4"/>
  <c r="L36" i="4"/>
  <c r="K36" i="4"/>
  <c r="J36" i="4"/>
  <c r="I36" i="4"/>
  <c r="H36" i="4"/>
  <c r="E36" i="4"/>
  <c r="D36" i="4"/>
  <c r="C36" i="4"/>
  <c r="B36" i="4"/>
  <c r="A36" i="4"/>
  <c r="Q35" i="4"/>
  <c r="O35" i="4"/>
  <c r="N35" i="4"/>
  <c r="M35" i="4"/>
  <c r="L35" i="4"/>
  <c r="K35" i="4"/>
  <c r="J35" i="4"/>
  <c r="I35" i="4"/>
  <c r="H35" i="4"/>
  <c r="E35" i="4"/>
  <c r="D35" i="4"/>
  <c r="C35" i="4"/>
  <c r="B35" i="4"/>
  <c r="A35" i="4"/>
  <c r="G42" i="11"/>
  <c r="G42" i="4" s="1"/>
  <c r="F42" i="11"/>
  <c r="F42" i="4" s="1"/>
  <c r="G41" i="11"/>
  <c r="G41" i="4" s="1"/>
  <c r="F41" i="11"/>
  <c r="F41" i="4" s="1"/>
  <c r="G39" i="11"/>
  <c r="G39" i="4" s="1"/>
  <c r="F39" i="11"/>
  <c r="F39" i="4" s="1"/>
  <c r="G38" i="11"/>
  <c r="G38" i="4" s="1"/>
  <c r="F38" i="11"/>
  <c r="F38" i="4" s="1"/>
  <c r="G36" i="4"/>
  <c r="F36" i="4"/>
  <c r="G35" i="11"/>
  <c r="G35" i="4" s="1"/>
  <c r="F35" i="11"/>
  <c r="F35" i="4" s="1"/>
  <c r="E30" i="12"/>
  <c r="E30" i="13" s="1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13" i="13"/>
  <c r="B13" i="16" s="1"/>
  <c r="A13" i="16"/>
  <c r="B12" i="13"/>
  <c r="B12" i="16" s="1"/>
  <c r="A12" i="16"/>
  <c r="B11" i="13"/>
  <c r="B11" i="16" s="1"/>
  <c r="A11" i="16"/>
  <c r="B10" i="13"/>
  <c r="B10" i="16" s="1"/>
  <c r="A10" i="16"/>
  <c r="B9" i="13"/>
  <c r="B9" i="16" s="1"/>
  <c r="A9" i="16"/>
  <c r="B8" i="13"/>
  <c r="B8" i="16" s="1"/>
  <c r="A8" i="16"/>
  <c r="B7" i="13"/>
  <c r="B7" i="16" s="1"/>
  <c r="A7" i="16"/>
  <c r="B20" i="13"/>
  <c r="B20" i="16" s="1"/>
  <c r="B19" i="13"/>
  <c r="B19" i="16" s="1"/>
  <c r="B18" i="13"/>
  <c r="B18" i="16" s="1"/>
  <c r="B17" i="13"/>
  <c r="B17" i="16" s="1"/>
  <c r="B16" i="13"/>
  <c r="B16" i="16" s="1"/>
  <c r="B15" i="13"/>
  <c r="B15" i="16" s="1"/>
  <c r="B14" i="13"/>
  <c r="B14" i="16" s="1"/>
  <c r="A20" i="16"/>
  <c r="A19" i="16"/>
  <c r="A18" i="16"/>
  <c r="A17" i="16"/>
  <c r="A16" i="16"/>
  <c r="A15" i="16"/>
  <c r="A14" i="16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Q20" i="4"/>
  <c r="P20" i="4"/>
  <c r="O20" i="4"/>
  <c r="N20" i="4"/>
  <c r="L20" i="4"/>
  <c r="K20" i="4"/>
  <c r="J20" i="4"/>
  <c r="I20" i="4"/>
  <c r="H20" i="4"/>
  <c r="G20" i="11"/>
  <c r="G20" i="4" s="1"/>
  <c r="F20" i="11"/>
  <c r="F20" i="4" s="1"/>
  <c r="E20" i="4"/>
  <c r="D20" i="4"/>
  <c r="B20" i="4"/>
  <c r="A20" i="4"/>
  <c r="Q19" i="4"/>
  <c r="P19" i="4"/>
  <c r="O19" i="4"/>
  <c r="N19" i="4"/>
  <c r="L19" i="4"/>
  <c r="K19" i="4"/>
  <c r="J19" i="4"/>
  <c r="I19" i="4"/>
  <c r="H19" i="4"/>
  <c r="G19" i="11"/>
  <c r="G19" i="4" s="1"/>
  <c r="F19" i="11"/>
  <c r="F19" i="4"/>
  <c r="E19" i="4"/>
  <c r="D19" i="4"/>
  <c r="C19" i="4"/>
  <c r="B19" i="4"/>
  <c r="A19" i="4"/>
  <c r="Q18" i="4"/>
  <c r="P18" i="4"/>
  <c r="O18" i="4"/>
  <c r="N18" i="4"/>
  <c r="L18" i="4"/>
  <c r="K18" i="4"/>
  <c r="J18" i="4"/>
  <c r="I18" i="4"/>
  <c r="H18" i="4"/>
  <c r="G18" i="11"/>
  <c r="G18" i="4"/>
  <c r="F18" i="11"/>
  <c r="F18" i="4" s="1"/>
  <c r="E18" i="4"/>
  <c r="D18" i="4"/>
  <c r="C18" i="4"/>
  <c r="B18" i="4"/>
  <c r="A18" i="4"/>
  <c r="Q17" i="4"/>
  <c r="P17" i="4"/>
  <c r="O17" i="4"/>
  <c r="N17" i="4"/>
  <c r="L17" i="4"/>
  <c r="K17" i="4"/>
  <c r="J17" i="4"/>
  <c r="I17" i="4"/>
  <c r="H17" i="4"/>
  <c r="G17" i="11"/>
  <c r="G17" i="4" s="1"/>
  <c r="F17" i="11"/>
  <c r="F17" i="4" s="1"/>
  <c r="E17" i="4"/>
  <c r="D17" i="4"/>
  <c r="C17" i="4"/>
  <c r="B17" i="4"/>
  <c r="A17" i="4"/>
  <c r="Q16" i="4"/>
  <c r="P16" i="4"/>
  <c r="O16" i="4"/>
  <c r="N16" i="4"/>
  <c r="L16" i="4"/>
  <c r="K16" i="4"/>
  <c r="J16" i="4"/>
  <c r="I16" i="4"/>
  <c r="H16" i="4"/>
  <c r="G16" i="11"/>
  <c r="G16" i="4" s="1"/>
  <c r="F16" i="11"/>
  <c r="F16" i="4"/>
  <c r="E16" i="4"/>
  <c r="D16" i="4"/>
  <c r="C16" i="4"/>
  <c r="B16" i="4"/>
  <c r="A16" i="4"/>
  <c r="Q15" i="4"/>
  <c r="P15" i="4"/>
  <c r="O15" i="4"/>
  <c r="N15" i="4"/>
  <c r="L15" i="4"/>
  <c r="K15" i="4"/>
  <c r="J15" i="4"/>
  <c r="I15" i="4"/>
  <c r="H15" i="4"/>
  <c r="G15" i="11"/>
  <c r="G15" i="4"/>
  <c r="F15" i="11"/>
  <c r="F15" i="4" s="1"/>
  <c r="E15" i="4"/>
  <c r="D15" i="4"/>
  <c r="C15" i="4"/>
  <c r="B15" i="4"/>
  <c r="A15" i="4"/>
  <c r="Q14" i="4"/>
  <c r="P14" i="4"/>
  <c r="O14" i="4"/>
  <c r="N14" i="4"/>
  <c r="L14" i="4"/>
  <c r="K14" i="4"/>
  <c r="J14" i="4"/>
  <c r="I14" i="4"/>
  <c r="H14" i="4"/>
  <c r="G14" i="11"/>
  <c r="G14" i="4" s="1"/>
  <c r="F14" i="11"/>
  <c r="F14" i="4" s="1"/>
  <c r="E14" i="4"/>
  <c r="D14" i="4"/>
  <c r="C14" i="4"/>
  <c r="B14" i="4"/>
  <c r="A14" i="4"/>
  <c r="Q13" i="4"/>
  <c r="P13" i="4"/>
  <c r="O13" i="4"/>
  <c r="N13" i="4"/>
  <c r="L13" i="4"/>
  <c r="K13" i="4"/>
  <c r="J13" i="4"/>
  <c r="I13" i="4"/>
  <c r="H13" i="4"/>
  <c r="G13" i="11"/>
  <c r="G13" i="4" s="1"/>
  <c r="F13" i="11"/>
  <c r="F13" i="4" s="1"/>
  <c r="E13" i="4"/>
  <c r="D13" i="4"/>
  <c r="C13" i="4"/>
  <c r="B13" i="4"/>
  <c r="A13" i="4"/>
  <c r="Q12" i="4"/>
  <c r="P12" i="4"/>
  <c r="O12" i="4"/>
  <c r="N12" i="4"/>
  <c r="L12" i="4"/>
  <c r="K12" i="4"/>
  <c r="J12" i="4"/>
  <c r="I12" i="4"/>
  <c r="H12" i="4"/>
  <c r="G12" i="11"/>
  <c r="G12" i="4" s="1"/>
  <c r="F12" i="11"/>
  <c r="F12" i="4" s="1"/>
  <c r="E12" i="4"/>
  <c r="D12" i="4"/>
  <c r="C12" i="4"/>
  <c r="B12" i="4"/>
  <c r="A12" i="4"/>
  <c r="Q11" i="4"/>
  <c r="P11" i="4"/>
  <c r="O11" i="4"/>
  <c r="N11" i="4"/>
  <c r="L11" i="4"/>
  <c r="K11" i="4"/>
  <c r="J11" i="4"/>
  <c r="I11" i="4"/>
  <c r="H11" i="4"/>
  <c r="G11" i="11"/>
  <c r="G11" i="4" s="1"/>
  <c r="F11" i="11"/>
  <c r="F11" i="4"/>
  <c r="E11" i="4"/>
  <c r="D11" i="4"/>
  <c r="C11" i="4"/>
  <c r="B11" i="4"/>
  <c r="A11" i="4"/>
  <c r="Q10" i="4"/>
  <c r="P10" i="4"/>
  <c r="O10" i="4"/>
  <c r="N10" i="4"/>
  <c r="L10" i="4"/>
  <c r="K10" i="4"/>
  <c r="J10" i="4"/>
  <c r="I10" i="4"/>
  <c r="H10" i="4"/>
  <c r="G10" i="11"/>
  <c r="G10" i="4"/>
  <c r="F10" i="11"/>
  <c r="F10" i="4" s="1"/>
  <c r="E10" i="4"/>
  <c r="D10" i="4"/>
  <c r="C10" i="4"/>
  <c r="B10" i="4"/>
  <c r="A10" i="4"/>
  <c r="Q9" i="4"/>
  <c r="P9" i="4"/>
  <c r="O9" i="4"/>
  <c r="N9" i="4"/>
  <c r="L9" i="4"/>
  <c r="K9" i="4"/>
  <c r="J9" i="4"/>
  <c r="I9" i="4"/>
  <c r="H9" i="4"/>
  <c r="G9" i="11"/>
  <c r="G9" i="4" s="1"/>
  <c r="F9" i="11"/>
  <c r="F9" i="4" s="1"/>
  <c r="E9" i="4"/>
  <c r="D9" i="4"/>
  <c r="C9" i="4"/>
  <c r="B9" i="4"/>
  <c r="A9" i="4"/>
  <c r="Q8" i="4"/>
  <c r="P8" i="4"/>
  <c r="O8" i="4"/>
  <c r="N8" i="4"/>
  <c r="L8" i="4"/>
  <c r="K8" i="4"/>
  <c r="J8" i="4"/>
  <c r="I8" i="4"/>
  <c r="H8" i="4"/>
  <c r="G8" i="11"/>
  <c r="G8" i="4" s="1"/>
  <c r="F8" i="11"/>
  <c r="F8" i="4" s="1"/>
  <c r="E8" i="4"/>
  <c r="D8" i="4"/>
  <c r="C8" i="4"/>
  <c r="B8" i="4"/>
  <c r="A8" i="4"/>
  <c r="Q7" i="4"/>
  <c r="P7" i="4"/>
  <c r="O7" i="4"/>
  <c r="N7" i="4"/>
  <c r="L7" i="4"/>
  <c r="K7" i="4"/>
  <c r="J7" i="4"/>
  <c r="I7" i="4"/>
  <c r="H7" i="4"/>
  <c r="G7" i="11"/>
  <c r="G7" i="4" s="1"/>
  <c r="F7" i="11"/>
  <c r="F7" i="4" s="1"/>
  <c r="E7" i="4"/>
  <c r="D7" i="4"/>
  <c r="C7" i="4"/>
  <c r="B7" i="4"/>
  <c r="A7" i="4"/>
  <c r="S20" i="11"/>
  <c r="Q20" i="11"/>
  <c r="S19" i="11"/>
  <c r="Q19" i="11"/>
  <c r="S18" i="11"/>
  <c r="Q18" i="11"/>
  <c r="S17" i="11"/>
  <c r="Q17" i="11"/>
  <c r="S16" i="11"/>
  <c r="Q16" i="11"/>
  <c r="S15" i="11"/>
  <c r="Q15" i="11"/>
  <c r="S14" i="11"/>
  <c r="Q14" i="11"/>
  <c r="S13" i="11"/>
  <c r="Q13" i="11"/>
  <c r="S12" i="11"/>
  <c r="Q12" i="11"/>
  <c r="S11" i="11"/>
  <c r="Q11" i="11"/>
  <c r="S10" i="11"/>
  <c r="Q10" i="11"/>
  <c r="S9" i="11"/>
  <c r="Q9" i="11"/>
  <c r="S8" i="11"/>
  <c r="Q8" i="11"/>
  <c r="S7" i="11"/>
  <c r="Q7" i="11"/>
  <c r="L20" i="13"/>
  <c r="K20" i="13"/>
  <c r="J20" i="13"/>
  <c r="I20" i="13"/>
  <c r="H20" i="13"/>
  <c r="G20" i="13"/>
  <c r="F20" i="13"/>
  <c r="E20" i="13"/>
  <c r="D20" i="13"/>
  <c r="C20" i="13"/>
  <c r="A20" i="13"/>
  <c r="L19" i="13"/>
  <c r="K19" i="13"/>
  <c r="J19" i="13"/>
  <c r="I19" i="13"/>
  <c r="H19" i="13"/>
  <c r="G19" i="13"/>
  <c r="F19" i="13"/>
  <c r="E19" i="13"/>
  <c r="D19" i="13"/>
  <c r="C19" i="13"/>
  <c r="A19" i="13"/>
  <c r="L18" i="13"/>
  <c r="K18" i="13"/>
  <c r="J18" i="13"/>
  <c r="I18" i="13"/>
  <c r="H18" i="13"/>
  <c r="G18" i="13"/>
  <c r="F18" i="13"/>
  <c r="E18" i="13"/>
  <c r="D18" i="13"/>
  <c r="C18" i="13"/>
  <c r="A18" i="13"/>
  <c r="L17" i="13"/>
  <c r="K17" i="13"/>
  <c r="J17" i="13"/>
  <c r="I17" i="13"/>
  <c r="H17" i="13"/>
  <c r="G17" i="13"/>
  <c r="F17" i="13"/>
  <c r="E17" i="13"/>
  <c r="D17" i="13"/>
  <c r="C17" i="13"/>
  <c r="A17" i="13"/>
  <c r="L16" i="13"/>
  <c r="K16" i="13"/>
  <c r="J16" i="13"/>
  <c r="I16" i="13"/>
  <c r="H16" i="13"/>
  <c r="G16" i="13"/>
  <c r="F16" i="13"/>
  <c r="E16" i="13"/>
  <c r="D16" i="13"/>
  <c r="C16" i="13"/>
  <c r="A16" i="13"/>
  <c r="L15" i="13"/>
  <c r="K15" i="13"/>
  <c r="J15" i="13"/>
  <c r="I15" i="13"/>
  <c r="H15" i="13"/>
  <c r="G15" i="13"/>
  <c r="F15" i="13"/>
  <c r="E15" i="13"/>
  <c r="D15" i="13"/>
  <c r="C15" i="13"/>
  <c r="A15" i="13"/>
  <c r="L14" i="13"/>
  <c r="K14" i="13"/>
  <c r="J14" i="13"/>
  <c r="I14" i="13"/>
  <c r="H14" i="13"/>
  <c r="G14" i="13"/>
  <c r="F14" i="13"/>
  <c r="D14" i="13"/>
  <c r="C14" i="13"/>
  <c r="A14" i="13"/>
  <c r="L13" i="13"/>
  <c r="K13" i="13"/>
  <c r="J13" i="13"/>
  <c r="I13" i="13"/>
  <c r="H13" i="13"/>
  <c r="G13" i="13"/>
  <c r="F13" i="13"/>
  <c r="D13" i="13"/>
  <c r="C13" i="13"/>
  <c r="A13" i="13"/>
  <c r="L12" i="13"/>
  <c r="K12" i="13"/>
  <c r="J12" i="13"/>
  <c r="I12" i="13"/>
  <c r="H12" i="13"/>
  <c r="G12" i="13"/>
  <c r="F12" i="13"/>
  <c r="D12" i="13"/>
  <c r="C12" i="13"/>
  <c r="A12" i="13"/>
  <c r="L11" i="13"/>
  <c r="K11" i="13"/>
  <c r="J11" i="13"/>
  <c r="I11" i="13"/>
  <c r="H11" i="13"/>
  <c r="G11" i="13"/>
  <c r="F11" i="13"/>
  <c r="D11" i="13"/>
  <c r="C11" i="13"/>
  <c r="A11" i="13"/>
  <c r="L10" i="13"/>
  <c r="K10" i="13"/>
  <c r="J10" i="13"/>
  <c r="I10" i="13"/>
  <c r="H10" i="13"/>
  <c r="G10" i="13"/>
  <c r="F10" i="13"/>
  <c r="D10" i="13"/>
  <c r="C10" i="13"/>
  <c r="A10" i="13"/>
  <c r="L9" i="13"/>
  <c r="K9" i="13"/>
  <c r="J9" i="13"/>
  <c r="I9" i="13"/>
  <c r="H9" i="13"/>
  <c r="G9" i="13"/>
  <c r="F9" i="13"/>
  <c r="D9" i="13"/>
  <c r="C9" i="13"/>
  <c r="A9" i="13"/>
  <c r="L8" i="13"/>
  <c r="K8" i="13"/>
  <c r="J8" i="13"/>
  <c r="I8" i="13"/>
  <c r="H8" i="13"/>
  <c r="G8" i="13"/>
  <c r="F8" i="13"/>
  <c r="D8" i="13"/>
  <c r="C8" i="13"/>
  <c r="A8" i="13"/>
  <c r="L7" i="13"/>
  <c r="K7" i="13"/>
  <c r="J7" i="13"/>
  <c r="I7" i="13"/>
  <c r="H7" i="13"/>
  <c r="G7" i="13"/>
  <c r="F7" i="13"/>
  <c r="D7" i="13"/>
  <c r="C7" i="13"/>
  <c r="A7" i="13"/>
  <c r="E14" i="12"/>
  <c r="E14" i="13" s="1"/>
  <c r="E13" i="12"/>
  <c r="E13" i="13" s="1"/>
  <c r="E12" i="12"/>
  <c r="E12" i="13"/>
  <c r="E11" i="12"/>
  <c r="E11" i="13" s="1"/>
  <c r="E10" i="12"/>
  <c r="E10" i="13" s="1"/>
  <c r="E9" i="12"/>
  <c r="E9" i="13" s="1"/>
  <c r="E8" i="12"/>
  <c r="E8" i="13" s="1"/>
  <c r="E7" i="12"/>
  <c r="E7" i="13" s="1"/>
  <c r="S31" i="11"/>
  <c r="S30" i="11"/>
  <c r="S29" i="11"/>
  <c r="S28" i="11"/>
  <c r="S27" i="11"/>
  <c r="S26" i="11"/>
  <c r="S25" i="11"/>
  <c r="S24" i="11"/>
  <c r="S23" i="11"/>
  <c r="S22" i="11"/>
  <c r="S21" i="11"/>
  <c r="Q31" i="11"/>
  <c r="Q30" i="11"/>
  <c r="Q29" i="11"/>
  <c r="Q28" i="11"/>
  <c r="Q27" i="11"/>
  <c r="Q26" i="11"/>
  <c r="Q25" i="11"/>
  <c r="Q24" i="11"/>
  <c r="Q23" i="11"/>
  <c r="Q22" i="11"/>
  <c r="Q21" i="11"/>
  <c r="P31" i="4"/>
  <c r="P30" i="4"/>
  <c r="P29" i="4"/>
  <c r="P28" i="4"/>
  <c r="P27" i="4"/>
  <c r="P26" i="4"/>
  <c r="P25" i="4"/>
  <c r="P24" i="4"/>
  <c r="P23" i="4"/>
  <c r="P22" i="4"/>
  <c r="P21" i="4"/>
  <c r="K26" i="13"/>
  <c r="K25" i="13"/>
  <c r="K24" i="13"/>
  <c r="K23" i="13"/>
  <c r="K22" i="13"/>
  <c r="K21" i="13"/>
  <c r="E21" i="12"/>
  <c r="E21" i="13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C21" i="13"/>
  <c r="I21" i="4"/>
  <c r="A33" i="5"/>
  <c r="B33" i="5"/>
  <c r="A22" i="16"/>
  <c r="A23" i="16"/>
  <c r="A24" i="16"/>
  <c r="A25" i="16"/>
  <c r="A26" i="16"/>
  <c r="A27" i="16"/>
  <c r="A28" i="16"/>
  <c r="A29" i="16"/>
  <c r="A29" i="13"/>
  <c r="B29" i="13"/>
  <c r="B29" i="16" s="1"/>
  <c r="C29" i="13"/>
  <c r="D29" i="13"/>
  <c r="F29" i="13"/>
  <c r="G29" i="13"/>
  <c r="H29" i="13"/>
  <c r="I29" i="13"/>
  <c r="J29" i="13"/>
  <c r="L29" i="13"/>
  <c r="F27" i="13"/>
  <c r="G27" i="13"/>
  <c r="H27" i="13"/>
  <c r="I27" i="13"/>
  <c r="J27" i="13"/>
  <c r="L27" i="13"/>
  <c r="F28" i="13"/>
  <c r="G28" i="13"/>
  <c r="H28" i="13"/>
  <c r="I28" i="13"/>
  <c r="J28" i="13"/>
  <c r="L28" i="13"/>
  <c r="A27" i="13"/>
  <c r="B27" i="13"/>
  <c r="B27" i="16" s="1"/>
  <c r="C27" i="13"/>
  <c r="D27" i="13"/>
  <c r="A28" i="13"/>
  <c r="B28" i="13"/>
  <c r="B28" i="16" s="1"/>
  <c r="C28" i="13"/>
  <c r="D28" i="13"/>
  <c r="A1" i="8"/>
  <c r="A21" i="16"/>
  <c r="F30" i="4"/>
  <c r="G29" i="4"/>
  <c r="F29" i="4"/>
  <c r="G25" i="4"/>
  <c r="F25" i="4"/>
  <c r="G21" i="4"/>
  <c r="F21" i="4"/>
  <c r="B32" i="5"/>
  <c r="B31" i="5"/>
  <c r="B30" i="5"/>
  <c r="B29" i="5"/>
  <c r="B28" i="5"/>
  <c r="B27" i="5"/>
  <c r="B26" i="5"/>
  <c r="B25" i="5"/>
  <c r="B24" i="5"/>
  <c r="B23" i="5"/>
  <c r="B22" i="5"/>
  <c r="B21" i="5"/>
  <c r="A3" i="5"/>
  <c r="A2" i="5"/>
  <c r="A3" i="11"/>
  <c r="A2" i="11"/>
  <c r="A3" i="4"/>
  <c r="A2" i="4"/>
  <c r="A22" i="13"/>
  <c r="B22" i="13"/>
  <c r="B22" i="16" s="1"/>
  <c r="C22" i="13"/>
  <c r="D22" i="13"/>
  <c r="A23" i="13"/>
  <c r="B23" i="13"/>
  <c r="B23" i="16" s="1"/>
  <c r="C23" i="13"/>
  <c r="D23" i="13"/>
  <c r="A24" i="13"/>
  <c r="B24" i="13"/>
  <c r="B24" i="16" s="1"/>
  <c r="C24" i="13"/>
  <c r="D24" i="13"/>
  <c r="A25" i="13"/>
  <c r="B25" i="13"/>
  <c r="B25" i="16" s="1"/>
  <c r="C25" i="13"/>
  <c r="D25" i="13"/>
  <c r="A26" i="13"/>
  <c r="B26" i="13"/>
  <c r="B26" i="16" s="1"/>
  <c r="C26" i="13"/>
  <c r="D26" i="13"/>
  <c r="D21" i="13"/>
  <c r="A2" i="16"/>
  <c r="A3" i="16"/>
  <c r="A3" i="13"/>
  <c r="A2" i="13"/>
  <c r="G21" i="13"/>
  <c r="A21" i="13"/>
  <c r="E22" i="12"/>
  <c r="E22" i="13" s="1"/>
  <c r="A22" i="5"/>
  <c r="A23" i="5"/>
  <c r="A24" i="5"/>
  <c r="A25" i="5"/>
  <c r="A26" i="5"/>
  <c r="A27" i="5"/>
  <c r="A28" i="5"/>
  <c r="A29" i="5"/>
  <c r="A30" i="5"/>
  <c r="A31" i="5"/>
  <c r="A32" i="5"/>
  <c r="A21" i="5"/>
  <c r="A25" i="4"/>
  <c r="B25" i="4"/>
  <c r="C25" i="4"/>
  <c r="D25" i="4"/>
  <c r="E25" i="4"/>
  <c r="H25" i="4"/>
  <c r="I25" i="4"/>
  <c r="J25" i="4"/>
  <c r="K25" i="4"/>
  <c r="L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N27" i="4"/>
  <c r="O27" i="4"/>
  <c r="Q27" i="4"/>
  <c r="A28" i="4"/>
  <c r="B28" i="4"/>
  <c r="C28" i="4"/>
  <c r="D28" i="4"/>
  <c r="E28" i="4"/>
  <c r="H28" i="4"/>
  <c r="I28" i="4"/>
  <c r="J28" i="4"/>
  <c r="K28" i="4"/>
  <c r="L28" i="4"/>
  <c r="N28" i="4"/>
  <c r="O28" i="4"/>
  <c r="Q28" i="4"/>
  <c r="A29" i="4"/>
  <c r="B29" i="4"/>
  <c r="C29" i="4"/>
  <c r="D29" i="4"/>
  <c r="E29" i="4"/>
  <c r="H29" i="4"/>
  <c r="I29" i="4"/>
  <c r="J29" i="4"/>
  <c r="K29" i="4"/>
  <c r="L29" i="4"/>
  <c r="N29" i="4"/>
  <c r="O29" i="4"/>
  <c r="Q29" i="4"/>
  <c r="A30" i="4"/>
  <c r="B30" i="4"/>
  <c r="C30" i="4"/>
  <c r="D30" i="4"/>
  <c r="E30" i="4"/>
  <c r="H30" i="4"/>
  <c r="I30" i="4"/>
  <c r="J30" i="4"/>
  <c r="K30" i="4"/>
  <c r="L30" i="4"/>
  <c r="N30" i="4"/>
  <c r="O30" i="4"/>
  <c r="Q30" i="4"/>
  <c r="A31" i="4"/>
  <c r="B31" i="4"/>
  <c r="C31" i="4"/>
  <c r="D31" i="4"/>
  <c r="E31" i="4"/>
  <c r="H31" i="4"/>
  <c r="I31" i="4"/>
  <c r="J31" i="4"/>
  <c r="K31" i="4"/>
  <c r="L31" i="4"/>
  <c r="N31" i="4"/>
  <c r="O31" i="4"/>
  <c r="Q31" i="4"/>
  <c r="A32" i="4"/>
  <c r="B32" i="4"/>
  <c r="C32" i="4"/>
  <c r="D32" i="4"/>
  <c r="E32" i="4"/>
  <c r="H32" i="4"/>
  <c r="I32" i="4"/>
  <c r="J32" i="4"/>
  <c r="K32" i="4"/>
  <c r="L32" i="4"/>
  <c r="N32" i="4"/>
  <c r="O32" i="4"/>
  <c r="Q32" i="4"/>
  <c r="A33" i="4"/>
  <c r="B33" i="4"/>
  <c r="C33" i="4"/>
  <c r="D33" i="4"/>
  <c r="E33" i="4"/>
  <c r="H33" i="4"/>
  <c r="I33" i="4"/>
  <c r="J33" i="4"/>
  <c r="K33" i="4"/>
  <c r="L33" i="4"/>
  <c r="N33" i="4"/>
  <c r="O33" i="4"/>
  <c r="Q33" i="4"/>
  <c r="A34" i="4"/>
  <c r="B34" i="4"/>
  <c r="C34" i="4"/>
  <c r="D34" i="4"/>
  <c r="E34" i="4"/>
  <c r="H34" i="4"/>
  <c r="I34" i="4"/>
  <c r="J34" i="4"/>
  <c r="K34" i="4"/>
  <c r="L34" i="4"/>
  <c r="N34" i="4"/>
  <c r="O34" i="4"/>
  <c r="Q34" i="4"/>
  <c r="A22" i="4"/>
  <c r="B22" i="4"/>
  <c r="C22" i="4"/>
  <c r="D22" i="4"/>
  <c r="E22" i="4"/>
  <c r="H22" i="4"/>
  <c r="I22" i="4"/>
  <c r="J22" i="4"/>
  <c r="K22" i="4"/>
  <c r="L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N24" i="4"/>
  <c r="O24" i="4"/>
  <c r="Q24" i="4"/>
  <c r="Q21" i="4"/>
  <c r="O21" i="4"/>
  <c r="N21" i="4"/>
  <c r="L21" i="4"/>
  <c r="K21" i="4"/>
  <c r="J21" i="4"/>
  <c r="H21" i="4"/>
  <c r="E21" i="4"/>
  <c r="D21" i="4"/>
  <c r="C21" i="4"/>
  <c r="B21" i="4"/>
  <c r="A21" i="4"/>
  <c r="G34" i="4"/>
  <c r="F34" i="4"/>
  <c r="G33" i="11"/>
  <c r="G33" i="4" s="1"/>
  <c r="F33" i="11"/>
  <c r="F33" i="4" s="1"/>
  <c r="F22" i="13"/>
  <c r="G22" i="13"/>
  <c r="H22" i="13"/>
  <c r="I22" i="13"/>
  <c r="J22" i="13"/>
  <c r="L22" i="13"/>
  <c r="B21" i="13"/>
  <c r="B21" i="16" s="1"/>
  <c r="L23" i="13"/>
  <c r="L24" i="13"/>
  <c r="L25" i="13"/>
  <c r="L26" i="13"/>
  <c r="L21" i="13"/>
  <c r="F21" i="13"/>
  <c r="H21" i="13"/>
  <c r="I21" i="13"/>
  <c r="J21" i="13"/>
  <c r="F23" i="13"/>
  <c r="G23" i="13"/>
  <c r="H23" i="13"/>
  <c r="I23" i="13"/>
  <c r="J23" i="13"/>
  <c r="F24" i="13"/>
  <c r="G24" i="13"/>
  <c r="H24" i="13"/>
  <c r="I24" i="13"/>
  <c r="J24" i="13"/>
  <c r="F25" i="13"/>
  <c r="G25" i="13"/>
  <c r="H25" i="13"/>
  <c r="I25" i="13"/>
  <c r="J25" i="13"/>
  <c r="F26" i="13"/>
  <c r="G26" i="13"/>
  <c r="H26" i="13"/>
  <c r="I26" i="13"/>
  <c r="J26" i="13"/>
  <c r="E23" i="12"/>
  <c r="E23" i="13" s="1"/>
  <c r="E29" i="12"/>
  <c r="E29" i="13" s="1"/>
  <c r="E28" i="12"/>
  <c r="E28" i="13" s="1"/>
  <c r="E27" i="12"/>
  <c r="E27" i="13" s="1"/>
  <c r="E26" i="12"/>
  <c r="E26" i="13" s="1"/>
  <c r="E25" i="12"/>
  <c r="E25" i="13"/>
  <c r="E24" i="12"/>
  <c r="E24" i="13" s="1"/>
</calcChain>
</file>

<file path=xl/sharedStrings.xml><?xml version="1.0" encoding="utf-8"?>
<sst xmlns="http://schemas.openxmlformats.org/spreadsheetml/2006/main" count="563" uniqueCount="220">
  <si>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</si>
  <si>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</si>
  <si>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</si>
  <si>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</si>
  <si>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</si>
  <si>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</si>
  <si>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</si>
  <si>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</si>
  <si>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</si>
  <si>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</si>
  <si>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</si>
  <si>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</si>
  <si>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</si>
  <si>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</si>
  <si>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</si>
  <si>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</si>
  <si>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</si>
  <si>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</si>
  <si>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</si>
  <si>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</si>
  <si>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</si>
  <si>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</si>
  <si>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</si>
  <si>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</si>
  <si>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</si>
  <si>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</si>
  <si>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</si>
  <si>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</si>
  <si>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</si>
  <si>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</si>
  <si>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</si>
  <si>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</si>
  <si>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</si>
  <si>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</si>
  <si>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</si>
  <si>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</si>
  <si>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</si>
  <si>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</si>
  <si>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</si>
  <si>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</si>
  <si>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</si>
  <si>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</si>
  <si>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</si>
  <si>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</si>
  <si>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</si>
  <si>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</si>
  <si>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</si>
  <si>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</si>
  <si>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</si>
  <si>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</si>
  <si>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</si>
  <si>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</si>
  <si>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</si>
  <si>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</si>
  <si>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</si>
  <si>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</si>
  <si>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</si>
  <si>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</si>
  <si>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</si>
  <si>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</si>
  <si>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</si>
  <si>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</si>
  <si>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</si>
  <si>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</si>
  <si>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</si>
  <si>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</si>
  <si>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</si>
  <si>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</si>
  <si>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</si>
  <si>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</si>
  <si>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</si>
  <si>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</si>
  <si>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</si>
  <si>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</si>
  <si>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</si>
  <si>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</si>
  <si>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</si>
  <si>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</si>
  <si>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</si>
  <si>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</si>
  <si>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</si>
  <si>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</si>
  <si>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</si>
  <si>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</si>
  <si>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</si>
  <si>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</si>
  <si>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</si>
  <si>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</si>
  <si>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</si>
  <si>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</si>
  <si>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</si>
  <si>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</si>
  <si>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</si>
  <si>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</si>
  <si>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</si>
  <si>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</si>
  <si>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</si>
  <si>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</si>
  <si>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</si>
  <si>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</si>
  <si>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</si>
  <si>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</si>
  <si>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</si>
  <si>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</si>
  <si>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</si>
  <si>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</si>
  <si>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</si>
  <si>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</si>
  <si>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</si>
  <si>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</si>
  <si>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</si>
  <si>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</si>
  <si>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</si>
  <si>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</si>
  <si>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</si>
  <si>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</si>
  <si>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</si>
  <si>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</si>
  <si>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</si>
  <si>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</si>
  <si>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</si>
  <si>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</si>
  <si>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</si>
  <si>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</si>
  <si>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</si>
  <si>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</si>
  <si>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</si>
  <si>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</si>
  <si>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</si>
  <si>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</si>
  <si>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</si>
  <si>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</si>
  <si>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</si>
  <si>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</si>
  <si>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</si>
  <si>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</si>
  <si>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</si>
  <si>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</si>
  <si>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</si>
  <si>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</si>
  <si>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</si>
  <si>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</si>
  <si>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</si>
  <si>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</si>
  <si>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</si>
  <si>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</si>
  <si>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</si>
  <si>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</si>
  <si>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</si>
  <si>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</si>
  <si>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</si>
  <si>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</si>
  <si>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</si>
  <si>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</si>
  <si>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</si>
  <si>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</si>
  <si>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</si>
  <si>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</si>
  <si>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</si>
  <si>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</si>
  <si>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</si>
  <si>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</si>
  <si>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</si>
  <si>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</si>
  <si>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</si>
  <si>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</si>
  <si>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</si>
  <si>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</si>
  <si>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</si>
  <si>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</si>
  <si>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</si>
  <si>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</si>
  <si>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</si>
  <si>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</si>
  <si>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</si>
  <si>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</si>
  <si>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</si>
  <si>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</si>
  <si>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</si>
  <si>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</si>
  <si>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</si>
  <si>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</si>
  <si>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</si>
  <si>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</si>
  <si>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</si>
  <si>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</si>
  <si>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</si>
  <si>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</si>
  <si>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</si>
  <si>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</si>
  <si>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</si>
  <si>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</si>
  <si>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</si>
  <si>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</si>
  <si>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</si>
  <si>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</si>
  <si>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Central Contra Costa Sanitary District</t>
  </si>
  <si>
    <t>Marylou Esparza, Laboratory Superintendent, 925-335-7751, mesparza@centralsan.org</t>
  </si>
  <si>
    <t>Q1 2013</t>
  </si>
  <si>
    <t>N</t>
  </si>
  <si>
    <t>Y</t>
  </si>
  <si>
    <t>Use Average Flow, sample type is composite</t>
  </si>
  <si>
    <t>Use Max Flow, sample type is Grab</t>
  </si>
  <si>
    <t>composite</t>
  </si>
  <si>
    <t>Grab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</si>
  <si>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
(@ peak flow)</t>
    </r>
  </si>
  <si>
    <t>Max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</si>
  <si>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
(@ peak flow)</t>
    </r>
  </si>
  <si>
    <t>Dry 2012</t>
  </si>
  <si>
    <t>Wet 2012/2013</t>
  </si>
  <si>
    <t>Q3 2012</t>
  </si>
  <si>
    <t>Q4 2012</t>
  </si>
  <si>
    <t>Dry 2013</t>
  </si>
  <si>
    <t>Q2 2013</t>
  </si>
  <si>
    <t/>
  </si>
  <si>
    <t>Q3 2013</t>
  </si>
  <si>
    <t>Wet 2013/2014</t>
  </si>
  <si>
    <t>Q4 2013</t>
  </si>
  <si>
    <t>Q1 2014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</si>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</sst>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1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7" fillId="0" borderId="0"/>
    <xf numFmtId="0" fontId="28" fillId="0" borderId="0"/>
    <xf numFmtId="0" fontId="29" fillId="0" borderId="0"/>
  </cellStyleXfs>
  <cellXfs count="6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4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14" fontId="2" fillId="0" borderId="6" xfId="0" applyNumberFormat="1" applyFont="1" applyFill="1" applyBorder="1"/>
    <xf numFmtId="0" fontId="2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wrapText="1"/>
    </xf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10" fillId="4" borderId="10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10" fillId="2" borderId="13" xfId="0" applyNumberFormat="1" applyFont="1" applyFill="1" applyBorder="1" applyAlignment="1">
      <alignment horizontal="center"/>
    </xf>
    <xf numFmtId="164" fontId="10" fillId="2" borderId="14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15" xfId="0" applyFill="1" applyBorder="1"/>
    <xf numFmtId="0" fontId="0" fillId="4" borderId="0" xfId="0" applyFill="1" applyBorder="1"/>
    <xf numFmtId="0" fontId="0" fillId="4" borderId="16" xfId="0" applyFill="1" applyBorder="1"/>
    <xf numFmtId="0" fontId="0" fillId="2" borderId="15" xfId="0" applyFill="1" applyBorder="1"/>
    <xf numFmtId="0" fontId="0" fillId="2" borderId="7" xfId="0" applyFill="1" applyBorder="1"/>
    <xf numFmtId="0" fontId="0" fillId="2" borderId="17" xfId="0" applyFill="1" applyBorder="1"/>
    <xf numFmtId="0" fontId="0" fillId="2" borderId="8" xfId="0" applyFill="1" applyBorder="1"/>
    <xf numFmtId="0" fontId="10" fillId="2" borderId="17" xfId="0" applyFont="1" applyFill="1" applyBorder="1"/>
    <xf numFmtId="0" fontId="0" fillId="2" borderId="16" xfId="0" applyFill="1" applyBorder="1"/>
    <xf numFmtId="0" fontId="0" fillId="2" borderId="9" xfId="0" applyFill="1" applyBorder="1"/>
    <xf numFmtId="0" fontId="2" fillId="5" borderId="18" xfId="0" applyNumberFormat="1" applyFont="1" applyFill="1" applyBorder="1" applyAlignment="1"/>
    <xf numFmtId="0" fontId="2" fillId="5" borderId="19" xfId="0" applyNumberFormat="1" applyFont="1" applyFill="1" applyBorder="1" applyAlignment="1"/>
    <xf numFmtId="0" fontId="11" fillId="2" borderId="15" xfId="0" applyFont="1" applyFill="1" applyBorder="1"/>
    <xf numFmtId="0" fontId="11" fillId="2" borderId="7" xfId="0" applyFont="1" applyFill="1" applyBorder="1"/>
    <xf numFmtId="0" fontId="11" fillId="2" borderId="8" xfId="0" applyFont="1" applyFill="1" applyBorder="1"/>
    <xf numFmtId="0" fontId="11" fillId="2" borderId="20" xfId="0" applyFont="1" applyFill="1" applyBorder="1"/>
    <xf numFmtId="0" fontId="11" fillId="2" borderId="16" xfId="0" applyFont="1" applyFill="1" applyBorder="1"/>
    <xf numFmtId="0" fontId="11" fillId="2" borderId="9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4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Border="1" applyAlignment="1"/>
    <xf numFmtId="14" fontId="2" fillId="5" borderId="6" xfId="0" applyNumberFormat="1" applyFont="1" applyFill="1" applyBorder="1" applyProtection="1">
      <protection locked="0"/>
    </xf>
    <xf numFmtId="0" fontId="2" fillId="2" borderId="4" xfId="0" applyNumberFormat="1" applyFont="1" applyFill="1" applyBorder="1" applyAlignment="1" applyProtection="1">
      <alignment horizontal="center" wrapText="1"/>
      <protection locked="0"/>
    </xf>
    <xf numFmtId="0" fontId="2" fillId="3" borderId="5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1" fontId="2" fillId="3" borderId="3" xfId="0" applyNumberFormat="1" applyFont="1" applyFill="1" applyBorder="1" applyAlignment="1">
      <alignment horizontal="center" wrapText="1"/>
    </xf>
    <xf numFmtId="0" fontId="0" fillId="0" borderId="0" xfId="0" applyNumberFormat="1" applyAlignment="1" applyProtection="1">
      <alignment horizontal="center"/>
      <protection locked="0"/>
    </xf>
    <xf numFmtId="0" fontId="0" fillId="2" borderId="12" xfId="0" applyFill="1" applyBorder="1"/>
    <xf numFmtId="0" fontId="0" fillId="2" borderId="13" xfId="0" applyFill="1" applyBorder="1"/>
    <xf numFmtId="0" fontId="0" fillId="2" borderId="21" xfId="0" applyFill="1" applyBorder="1"/>
    <xf numFmtId="0" fontId="0" fillId="2" borderId="13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15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4" xfId="0" applyFont="1" applyFill="1" applyBorder="1"/>
    <xf numFmtId="0" fontId="2" fillId="3" borderId="7" xfId="0" applyFont="1" applyFill="1" applyBorder="1" applyAlignment="1">
      <alignment horizontal="center" wrapText="1"/>
    </xf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6" xfId="0" applyNumberFormat="1" applyFont="1" applyFill="1" applyBorder="1"/>
    <xf numFmtId="0" fontId="2" fillId="0" borderId="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0" xfId="0" applyNumberFormat="1" applyFont="1" applyFill="1" applyBorder="1" applyAlignment="1">
      <alignment horizontal="center" wrapText="1"/>
    </xf>
    <xf numFmtId="0" fontId="2" fillId="5" borderId="18" xfId="0" applyNumberFormat="1" applyFont="1" applyFill="1" applyBorder="1"/>
    <xf numFmtId="0" fontId="2" fillId="5" borderId="12" xfId="0" applyNumberFormat="1" applyFont="1" applyFill="1" applyBorder="1"/>
    <xf numFmtId="0" fontId="2" fillId="0" borderId="18" xfId="0" applyNumberFormat="1" applyFont="1" applyFill="1" applyBorder="1"/>
    <xf numFmtId="0" fontId="2" fillId="0" borderId="12" xfId="0" applyNumberFormat="1" applyFont="1" applyFill="1" applyBorder="1"/>
    <xf numFmtId="0" fontId="2" fillId="0" borderId="22" xfId="0" applyNumberFormat="1" applyFont="1" applyFill="1" applyBorder="1"/>
    <xf numFmtId="0" fontId="2" fillId="5" borderId="19" xfId="0" applyNumberFormat="1" applyFont="1" applyFill="1" applyBorder="1"/>
    <xf numFmtId="0" fontId="2" fillId="5" borderId="13" xfId="0" applyNumberFormat="1" applyFont="1" applyFill="1" applyBorder="1"/>
    <xf numFmtId="0" fontId="2" fillId="0" borderId="19" xfId="0" applyNumberFormat="1" applyFont="1" applyFill="1" applyBorder="1"/>
    <xf numFmtId="0" fontId="2" fillId="0" borderId="13" xfId="0" applyNumberFormat="1" applyFont="1" applyFill="1" applyBorder="1"/>
    <xf numFmtId="0" fontId="2" fillId="0" borderId="6" xfId="0" applyNumberFormat="1" applyFont="1" applyFill="1" applyBorder="1"/>
    <xf numFmtId="0" fontId="2" fillId="0" borderId="23" xfId="0" applyNumberFormat="1" applyFont="1" applyFill="1" applyBorder="1"/>
    <xf numFmtId="0" fontId="2" fillId="0" borderId="21" xfId="0" applyNumberFormat="1" applyFont="1" applyFill="1" applyBorder="1"/>
    <xf numFmtId="0" fontId="2" fillId="5" borderId="23" xfId="0" applyNumberFormat="1" applyFont="1" applyFill="1" applyBorder="1"/>
    <xf numFmtId="0" fontId="2" fillId="5" borderId="21" xfId="0" applyNumberFormat="1" applyFont="1" applyFill="1" applyBorder="1"/>
    <xf numFmtId="0" fontId="2" fillId="0" borderId="24" xfId="0" applyNumberFormat="1" applyFont="1" applyFill="1" applyBorder="1"/>
    <xf numFmtId="14" fontId="2" fillId="0" borderId="6" xfId="0" applyNumberFormat="1" applyFont="1" applyBorder="1"/>
    <xf numFmtId="0" fontId="2" fillId="0" borderId="6" xfId="0" applyNumberFormat="1" applyFont="1" applyBorder="1"/>
    <xf numFmtId="0" fontId="9" fillId="2" borderId="4" xfId="0" applyFont="1" applyFill="1" applyBorder="1" applyAlignment="1"/>
    <xf numFmtId="0" fontId="9" fillId="2" borderId="15" xfId="0" applyFont="1" applyFill="1" applyBorder="1" applyAlignment="1"/>
    <xf numFmtId="0" fontId="9" fillId="2" borderId="20" xfId="0" applyFont="1" applyFill="1" applyBorder="1" applyAlignment="1"/>
    <xf numFmtId="0" fontId="9" fillId="2" borderId="16" xfId="0" applyFont="1" applyFill="1" applyBorder="1" applyAlignment="1"/>
    <xf numFmtId="0" fontId="1" fillId="0" borderId="16" xfId="0" applyFont="1" applyBorder="1" applyAlignment="1"/>
    <xf numFmtId="0" fontId="19" fillId="0" borderId="0" xfId="0" applyFont="1" applyBorder="1" applyAlignment="1">
      <alignment vertical="center"/>
    </xf>
    <xf numFmtId="0" fontId="1" fillId="0" borderId="16" xfId="0" applyFont="1" applyBorder="1" applyAlignment="1" applyProtection="1">
      <alignment vertical="center"/>
      <protection locked="0"/>
    </xf>
    <xf numFmtId="0" fontId="9" fillId="2" borderId="4" xfId="0" applyNumberFormat="1" applyFont="1" applyFill="1" applyBorder="1" applyAlignment="1"/>
    <xf numFmtId="0" fontId="9" fillId="2" borderId="15" xfId="0" applyNumberFormat="1" applyFont="1" applyFill="1" applyBorder="1" applyAlignment="1"/>
    <xf numFmtId="0" fontId="9" fillId="2" borderId="20" xfId="0" applyNumberFormat="1" applyFont="1" applyFill="1" applyBorder="1" applyAlignment="1"/>
    <xf numFmtId="0" fontId="9" fillId="2" borderId="16" xfId="0" applyNumberFormat="1" applyFont="1" applyFill="1" applyBorder="1" applyAlignment="1"/>
    <xf numFmtId="14" fontId="0" fillId="2" borderId="17" xfId="0" applyNumberFormat="1" applyFont="1" applyFill="1" applyBorder="1"/>
    <xf numFmtId="0" fontId="11" fillId="2" borderId="17" xfId="0" applyFont="1" applyFill="1" applyBorder="1"/>
    <xf numFmtId="0" fontId="11" fillId="2" borderId="0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15" xfId="0" applyFont="1" applyFill="1" applyBorder="1"/>
    <xf numFmtId="0" fontId="9" fillId="2" borderId="4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9" fillId="2" borderId="20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8" xfId="0" applyFont="1" applyFill="1" applyBorder="1"/>
    <xf numFmtId="0" fontId="13" fillId="2" borderId="20" xfId="0" applyFont="1" applyFill="1" applyBorder="1"/>
    <xf numFmtId="0" fontId="21" fillId="0" borderId="0" xfId="0" applyFont="1"/>
    <xf numFmtId="0" fontId="0" fillId="2" borderId="25" xfId="0" applyFill="1" applyBorder="1" applyAlignment="1"/>
    <xf numFmtId="0" fontId="10" fillId="6" borderId="26" xfId="0" applyFont="1" applyFill="1" applyBorder="1" applyAlignment="1">
      <alignment horizontal="center"/>
    </xf>
    <xf numFmtId="0" fontId="16" fillId="3" borderId="2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0" xfId="0" applyFont="1" applyFill="1" applyBorder="1" applyAlignment="1">
      <alignment horizontal="left"/>
    </xf>
    <xf numFmtId="0" fontId="10" fillId="7" borderId="11" xfId="0" applyFont="1" applyFill="1" applyBorder="1" applyAlignment="1">
      <alignment horizontal="left"/>
    </xf>
    <xf numFmtId="0" fontId="10" fillId="7" borderId="2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28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25" xfId="0" applyFont="1" applyFill="1" applyBorder="1" applyAlignment="1">
      <alignment horizontal="left" vertical="center"/>
    </xf>
    <xf numFmtId="0" fontId="16" fillId="6" borderId="28" xfId="0" applyFont="1" applyFill="1" applyBorder="1" applyAlignment="1">
      <alignment horizontal="left"/>
    </xf>
    <xf numFmtId="0" fontId="0" fillId="7" borderId="28" xfId="0" applyFont="1" applyFill="1" applyBorder="1"/>
    <xf numFmtId="0" fontId="0" fillId="7" borderId="26" xfId="0" applyFont="1" applyFill="1" applyBorder="1"/>
    <xf numFmtId="0" fontId="14" fillId="8" borderId="11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29" xfId="0" applyFont="1" applyFill="1" applyBorder="1" applyAlignment="1">
      <alignment horizontal="center"/>
    </xf>
    <xf numFmtId="0" fontId="0" fillId="2" borderId="30" xfId="0" applyFont="1" applyFill="1" applyBorder="1" applyAlignment="1">
      <alignment horizontal="center"/>
    </xf>
    <xf numFmtId="0" fontId="0" fillId="2" borderId="31" xfId="0" applyFont="1" applyFill="1" applyBorder="1" applyAlignment="1">
      <alignment horizontal="center"/>
    </xf>
    <xf numFmtId="0" fontId="0" fillId="7" borderId="32" xfId="0" applyFont="1" applyFill="1" applyBorder="1" applyAlignment="1">
      <alignment horizontal="left"/>
    </xf>
    <xf numFmtId="0" fontId="0" fillId="7" borderId="33" xfId="0" applyFont="1" applyFill="1" applyBorder="1" applyAlignment="1">
      <alignment horizontal="left"/>
    </xf>
    <xf numFmtId="0" fontId="0" fillId="7" borderId="34" xfId="0" applyFont="1" applyFill="1" applyBorder="1" applyAlignment="1">
      <alignment horizontal="left" wrapText="1"/>
    </xf>
    <xf numFmtId="0" fontId="2" fillId="0" borderId="11" xfId="0" applyNumberFormat="1" applyFont="1" applyFill="1" applyBorder="1" applyAlignment="1" applyProtection="1">
      <alignment vertical="center" wrapText="1"/>
      <protection locked="0"/>
    </xf>
    <xf numFmtId="14" fontId="2" fillId="0" borderId="1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14" fontId="2" fillId="0" borderId="21" xfId="0" applyNumberFormat="1" applyFont="1" applyFill="1" applyBorder="1"/>
    <xf numFmtId="0" fontId="14" fillId="8" borderId="35" xfId="0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 wrapText="1"/>
    </xf>
    <xf numFmtId="0" fontId="11" fillId="2" borderId="17" xfId="0" applyNumberFormat="1" applyFont="1" applyFill="1" applyBorder="1"/>
    <xf numFmtId="0" fontId="2" fillId="2" borderId="17" xfId="0" applyNumberFormat="1" applyFont="1" applyFill="1" applyBorder="1"/>
    <xf numFmtId="0" fontId="13" fillId="2" borderId="17" xfId="0" applyNumberFormat="1" applyFont="1" applyFill="1" applyBorder="1" applyAlignment="1">
      <alignment horizontal="left"/>
    </xf>
    <xf numFmtId="0" fontId="0" fillId="2" borderId="17" xfId="0" applyNumberFormat="1" applyFill="1" applyBorder="1"/>
    <xf numFmtId="0" fontId="0" fillId="2" borderId="20" xfId="0" applyNumberFormat="1" applyFill="1" applyBorder="1"/>
    <xf numFmtId="0" fontId="7" fillId="4" borderId="4" xfId="0" applyNumberFormat="1" applyFont="1" applyFill="1" applyBorder="1"/>
    <xf numFmtId="0" fontId="0" fillId="4" borderId="17" xfId="0" applyNumberFormat="1" applyFill="1" applyBorder="1"/>
    <xf numFmtId="0" fontId="0" fillId="4" borderId="20" xfId="0" applyNumberFormat="1" applyFill="1" applyBorder="1"/>
    <xf numFmtId="14" fontId="2" fillId="5" borderId="6" xfId="0" applyNumberFormat="1" applyFont="1" applyFill="1" applyBorder="1"/>
    <xf numFmtId="0" fontId="2" fillId="0" borderId="36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5" borderId="10" xfId="0" applyNumberFormat="1" applyFont="1" applyFill="1" applyBorder="1"/>
    <xf numFmtId="0" fontId="2" fillId="5" borderId="11" xfId="0" applyNumberFormat="1" applyFont="1" applyFill="1" applyBorder="1"/>
    <xf numFmtId="0" fontId="2" fillId="5" borderId="27" xfId="0" applyNumberFormat="1" applyFont="1" applyFill="1" applyBorder="1"/>
    <xf numFmtId="0" fontId="16" fillId="3" borderId="26" xfId="0" applyFont="1" applyFill="1" applyBorder="1" applyAlignment="1">
      <alignment horizontal="center"/>
    </xf>
    <xf numFmtId="0" fontId="2" fillId="0" borderId="19" xfId="0" applyNumberFormat="1" applyFont="1" applyBorder="1"/>
    <xf numFmtId="0" fontId="2" fillId="0" borderId="13" xfId="0" applyNumberFormat="1" applyFont="1" applyBorder="1"/>
    <xf numFmtId="0" fontId="2" fillId="5" borderId="6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5" borderId="6" xfId="0" applyNumberFormat="1" applyFont="1" applyFill="1" applyBorder="1" applyProtection="1">
      <protection hidden="1"/>
    </xf>
    <xf numFmtId="0" fontId="17" fillId="0" borderId="28" xfId="0" applyFont="1" applyBorder="1" applyAlignment="1">
      <alignment horizontal="left"/>
    </xf>
    <xf numFmtId="0" fontId="0" fillId="0" borderId="26" xfId="0" applyBorder="1"/>
    <xf numFmtId="0" fontId="0" fillId="0" borderId="16" xfId="0" applyBorder="1"/>
    <xf numFmtId="0" fontId="10" fillId="2" borderId="0" xfId="0" applyFont="1" applyFill="1" applyBorder="1"/>
    <xf numFmtId="0" fontId="11" fillId="2" borderId="17" xfId="0" applyNumberFormat="1" applyFont="1" applyFill="1" applyBorder="1" applyAlignment="1">
      <alignment horizontal="left"/>
    </xf>
    <xf numFmtId="0" fontId="22" fillId="2" borderId="17" xfId="0" applyNumberFormat="1" applyFont="1" applyFill="1" applyBorder="1"/>
    <xf numFmtId="14" fontId="22" fillId="2" borderId="0" xfId="0" applyNumberFormat="1" applyFont="1" applyFill="1" applyBorder="1"/>
    <xf numFmtId="0" fontId="22" fillId="2" borderId="0" xfId="0" applyFont="1" applyFill="1" applyBorder="1" applyAlignment="1">
      <alignment horizontal="center"/>
    </xf>
    <xf numFmtId="0" fontId="22" fillId="2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2" fillId="2" borderId="8" xfId="0" applyFont="1" applyFill="1" applyBorder="1" applyAlignment="1">
      <alignment horizontal="center"/>
    </xf>
    <xf numFmtId="14" fontId="0" fillId="2" borderId="15" xfId="0" applyNumberFormat="1" applyFont="1" applyFill="1" applyBorder="1"/>
    <xf numFmtId="0" fontId="0" fillId="2" borderId="15" xfId="0" applyFont="1" applyFill="1" applyBorder="1" applyAlignment="1">
      <alignment horizontal="center"/>
    </xf>
    <xf numFmtId="0" fontId="0" fillId="2" borderId="15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7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0" fillId="2" borderId="17" xfId="0" applyNumberFormat="1" applyFont="1" applyFill="1" applyBorder="1"/>
    <xf numFmtId="0" fontId="13" fillId="2" borderId="8" xfId="0" applyFont="1" applyFill="1" applyBorder="1" applyAlignment="1">
      <alignment horizontal="left"/>
    </xf>
    <xf numFmtId="0" fontId="13" fillId="2" borderId="17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4" fillId="2" borderId="17" xfId="0" applyNumberFormat="1" applyFont="1" applyFill="1" applyBorder="1"/>
    <xf numFmtId="0" fontId="24" fillId="2" borderId="4" xfId="0" applyNumberFormat="1" applyFont="1" applyFill="1" applyBorder="1"/>
    <xf numFmtId="0" fontId="13" fillId="2" borderId="15" xfId="0" applyFont="1" applyFill="1" applyBorder="1"/>
    <xf numFmtId="0" fontId="13" fillId="2" borderId="17" xfId="0" applyFont="1" applyFill="1" applyBorder="1"/>
    <xf numFmtId="14" fontId="16" fillId="2" borderId="17" xfId="0" applyNumberFormat="1" applyFont="1" applyFill="1" applyBorder="1"/>
    <xf numFmtId="0" fontId="24" fillId="2" borderId="4" xfId="0" applyFont="1" applyFill="1" applyBorder="1"/>
    <xf numFmtId="0" fontId="0" fillId="2" borderId="17" xfId="0" applyFont="1" applyFill="1" applyBorder="1" applyAlignment="1" applyProtection="1">
      <alignment vertical="top"/>
      <protection locked="0"/>
    </xf>
    <xf numFmtId="0" fontId="12" fillId="2" borderId="17" xfId="0" applyFont="1" applyFill="1" applyBorder="1"/>
    <xf numFmtId="0" fontId="10" fillId="2" borderId="17" xfId="0" applyNumberFormat="1" applyFont="1" applyFill="1" applyBorder="1"/>
    <xf numFmtId="0" fontId="2" fillId="3" borderId="3" xfId="0" applyNumberFormat="1" applyFont="1" applyFill="1" applyBorder="1" applyAlignment="1">
      <alignment horizontal="center" wrapText="1"/>
    </xf>
    <xf numFmtId="0" fontId="0" fillId="2" borderId="15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2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16" xfId="0" applyNumberFormat="1" applyFill="1" applyBorder="1"/>
    <xf numFmtId="0" fontId="2" fillId="9" borderId="6" xfId="0" applyNumberFormat="1" applyFont="1" applyFill="1" applyBorder="1" applyAlignment="1">
      <alignment horizontal="center"/>
    </xf>
    <xf numFmtId="0" fontId="2" fillId="0" borderId="11" xfId="0" applyNumberFormat="1" applyFont="1" applyBorder="1" applyAlignment="1" applyProtection="1">
      <alignment vertical="center" wrapText="1"/>
      <protection locked="0"/>
    </xf>
    <xf numFmtId="0" fontId="2" fillId="3" borderId="6" xfId="0" applyFont="1" applyFill="1" applyBorder="1" applyAlignment="1">
      <alignment horizontal="center" wrapText="1"/>
    </xf>
    <xf numFmtId="14" fontId="2" fillId="0" borderId="11" xfId="0" applyNumberFormat="1" applyFont="1" applyFill="1" applyBorder="1"/>
    <xf numFmtId="0" fontId="2" fillId="5" borderId="13" xfId="0" applyNumberFormat="1" applyFont="1" applyFill="1" applyBorder="1" applyAlignment="1">
      <alignment horizontal="center"/>
    </xf>
    <xf numFmtId="14" fontId="2" fillId="0" borderId="27" xfId="0" applyNumberFormat="1" applyFont="1" applyFill="1" applyBorder="1"/>
    <xf numFmtId="14" fontId="2" fillId="5" borderId="24" xfId="0" applyNumberFormat="1" applyFont="1" applyFill="1" applyBorder="1"/>
    <xf numFmtId="14" fontId="2" fillId="0" borderId="24" xfId="0" applyNumberFormat="1" applyFont="1" applyFill="1" applyBorder="1" applyAlignment="1">
      <alignment horizontal="center"/>
    </xf>
    <xf numFmtId="0" fontId="2" fillId="5" borderId="24" xfId="0" applyNumberFormat="1" applyFont="1" applyFill="1" applyBorder="1" applyAlignment="1">
      <alignment horizontal="center"/>
    </xf>
    <xf numFmtId="0" fontId="2" fillId="5" borderId="24" xfId="0" applyNumberFormat="1" applyFont="1" applyFill="1" applyBorder="1"/>
    <xf numFmtId="0" fontId="2" fillId="0" borderId="24" xfId="0" applyNumberFormat="1" applyFont="1" applyFill="1" applyBorder="1" applyAlignment="1">
      <alignment horizontal="center"/>
    </xf>
    <xf numFmtId="0" fontId="2" fillId="9" borderId="24" xfId="0" applyNumberFormat="1" applyFont="1" applyFill="1" applyBorder="1" applyAlignment="1">
      <alignment horizontal="center"/>
    </xf>
    <xf numFmtId="0" fontId="2" fillId="5" borderId="21" xfId="0" applyNumberFormat="1" applyFont="1" applyFill="1" applyBorder="1" applyAlignment="1">
      <alignment horizontal="center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0" xfId="0" applyFont="1" applyFill="1" applyBorder="1" applyAlignment="1">
      <alignment horizontal="center" wrapText="1"/>
    </xf>
    <xf numFmtId="0" fontId="0" fillId="2" borderId="15" xfId="0" applyFill="1" applyBorder="1"/>
    <xf numFmtId="0" fontId="0" fillId="2" borderId="7" xfId="0" applyFill="1" applyBorder="1"/>
    <xf numFmtId="0" fontId="0" fillId="2" borderId="16" xfId="0" applyFill="1" applyBorder="1"/>
    <xf numFmtId="0" fontId="0" fillId="2" borderId="9" xfId="0" applyFill="1" applyBorder="1"/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9" fillId="2" borderId="7" xfId="0" applyFont="1" applyFill="1" applyBorder="1" applyAlignment="1"/>
    <xf numFmtId="0" fontId="9" fillId="2" borderId="9" xfId="0" applyFont="1" applyFill="1" applyBorder="1" applyAlignment="1"/>
    <xf numFmtId="0" fontId="9" fillId="2" borderId="15" xfId="0" applyFont="1" applyFill="1" applyBorder="1"/>
    <xf numFmtId="0" fontId="9" fillId="2" borderId="7" xfId="0" applyFont="1" applyFill="1" applyBorder="1"/>
    <xf numFmtId="0" fontId="9" fillId="2" borderId="16" xfId="0" applyFont="1" applyFill="1" applyBorder="1"/>
    <xf numFmtId="0" fontId="9" fillId="2" borderId="9" xfId="0" applyFont="1" applyFill="1" applyBorder="1"/>
    <xf numFmtId="0" fontId="9" fillId="2" borderId="7" xfId="0" applyNumberFormat="1" applyFont="1" applyFill="1" applyBorder="1" applyAlignment="1"/>
    <xf numFmtId="0" fontId="9" fillId="2" borderId="9" xfId="0" applyNumberFormat="1" applyFont="1" applyFill="1" applyBorder="1" applyAlignment="1"/>
    <xf numFmtId="0" fontId="0" fillId="0" borderId="17" xfId="0" applyFill="1" applyBorder="1"/>
    <xf numFmtId="1" fontId="2" fillId="0" borderId="6" xfId="0" applyNumberFormat="1" applyFont="1" applyBorder="1"/>
    <xf numFmtId="1" fontId="2" fillId="0" borderId="6" xfId="0" applyNumberFormat="1" applyFont="1" applyBorder="1" applyProtection="1">
      <protection hidden="1"/>
    </xf>
    <xf numFmtId="1" fontId="2" fillId="0" borderId="13" xfId="0" applyNumberFormat="1" applyFont="1" applyBorder="1" applyProtection="1">
      <protection hidden="1"/>
    </xf>
    <xf numFmtId="0" fontId="4" fillId="3" borderId="17" xfId="0" applyNumberFormat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 wrapText="1"/>
    </xf>
    <xf numFmtId="0" fontId="2" fillId="3" borderId="40" xfId="0" applyFont="1" applyFill="1" applyBorder="1" applyAlignment="1">
      <alignment horizontal="center" wrapText="1"/>
    </xf>
    <xf numFmtId="0" fontId="25" fillId="3" borderId="41" xfId="0" applyFont="1" applyFill="1" applyBorder="1" applyAlignment="1">
      <alignment horizontal="center" wrapText="1"/>
    </xf>
    <xf numFmtId="0" fontId="25" fillId="3" borderId="42" xfId="0" applyFont="1" applyFill="1" applyBorder="1" applyAlignment="1">
      <alignment horizontal="center" wrapText="1"/>
    </xf>
    <xf numFmtId="0" fontId="5" fillId="3" borderId="42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0" fontId="25" fillId="3" borderId="6" xfId="0" applyFont="1" applyFill="1" applyBorder="1" applyAlignment="1">
      <alignment horizontal="center" wrapText="1"/>
    </xf>
    <xf numFmtId="0" fontId="2" fillId="5" borderId="43" xfId="0" applyNumberFormat="1" applyFont="1" applyFill="1" applyBorder="1"/>
    <xf numFmtId="14" fontId="2" fillId="0" borderId="44" xfId="0" applyNumberFormat="1" applyFont="1" applyFill="1" applyBorder="1"/>
    <xf numFmtId="0" fontId="2" fillId="5" borderId="44" xfId="0" applyNumberFormat="1" applyFont="1" applyFill="1" applyBorder="1" applyAlignment="1">
      <alignment horizontal="center"/>
    </xf>
    <xf numFmtId="0" fontId="2" fillId="0" borderId="44" xfId="0" applyNumberFormat="1" applyFont="1" applyFill="1" applyBorder="1"/>
    <xf numFmtId="0" fontId="2" fillId="0" borderId="44" xfId="0" applyNumberFormat="1" applyFont="1" applyFill="1" applyBorder="1" applyAlignment="1">
      <alignment horizontal="center"/>
    </xf>
    <xf numFmtId="0" fontId="2" fillId="5" borderId="45" xfId="0" applyNumberFormat="1" applyFont="1" applyFill="1" applyBorder="1" applyAlignment="1">
      <alignment horizontal="center"/>
    </xf>
    <xf numFmtId="0" fontId="2" fillId="5" borderId="46" xfId="0" applyNumberFormat="1" applyFont="1" applyFill="1" applyBorder="1"/>
    <xf numFmtId="14" fontId="2" fillId="0" borderId="47" xfId="0" applyNumberFormat="1" applyFont="1" applyFill="1" applyBorder="1"/>
    <xf numFmtId="0" fontId="2" fillId="5" borderId="47" xfId="0" applyNumberFormat="1" applyFont="1" applyFill="1" applyBorder="1" applyAlignment="1">
      <alignment horizontal="center"/>
    </xf>
    <xf numFmtId="0" fontId="2" fillId="0" borderId="47" xfId="0" applyNumberFormat="1" applyFont="1" applyFill="1" applyBorder="1" applyAlignment="1">
      <alignment horizontal="center"/>
    </xf>
    <xf numFmtId="0" fontId="2" fillId="5" borderId="48" xfId="0" applyNumberFormat="1" applyFont="1" applyFill="1" applyBorder="1" applyAlignment="1">
      <alignment horizontal="center"/>
    </xf>
    <xf numFmtId="0" fontId="2" fillId="5" borderId="44" xfId="0" applyNumberFormat="1" applyFont="1" applyFill="1" applyBorder="1"/>
    <xf numFmtId="1" fontId="2" fillId="0" borderId="44" xfId="0" applyNumberFormat="1" applyFont="1" applyBorder="1"/>
    <xf numFmtId="0" fontId="2" fillId="5" borderId="47" xfId="0" applyNumberFormat="1" applyFont="1" applyFill="1" applyBorder="1"/>
    <xf numFmtId="1" fontId="2" fillId="0" borderId="47" xfId="0" applyNumberFormat="1" applyFont="1" applyBorder="1"/>
    <xf numFmtId="0" fontId="4" fillId="3" borderId="17" xfId="0" applyFont="1" applyFill="1" applyBorder="1" applyAlignment="1">
      <alignment horizontal="center"/>
    </xf>
    <xf numFmtId="0" fontId="4" fillId="3" borderId="17" xfId="0" applyFont="1" applyFill="1" applyBorder="1" applyAlignment="1" applyProtection="1">
      <alignment horizontal="center"/>
      <protection locked="0"/>
    </xf>
    <xf numFmtId="0" fontId="25" fillId="3" borderId="49" xfId="0" applyFont="1" applyFill="1" applyBorder="1" applyAlignment="1">
      <alignment horizontal="center" wrapText="1"/>
    </xf>
    <xf numFmtId="0" fontId="2" fillId="3" borderId="42" xfId="0" applyFont="1" applyFill="1" applyBorder="1" applyAlignment="1">
      <alignment horizontal="center" wrapText="1"/>
    </xf>
    <xf numFmtId="1" fontId="2" fillId="3" borderId="42" xfId="0" applyNumberFormat="1" applyFont="1" applyFill="1" applyBorder="1" applyAlignment="1">
      <alignment horizontal="center" wrapText="1"/>
    </xf>
    <xf numFmtId="0" fontId="2" fillId="3" borderId="42" xfId="0" applyNumberFormat="1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52" xfId="0" applyFont="1" applyFill="1" applyBorder="1" applyAlignment="1">
      <alignment horizontal="center" wrapText="1"/>
    </xf>
    <xf numFmtId="14" fontId="2" fillId="0" borderId="43" xfId="0" applyNumberFormat="1" applyFont="1" applyFill="1" applyBorder="1"/>
    <xf numFmtId="14" fontId="2" fillId="5" borderId="44" xfId="0" applyNumberFormat="1" applyFont="1" applyFill="1" applyBorder="1"/>
    <xf numFmtId="14" fontId="2" fillId="0" borderId="44" xfId="0" applyNumberFormat="1" applyFont="1" applyFill="1" applyBorder="1" applyAlignment="1">
      <alignment horizontal="center"/>
    </xf>
    <xf numFmtId="0" fontId="2" fillId="9" borderId="44" xfId="0" applyNumberFormat="1" applyFont="1" applyFill="1" applyBorder="1" applyAlignment="1">
      <alignment horizontal="center"/>
    </xf>
    <xf numFmtId="0" fontId="0" fillId="3" borderId="39" xfId="0" applyFill="1" applyBorder="1" applyAlignment="1">
      <alignment vertical="center"/>
    </xf>
    <xf numFmtId="0" fontId="4" fillId="3" borderId="17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40" xfId="0" applyFont="1" applyFill="1" applyBorder="1" applyAlignment="1" applyProtection="1">
      <alignment horizontal="center" wrapText="1"/>
      <protection locked="0"/>
    </xf>
    <xf numFmtId="0" fontId="2" fillId="3" borderId="41" xfId="0" applyFont="1" applyFill="1" applyBorder="1" applyAlignment="1" applyProtection="1">
      <alignment horizontal="center" wrapText="1"/>
      <protection locked="0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3" borderId="42" xfId="0" applyFont="1" applyFill="1" applyBorder="1" applyAlignment="1" applyProtection="1">
      <alignment horizontal="center" wrapText="1"/>
      <protection locked="0"/>
    </xf>
    <xf numFmtId="0" fontId="25" fillId="3" borderId="42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0" borderId="43" xfId="0" applyNumberFormat="1" applyFont="1" applyBorder="1" applyAlignment="1" applyProtection="1">
      <alignment vertical="center" wrapText="1"/>
      <protection locked="0"/>
    </xf>
    <xf numFmtId="14" fontId="2" fillId="5" borderId="44" xfId="0" applyNumberFormat="1" applyFont="1" applyFill="1" applyBorder="1" applyProtection="1">
      <protection locked="0"/>
    </xf>
    <xf numFmtId="0" fontId="2" fillId="0" borderId="44" xfId="0" applyNumberFormat="1" applyFont="1" applyBorder="1" applyAlignment="1" applyProtection="1">
      <alignment horizontal="center"/>
      <protection locked="0"/>
    </xf>
    <xf numFmtId="0" fontId="2" fillId="5" borderId="44" xfId="0" applyNumberFormat="1" applyFont="1" applyFill="1" applyBorder="1" applyProtection="1">
      <protection hidden="1"/>
    </xf>
    <xf numFmtId="1" fontId="2" fillId="0" borderId="44" xfId="0" applyNumberFormat="1" applyFont="1" applyBorder="1" applyProtection="1">
      <protection hidden="1"/>
    </xf>
    <xf numFmtId="1" fontId="2" fillId="0" borderId="45" xfId="0" applyNumberFormat="1" applyFont="1" applyBorder="1" applyProtection="1">
      <protection hidden="1"/>
    </xf>
    <xf numFmtId="0" fontId="2" fillId="0" borderId="46" xfId="0" applyNumberFormat="1" applyFont="1" applyBorder="1" applyAlignment="1" applyProtection="1">
      <alignment vertical="center" wrapText="1"/>
      <protection locked="0"/>
    </xf>
    <xf numFmtId="14" fontId="2" fillId="5" borderId="47" xfId="0" applyNumberFormat="1" applyFont="1" applyFill="1" applyBorder="1" applyProtection="1">
      <protection locked="0"/>
    </xf>
    <xf numFmtId="0" fontId="2" fillId="0" borderId="47" xfId="0" applyNumberFormat="1" applyFont="1" applyBorder="1" applyAlignment="1" applyProtection="1">
      <alignment horizontal="center"/>
      <protection locked="0"/>
    </xf>
    <xf numFmtId="0" fontId="2" fillId="5" borderId="47" xfId="0" applyNumberFormat="1" applyFont="1" applyFill="1" applyBorder="1" applyProtection="1">
      <protection hidden="1"/>
    </xf>
    <xf numFmtId="1" fontId="2" fillId="0" borderId="47" xfId="0" applyNumberFormat="1" applyFont="1" applyBorder="1" applyProtection="1">
      <protection hidden="1"/>
    </xf>
    <xf numFmtId="1" fontId="2" fillId="0" borderId="48" xfId="0" applyNumberFormat="1" applyFont="1" applyBorder="1" applyProtection="1">
      <protection hidden="1"/>
    </xf>
    <xf numFmtId="0" fontId="4" fillId="2" borderId="17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wrapText="1"/>
    </xf>
    <xf numFmtId="0" fontId="2" fillId="2" borderId="40" xfId="0" applyFont="1" applyFill="1" applyBorder="1" applyAlignment="1">
      <alignment horizontal="center" wrapText="1"/>
    </xf>
    <xf numFmtId="0" fontId="8" fillId="2" borderId="40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4" fillId="2" borderId="17" xfId="0" applyNumberFormat="1" applyFont="1" applyFill="1" applyBorder="1" applyAlignment="1" applyProtection="1">
      <alignment horizontal="center"/>
      <protection locked="0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40" xfId="0" applyNumberFormat="1" applyFont="1" applyFill="1" applyBorder="1" applyAlignment="1">
      <alignment horizontal="center" wrapText="1"/>
    </xf>
    <xf numFmtId="0" fontId="8" fillId="2" borderId="40" xfId="0" applyNumberFormat="1" applyFont="1" applyFill="1" applyBorder="1" applyAlignment="1">
      <alignment horizontal="center" wrapText="1"/>
    </xf>
    <xf numFmtId="0" fontId="2" fillId="0" borderId="43" xfId="0" applyNumberFormat="1" applyFont="1" applyFill="1" applyBorder="1" applyAlignment="1" applyProtection="1">
      <alignment vertical="center" wrapText="1"/>
      <protection locked="0"/>
    </xf>
    <xf numFmtId="14" fontId="2" fillId="0" borderId="45" xfId="0" applyNumberFormat="1" applyFont="1" applyFill="1" applyBorder="1"/>
    <xf numFmtId="0" fontId="2" fillId="5" borderId="53" xfId="0" applyNumberFormat="1" applyFont="1" applyFill="1" applyBorder="1"/>
    <xf numFmtId="0" fontId="2" fillId="5" borderId="45" xfId="0" applyNumberFormat="1" applyFont="1" applyFill="1" applyBorder="1"/>
    <xf numFmtId="0" fontId="2" fillId="0" borderId="53" xfId="0" applyNumberFormat="1" applyFont="1" applyFill="1" applyBorder="1"/>
    <xf numFmtId="0" fontId="2" fillId="0" borderId="45" xfId="0" applyNumberFormat="1" applyFont="1" applyFill="1" applyBorder="1"/>
    <xf numFmtId="0" fontId="2" fillId="0" borderId="54" xfId="0" applyNumberFormat="1" applyFont="1" applyFill="1" applyBorder="1"/>
    <xf numFmtId="0" fontId="2" fillId="5" borderId="53" xfId="0" applyNumberFormat="1" applyFont="1" applyFill="1" applyBorder="1" applyAlignment="1"/>
    <xf numFmtId="0" fontId="2" fillId="5" borderId="23" xfId="0" applyNumberFormat="1" applyFont="1" applyFill="1" applyBorder="1" applyAlignment="1"/>
    <xf numFmtId="0" fontId="2" fillId="0" borderId="44" xfId="0" applyNumberFormat="1" applyFont="1" applyBorder="1"/>
    <xf numFmtId="14" fontId="2" fillId="0" borderId="44" xfId="0" applyNumberFormat="1" applyFont="1" applyBorder="1"/>
    <xf numFmtId="0" fontId="2" fillId="0" borderId="53" xfId="0" applyNumberFormat="1" applyFont="1" applyBorder="1"/>
    <xf numFmtId="0" fontId="2" fillId="0" borderId="45" xfId="0" applyNumberFormat="1" applyFont="1" applyBorder="1"/>
    <xf numFmtId="0" fontId="2" fillId="2" borderId="44" xfId="0" applyFont="1" applyFill="1" applyBorder="1" applyAlignment="1">
      <alignment horizontal="center" wrapText="1"/>
    </xf>
    <xf numFmtId="0" fontId="2" fillId="0" borderId="24" xfId="0" applyNumberFormat="1" applyFont="1" applyBorder="1"/>
    <xf numFmtId="14" fontId="2" fillId="0" borderId="24" xfId="0" applyNumberFormat="1" applyFont="1" applyBorder="1"/>
    <xf numFmtId="0" fontId="2" fillId="0" borderId="23" xfId="0" applyNumberFormat="1" applyFont="1" applyBorder="1"/>
    <xf numFmtId="0" fontId="2" fillId="0" borderId="21" xfId="0" applyNumberFormat="1" applyFont="1" applyBorder="1"/>
    <xf numFmtId="0" fontId="2" fillId="2" borderId="24" xfId="0" applyFont="1" applyFill="1" applyBorder="1" applyAlignment="1">
      <alignment horizontal="center" wrapText="1"/>
    </xf>
    <xf numFmtId="0" fontId="2" fillId="2" borderId="53" xfId="0" applyNumberFormat="1" applyFont="1" applyFill="1" applyBorder="1"/>
    <xf numFmtId="0" fontId="2" fillId="2" borderId="44" xfId="0" applyNumberFormat="1" applyFont="1" applyFill="1" applyBorder="1"/>
    <xf numFmtId="14" fontId="2" fillId="0" borderId="24" xfId="0" applyNumberFormat="1" applyFont="1" applyFill="1" applyBorder="1"/>
    <xf numFmtId="14" fontId="2" fillId="0" borderId="59" xfId="0" applyNumberFormat="1" applyFont="1" applyFill="1" applyBorder="1" applyAlignment="1" applyProtection="1"/>
    <xf numFmtId="2" fontId="2" fillId="0" borderId="59" xfId="0" applyNumberFormat="1" applyFont="1" applyFill="1" applyBorder="1" applyAlignment="1" applyProtection="1"/>
    <xf numFmtId="2" fontId="2" fillId="10" borderId="59" xfId="0" applyNumberFormat="1" applyFont="1" applyFill="1" applyBorder="1" applyAlignment="1" applyProtection="1"/>
    <xf numFmtId="0" fontId="0" fillId="10" borderId="0" xfId="0" applyFill="1"/>
    <xf numFmtId="0" fontId="2" fillId="10" borderId="59" xfId="0" applyNumberFormat="1" applyFont="1" applyFill="1" applyBorder="1" applyAlignment="1" applyProtection="1"/>
    <xf numFmtId="0" fontId="2" fillId="10" borderId="42" xfId="0" applyNumberFormat="1" applyFont="1" applyFill="1" applyBorder="1" applyAlignment="1">
      <alignment horizontal="center"/>
    </xf>
    <xf numFmtId="0" fontId="2" fillId="10" borderId="6" xfId="0" applyNumberFormat="1" applyFont="1" applyFill="1" applyBorder="1" applyAlignment="1">
      <alignment horizontal="center"/>
    </xf>
    <xf numFmtId="0" fontId="8" fillId="10" borderId="59" xfId="0" applyNumberFormat="1" applyFont="1" applyFill="1" applyBorder="1" applyAlignment="1" applyProtection="1">
      <alignment horizontal="center"/>
    </xf>
    <xf numFmtId="0" fontId="2" fillId="11" borderId="59" xfId="0" applyNumberFormat="1" applyFont="1" applyFill="1" applyBorder="1" applyAlignment="1" applyProtection="1"/>
    <xf numFmtId="14" fontId="2" fillId="11" borderId="59" xfId="0" applyNumberFormat="1" applyFont="1" applyFill="1" applyBorder="1" applyAlignment="1" applyProtection="1"/>
    <xf numFmtId="0" fontId="2" fillId="0" borderId="59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" fillId="10" borderId="59" xfId="0" applyNumberFormat="1" applyFont="1" applyFill="1" applyBorder="1" applyAlignment="1" applyProtection="1">
      <alignment horizontal="center"/>
    </xf>
    <xf numFmtId="0" fontId="1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/>
    <xf numFmtId="14" fontId="2" fillId="0" borderId="59" xfId="0" applyNumberFormat="1" applyFont="1" applyFill="1" applyBorder="1"/>
    <xf numFmtId="0" fontId="2" fillId="5" borderId="59" xfId="0" applyFont="1" applyFill="1" applyBorder="1" applyAlignment="1">
      <alignment horizontal="center"/>
    </xf>
    <xf numFmtId="0" fontId="2" fillId="0" borderId="59" xfId="0" applyFont="1" applyFill="1" applyBorder="1"/>
    <xf numFmtId="0" fontId="2" fillId="0" borderId="59" xfId="0" applyFont="1" applyFill="1" applyBorder="1" applyAlignment="1">
      <alignment horizontal="center"/>
    </xf>
    <xf numFmtId="0" fontId="2" fillId="5" borderId="59" xfId="0" applyNumberFormat="1" applyFont="1" applyFill="1" applyBorder="1"/>
    <xf numFmtId="0" fontId="2" fillId="5" borderId="59" xfId="0" applyFont="1" applyFill="1" applyBorder="1"/>
    <xf numFmtId="1" fontId="2" fillId="0" borderId="59" xfId="0" applyNumberFormat="1" applyFont="1" applyBorder="1"/>
    <xf numFmtId="0" fontId="2" fillId="0" borderId="59" xfId="0" applyFont="1" applyBorder="1"/>
    <xf numFmtId="14" fontId="2" fillId="5" borderId="0" xfId="0" applyNumberFormat="1" applyFont="1" applyFill="1" applyBorder="1" applyProtection="1">
      <protection locked="0"/>
    </xf>
    <xf numFmtId="0" fontId="2" fillId="0" borderId="59" xfId="2" applyFont="1" applyFill="1" applyBorder="1"/>
    <xf numFmtId="0" fontId="8" fillId="0" borderId="59" xfId="2" applyFont="1" applyFill="1" applyBorder="1" applyAlignment="1">
      <alignment horizontal="center"/>
    </xf>
    <xf numFmtId="2" fontId="2" fillId="0" borderId="59" xfId="2" applyNumberFormat="1" applyFont="1" applyFill="1" applyBorder="1"/>
    <xf numFmtId="14" fontId="2" fillId="0" borderId="59" xfId="2" applyNumberFormat="1" applyFont="1" applyFill="1" applyBorder="1"/>
    <xf numFmtId="0" fontId="2" fillId="0" borderId="59" xfId="2" applyFont="1" applyBorder="1" applyAlignment="1">
      <alignment horizontal="center"/>
    </xf>
    <xf numFmtId="2" fontId="2" fillId="0" borderId="44" xfId="0" applyNumberFormat="1" applyFont="1" applyFill="1" applyBorder="1"/>
    <xf numFmtId="0" fontId="2" fillId="0" borderId="44" xfId="0" applyFont="1" applyFill="1" applyBorder="1"/>
    <xf numFmtId="2" fontId="2" fillId="0" borderId="44" xfId="0" applyNumberFormat="1" applyFont="1" applyFill="1" applyBorder="1" applyAlignment="1">
      <alignment horizontal="center"/>
    </xf>
    <xf numFmtId="2" fontId="2" fillId="0" borderId="59" xfId="0" applyNumberFormat="1" applyFont="1" applyFill="1" applyBorder="1"/>
    <xf numFmtId="0" fontId="2" fillId="0" borderId="3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2" fontId="2" fillId="5" borderId="6" xfId="0" applyNumberFormat="1" applyFont="1" applyFill="1" applyBorder="1" applyProtection="1">
      <protection hidden="1"/>
    </xf>
    <xf numFmtId="2" fontId="2" fillId="5" borderId="59" xfId="0" applyNumberFormat="1" applyFont="1" applyFill="1" applyBorder="1" applyProtection="1">
      <protection hidden="1"/>
    </xf>
    <xf numFmtId="1" fontId="2" fillId="0" borderId="59" xfId="0" applyNumberFormat="1" applyFont="1" applyBorder="1" applyProtection="1">
      <protection hidden="1"/>
    </xf>
    <xf numFmtId="14" fontId="2" fillId="0" borderId="59" xfId="2" applyNumberFormat="1" applyFont="1" applyBorder="1" applyAlignment="1">
      <alignment horizontal="right"/>
    </xf>
    <xf numFmtId="0" fontId="2" fillId="0" borderId="37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 applyProtection="1">
      <alignment horizontal="center"/>
    </xf>
    <xf numFmtId="0" fontId="2" fillId="0" borderId="37" xfId="2" applyFont="1" applyBorder="1" applyAlignment="1">
      <alignment horizontal="center"/>
    </xf>
    <xf numFmtId="0" fontId="2" fillId="5" borderId="8" xfId="0" applyNumberFormat="1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19" xfId="0" applyFont="1" applyFill="1" applyBorder="1"/>
    <xf numFmtId="0" fontId="2" fillId="5" borderId="13" xfId="0" applyFont="1" applyFill="1" applyBorder="1"/>
    <xf numFmtId="0" fontId="2" fillId="5" borderId="19" xfId="0" applyFont="1" applyFill="1" applyBorder="1" applyAlignment="1"/>
    <xf numFmtId="0" fontId="2" fillId="5" borderId="59" xfId="0" applyFont="1" applyFill="1" applyBorder="1" applyAlignment="1"/>
    <xf numFmtId="0" fontId="2" fillId="2" borderId="59" xfId="0" applyFont="1" applyFill="1" applyBorder="1"/>
    <xf numFmtId="0" fontId="2" fillId="0" borderId="19" xfId="0" applyFont="1" applyFill="1" applyBorder="1"/>
    <xf numFmtId="0" fontId="2" fillId="0" borderId="13" xfId="0" applyFont="1" applyFill="1" applyBorder="1"/>
    <xf numFmtId="0" fontId="2" fillId="0" borderId="6" xfId="0" applyFont="1" applyFill="1" applyBorder="1"/>
    <xf numFmtId="0" fontId="2" fillId="0" borderId="37" xfId="0" applyFont="1" applyFill="1" applyBorder="1"/>
    <xf numFmtId="0" fontId="2" fillId="5" borderId="11" xfId="0" applyFont="1" applyFill="1" applyBorder="1"/>
    <xf numFmtId="0" fontId="2" fillId="0" borderId="0" xfId="0" applyNumberFormat="1" applyFont="1" applyBorder="1" applyAlignment="1" applyProtection="1">
      <alignment vertical="center" wrapText="1"/>
      <protection locked="0"/>
    </xf>
    <xf numFmtId="0" fontId="2" fillId="0" borderId="0" xfId="0" applyNumberFormat="1" applyFont="1" applyBorder="1" applyAlignment="1" applyProtection="1">
      <alignment horizontal="center"/>
      <protection locked="0"/>
    </xf>
    <xf numFmtId="2" fontId="2" fillId="5" borderId="0" xfId="0" applyNumberFormat="1" applyFont="1" applyFill="1" applyBorder="1" applyProtection="1">
      <protection hidden="1"/>
    </xf>
    <xf numFmtId="1" fontId="2" fillId="0" borderId="0" xfId="0" applyNumberFormat="1" applyFont="1" applyBorder="1" applyProtection="1">
      <protection hidden="1"/>
    </xf>
    <xf numFmtId="14" fontId="2" fillId="0" borderId="59" xfId="0" applyNumberFormat="1" applyFont="1" applyFill="1" applyBorder="1" applyAlignment="1">
      <alignment horizontal="center"/>
    </xf>
    <xf numFmtId="0" fontId="2" fillId="0" borderId="59" xfId="2" applyFont="1" applyFill="1" applyBorder="1"/>
    <xf numFmtId="0" fontId="8" fillId="0" borderId="59" xfId="2" applyFont="1" applyFill="1" applyBorder="1" applyAlignment="1">
      <alignment horizontal="center"/>
    </xf>
    <xf numFmtId="14" fontId="2" fillId="0" borderId="59" xfId="2" applyNumberFormat="1" applyFont="1" applyFill="1" applyBorder="1"/>
    <xf numFmtId="2" fontId="2" fillId="0" borderId="59" xfId="2" applyNumberFormat="1" applyFont="1" applyFill="1" applyBorder="1"/>
    <xf numFmtId="0" fontId="2" fillId="0" borderId="59" xfId="0" applyFont="1" applyBorder="1" applyAlignment="1" applyProtection="1">
      <alignment vertical="center" wrapText="1"/>
      <protection locked="0"/>
    </xf>
    <xf numFmtId="14" fontId="2" fillId="5" borderId="59" xfId="0" applyNumberFormat="1" applyFont="1" applyFill="1" applyBorder="1" applyProtection="1">
      <protection locked="0"/>
    </xf>
    <xf numFmtId="0" fontId="2" fillId="0" borderId="59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59" xfId="0" applyNumberFormat="1" applyFont="1" applyBorder="1"/>
    <xf numFmtId="14" fontId="2" fillId="0" borderId="59" xfId="0" applyNumberFormat="1" applyFont="1" applyBorder="1"/>
    <xf numFmtId="0" fontId="2" fillId="5" borderId="59" xfId="0" applyNumberFormat="1" applyFont="1" applyFill="1" applyBorder="1" applyAlignment="1"/>
    <xf numFmtId="0" fontId="2" fillId="2" borderId="59" xfId="0" applyNumberFormat="1" applyFont="1" applyFill="1" applyBorder="1"/>
    <xf numFmtId="0" fontId="0" fillId="0" borderId="59" xfId="0" applyBorder="1"/>
    <xf numFmtId="14" fontId="30" fillId="0" borderId="59" xfId="0" applyNumberFormat="1" applyFont="1" applyBorder="1"/>
    <xf numFmtId="0" fontId="2" fillId="12" borderId="59" xfId="0" applyFont="1" applyFill="1" applyBorder="1"/>
    <xf numFmtId="0" fontId="2" fillId="0" borderId="19" xfId="0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5" xfId="0" applyFill="1" applyBorder="1" applyAlignment="1">
      <alignment horizontal="center"/>
    </xf>
    <xf numFmtId="0" fontId="9" fillId="0" borderId="0" xfId="0" applyNumberFormat="1" applyFont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center"/>
    </xf>
    <xf numFmtId="0" fontId="2" fillId="0" borderId="53" xfId="0" applyNumberFormat="1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14" fontId="2" fillId="11" borderId="44" xfId="0" applyNumberFormat="1" applyFont="1" applyFill="1" applyBorder="1" applyAlignment="1" applyProtection="1"/>
    <xf numFmtId="2" fontId="2" fillId="10" borderId="44" xfId="0" applyNumberFormat="1" applyFont="1" applyFill="1" applyBorder="1" applyAlignment="1" applyProtection="1"/>
    <xf numFmtId="2" fontId="2" fillId="0" borderId="44" xfId="0" applyNumberFormat="1" applyFont="1" applyFill="1" applyBorder="1" applyAlignment="1" applyProtection="1"/>
    <xf numFmtId="0" fontId="2" fillId="11" borderId="44" xfId="0" applyNumberFormat="1" applyFont="1" applyFill="1" applyBorder="1" applyAlignment="1" applyProtection="1"/>
    <xf numFmtId="0" fontId="2" fillId="10" borderId="44" xfId="0" applyNumberFormat="1" applyFont="1" applyFill="1" applyBorder="1" applyAlignment="1" applyProtection="1"/>
    <xf numFmtId="0" fontId="2" fillId="10" borderId="44" xfId="0" applyNumberFormat="1" applyFont="1" applyFill="1" applyBorder="1" applyAlignment="1" applyProtection="1">
      <alignment horizontal="center"/>
    </xf>
    <xf numFmtId="14" fontId="2" fillId="0" borderId="44" xfId="2" applyNumberFormat="1" applyFont="1" applyFill="1" applyBorder="1"/>
    <xf numFmtId="2" fontId="2" fillId="0" borderId="44" xfId="2" applyNumberFormat="1" applyFont="1" applyFill="1" applyBorder="1"/>
    <xf numFmtId="0" fontId="2" fillId="0" borderId="44" xfId="2" applyFont="1" applyFill="1" applyBorder="1"/>
    <xf numFmtId="0" fontId="8" fillId="0" borderId="44" xfId="2" applyFont="1" applyFill="1" applyBorder="1" applyAlignment="1">
      <alignment horizontal="center"/>
    </xf>
    <xf numFmtId="14" fontId="2" fillId="0" borderId="24" xfId="2" applyNumberFormat="1" applyFont="1" applyFill="1" applyBorder="1"/>
    <xf numFmtId="2" fontId="2" fillId="0" borderId="24" xfId="2" applyNumberFormat="1" applyFont="1" applyFill="1" applyBorder="1"/>
    <xf numFmtId="0" fontId="2" fillId="0" borderId="24" xfId="2" applyFont="1" applyFill="1" applyBorder="1"/>
    <xf numFmtId="0" fontId="8" fillId="0" borderId="24" xfId="2" applyFont="1" applyFill="1" applyBorder="1" applyAlignment="1">
      <alignment horizontal="center"/>
    </xf>
    <xf numFmtId="0" fontId="2" fillId="0" borderId="27" xfId="0" applyNumberFormat="1" applyFont="1" applyBorder="1" applyAlignment="1" applyProtection="1">
      <alignment vertical="center" wrapText="1"/>
      <protection locked="0"/>
    </xf>
    <xf numFmtId="14" fontId="2" fillId="5" borderId="24" xfId="0" applyNumberFormat="1" applyFont="1" applyFill="1" applyBorder="1" applyProtection="1">
      <protection locked="0"/>
    </xf>
    <xf numFmtId="0" fontId="2" fillId="0" borderId="24" xfId="0" applyNumberFormat="1" applyFont="1" applyBorder="1" applyAlignment="1" applyProtection="1">
      <alignment horizontal="center"/>
      <protection locked="0"/>
    </xf>
    <xf numFmtId="0" fontId="2" fillId="5" borderId="24" xfId="0" applyNumberFormat="1" applyFont="1" applyFill="1" applyBorder="1" applyProtection="1">
      <protection hidden="1"/>
    </xf>
    <xf numFmtId="1" fontId="2" fillId="0" borderId="24" xfId="0" applyNumberFormat="1" applyFont="1" applyBorder="1" applyProtection="1">
      <protection hidden="1"/>
    </xf>
    <xf numFmtId="1" fontId="2" fillId="0" borderId="21" xfId="0" applyNumberFormat="1" applyFont="1" applyBorder="1" applyProtection="1">
      <protection hidden="1"/>
    </xf>
    <xf numFmtId="2" fontId="2" fillId="5" borderId="44" xfId="0" applyNumberFormat="1" applyFont="1" applyFill="1" applyBorder="1" applyProtection="1">
      <protection hidden="1"/>
    </xf>
    <xf numFmtId="0" fontId="2" fillId="0" borderId="44" xfId="0" applyFont="1" applyBorder="1" applyAlignment="1" applyProtection="1">
      <alignment vertical="center" wrapText="1"/>
      <protection locked="0"/>
    </xf>
    <xf numFmtId="0" fontId="2" fillId="0" borderId="44" xfId="0" applyFont="1" applyBorder="1" applyAlignment="1" applyProtection="1">
      <alignment horizontal="center"/>
      <protection locked="0"/>
    </xf>
    <xf numFmtId="2" fontId="2" fillId="5" borderId="24" xfId="0" applyNumberFormat="1" applyFont="1" applyFill="1" applyBorder="1" applyProtection="1">
      <protection hidden="1"/>
    </xf>
    <xf numFmtId="0" fontId="2" fillId="5" borderId="44" xfId="0" applyNumberFormat="1" applyFont="1" applyFill="1" applyBorder="1" applyAlignment="1"/>
    <xf numFmtId="0" fontId="2" fillId="5" borderId="24" xfId="0" applyNumberFormat="1" applyFont="1" applyFill="1" applyBorder="1" applyAlignment="1"/>
    <xf numFmtId="0" fontId="2" fillId="2" borderId="24" xfId="0" applyNumberFormat="1" applyFont="1" applyFill="1" applyBorder="1"/>
    <xf numFmtId="0" fontId="2" fillId="12" borderId="44" xfId="0" applyFont="1" applyFill="1" applyBorder="1"/>
    <xf numFmtId="0" fontId="2" fillId="5" borderId="44" xfId="0" applyFont="1" applyFill="1" applyBorder="1"/>
    <xf numFmtId="0" fontId="2" fillId="0" borderId="44" xfId="0" applyFont="1" applyBorder="1"/>
    <xf numFmtId="0" fontId="2" fillId="5" borderId="44" xfId="0" applyFont="1" applyFill="1" applyBorder="1" applyAlignment="1"/>
    <xf numFmtId="0" fontId="2" fillId="2" borderId="44" xfId="0" applyFont="1" applyFill="1" applyBorder="1"/>
    <xf numFmtId="0" fontId="2" fillId="0" borderId="24" xfId="0" applyFont="1" applyBorder="1"/>
    <xf numFmtId="0" fontId="2" fillId="12" borderId="24" xfId="0" applyFont="1" applyFill="1" applyBorder="1"/>
    <xf numFmtId="14" fontId="2" fillId="0" borderId="24" xfId="2" applyNumberFormat="1" applyFont="1" applyBorder="1" applyAlignment="1">
      <alignment horizontal="right"/>
    </xf>
    <xf numFmtId="0" fontId="2" fillId="5" borderId="24" xfId="0" applyFont="1" applyFill="1" applyBorder="1"/>
    <xf numFmtId="0" fontId="2" fillId="5" borderId="24" xfId="0" applyFont="1" applyFill="1" applyBorder="1" applyAlignment="1"/>
    <xf numFmtId="0" fontId="2" fillId="2" borderId="24" xfId="0" applyFont="1" applyFill="1" applyBorder="1"/>
    <xf numFmtId="0" fontId="2" fillId="5" borderId="53" xfId="0" applyFont="1" applyFill="1" applyBorder="1"/>
    <xf numFmtId="0" fontId="2" fillId="5" borderId="45" xfId="0" applyFont="1" applyFill="1" applyBorder="1"/>
    <xf numFmtId="0" fontId="2" fillId="0" borderId="53" xfId="0" applyFont="1" applyFill="1" applyBorder="1"/>
    <xf numFmtId="0" fontId="2" fillId="0" borderId="45" xfId="0" applyFont="1" applyFill="1" applyBorder="1"/>
    <xf numFmtId="0" fontId="2" fillId="0" borderId="53" xfId="0" applyFont="1" applyFill="1" applyBorder="1" applyAlignment="1">
      <alignment horizontal="center"/>
    </xf>
    <xf numFmtId="0" fontId="2" fillId="0" borderId="54" xfId="0" applyFont="1" applyFill="1" applyBorder="1"/>
    <xf numFmtId="0" fontId="2" fillId="5" borderId="43" xfId="0" applyFont="1" applyFill="1" applyBorder="1"/>
    <xf numFmtId="0" fontId="2" fillId="5" borderId="53" xfId="0" applyFont="1" applyFill="1" applyBorder="1" applyAlignment="1"/>
    <xf numFmtId="0" fontId="2" fillId="0" borderId="43" xfId="0" applyFont="1" applyBorder="1" applyAlignment="1" applyProtection="1">
      <alignment vertical="center" wrapText="1"/>
      <protection locked="0"/>
    </xf>
    <xf numFmtId="0" fontId="2" fillId="5" borderId="23" xfId="0" applyFont="1" applyFill="1" applyBorder="1"/>
    <xf numFmtId="0" fontId="2" fillId="5" borderId="21" xfId="0" applyFont="1" applyFill="1" applyBorder="1"/>
    <xf numFmtId="0" fontId="2" fillId="0" borderId="23" xfId="0" applyFont="1" applyFill="1" applyBorder="1"/>
    <xf numFmtId="0" fontId="2" fillId="0" borderId="21" xfId="0" applyFont="1" applyFill="1" applyBorder="1"/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/>
    <xf numFmtId="0" fontId="2" fillId="0" borderId="38" xfId="0" applyFont="1" applyFill="1" applyBorder="1"/>
    <xf numFmtId="0" fontId="2" fillId="5" borderId="27" xfId="0" applyFont="1" applyFill="1" applyBorder="1"/>
    <xf numFmtId="0" fontId="2" fillId="5" borderId="23" xfId="0" applyFont="1" applyFill="1" applyBorder="1" applyAlignment="1"/>
    <xf numFmtId="14" fontId="2" fillId="0" borderId="44" xfId="0" applyNumberFormat="1" applyFont="1" applyFill="1" applyBorder="1" applyAlignment="1" applyProtection="1"/>
    <xf numFmtId="0" fontId="2" fillId="0" borderId="44" xfId="0" applyNumberFormat="1" applyFont="1" applyFill="1" applyBorder="1" applyAlignment="1" applyProtection="1">
      <alignment horizontal="center"/>
    </xf>
    <xf numFmtId="0" fontId="2" fillId="0" borderId="54" xfId="0" applyNumberFormat="1" applyFont="1" applyFill="1" applyBorder="1" applyAlignment="1" applyProtection="1">
      <alignment horizontal="center"/>
    </xf>
    <xf numFmtId="0" fontId="2" fillId="0" borderId="38" xfId="0" applyNumberFormat="1" applyFont="1" applyFill="1" applyBorder="1" applyAlignment="1">
      <alignment horizontal="center"/>
    </xf>
    <xf numFmtId="0" fontId="2" fillId="5" borderId="44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54" xfId="0" applyFont="1" applyFill="1" applyBorder="1" applyAlignment="1">
      <alignment horizontal="center"/>
    </xf>
    <xf numFmtId="14" fontId="2" fillId="0" borderId="24" xfId="0" applyNumberFormat="1" applyFont="1" applyFill="1" applyBorder="1" applyAlignment="1" applyProtection="1"/>
    <xf numFmtId="0" fontId="2" fillId="0" borderId="24" xfId="0" applyNumberFormat="1" applyFont="1" applyFill="1" applyBorder="1" applyAlignment="1" applyProtection="1">
      <alignment horizontal="center"/>
    </xf>
    <xf numFmtId="0" fontId="2" fillId="0" borderId="38" xfId="0" applyNumberFormat="1" applyFont="1" applyFill="1" applyBorder="1" applyAlignment="1" applyProtection="1">
      <alignment horizontal="center"/>
    </xf>
    <xf numFmtId="14" fontId="2" fillId="0" borderId="44" xfId="2" applyNumberFormat="1" applyFont="1" applyBorder="1" applyAlignment="1">
      <alignment horizontal="right"/>
    </xf>
    <xf numFmtId="0" fontId="2" fillId="0" borderId="44" xfId="2" applyFont="1" applyBorder="1" applyAlignment="1">
      <alignment horizontal="center"/>
    </xf>
    <xf numFmtId="0" fontId="2" fillId="0" borderId="54" xfId="2" applyFont="1" applyBorder="1" applyAlignment="1">
      <alignment horizontal="center"/>
    </xf>
    <xf numFmtId="0" fontId="2" fillId="0" borderId="24" xfId="2" applyFont="1" applyBorder="1" applyAlignment="1">
      <alignment horizontal="center"/>
    </xf>
    <xf numFmtId="0" fontId="2" fillId="0" borderId="38" xfId="2" applyFont="1" applyBorder="1" applyAlignment="1">
      <alignment horizontal="center"/>
    </xf>
    <xf numFmtId="1" fontId="2" fillId="0" borderId="24" xfId="0" applyNumberFormat="1" applyFont="1" applyBorder="1"/>
    <xf numFmtId="14" fontId="2" fillId="0" borderId="24" xfId="1" applyNumberFormat="1" applyFont="1" applyBorder="1"/>
    <xf numFmtId="1" fontId="2" fillId="0" borderId="24" xfId="1" applyNumberFormat="1" applyFont="1" applyFill="1" applyBorder="1"/>
    <xf numFmtId="1" fontId="2" fillId="0" borderId="24" xfId="1" applyNumberFormat="1" applyFont="1" applyBorder="1"/>
    <xf numFmtId="0" fontId="19" fillId="0" borderId="16" xfId="0" applyFont="1" applyBorder="1" applyAlignment="1"/>
    <xf numFmtId="0" fontId="2" fillId="0" borderId="13" xfId="0" applyNumberFormat="1" applyFont="1" applyFill="1" applyBorder="1" applyAlignment="1" applyProtection="1">
      <alignment horizontal="center"/>
    </xf>
    <xf numFmtId="0" fontId="2" fillId="5" borderId="13" xfId="0" applyFont="1" applyFill="1" applyBorder="1" applyAlignment="1">
      <alignment horizontal="center"/>
    </xf>
    <xf numFmtId="0" fontId="2" fillId="0" borderId="13" xfId="2" applyFont="1" applyBorder="1" applyAlignment="1">
      <alignment horizontal="center"/>
    </xf>
    <xf numFmtId="0" fontId="2" fillId="0" borderId="45" xfId="0" applyNumberFormat="1" applyFont="1" applyFill="1" applyBorder="1" applyAlignment="1" applyProtection="1">
      <alignment horizontal="center"/>
    </xf>
    <xf numFmtId="0" fontId="2" fillId="5" borderId="45" xfId="0" applyFont="1" applyFill="1" applyBorder="1" applyAlignment="1">
      <alignment horizontal="center"/>
    </xf>
    <xf numFmtId="0" fontId="2" fillId="0" borderId="21" xfId="0" applyNumberFormat="1" applyFont="1" applyFill="1" applyBorder="1" applyAlignment="1" applyProtection="1">
      <alignment horizontal="center"/>
    </xf>
    <xf numFmtId="0" fontId="2" fillId="0" borderId="45" xfId="2" applyFont="1" applyBorder="1" applyAlignment="1">
      <alignment horizontal="center"/>
    </xf>
    <xf numFmtId="0" fontId="2" fillId="0" borderId="21" xfId="2" applyFont="1" applyBorder="1" applyAlignment="1">
      <alignment horizontal="center"/>
    </xf>
    <xf numFmtId="0" fontId="2" fillId="13" borderId="37" xfId="0" applyNumberFormat="1" applyFont="1" applyFill="1" applyBorder="1" applyAlignment="1" applyProtection="1">
      <alignment horizontal="center"/>
    </xf>
    <xf numFmtId="14" fontId="2" fillId="0" borderId="0" xfId="0" applyNumberFormat="1" applyFont="1" applyFill="1" applyBorder="1"/>
    <xf numFmtId="14" fontId="2" fillId="0" borderId="0" xfId="2" applyNumberFormat="1" applyFont="1" applyFill="1" applyBorder="1"/>
    <xf numFmtId="14" fontId="2" fillId="0" borderId="0" xfId="0" applyNumberFormat="1" applyFont="1" applyFill="1" applyBorder="1" applyAlignment="1">
      <alignment horizontal="center"/>
    </xf>
    <xf numFmtId="2" fontId="2" fillId="0" borderId="0" xfId="2" applyNumberFormat="1" applyFont="1" applyFill="1" applyBorder="1"/>
    <xf numFmtId="0" fontId="2" fillId="0" borderId="0" xfId="2" applyFont="1" applyFill="1" applyBorder="1"/>
    <xf numFmtId="0" fontId="8" fillId="0" borderId="0" xfId="2" applyFont="1" applyFill="1" applyBorder="1" applyAlignment="1">
      <alignment horizontal="center"/>
    </xf>
    <xf numFmtId="165" fontId="2" fillId="0" borderId="0" xfId="2" applyNumberFormat="1" applyFont="1" applyFill="1" applyBorder="1"/>
    <xf numFmtId="165" fontId="2" fillId="0" borderId="0" xfId="2" applyNumberFormat="1" applyFont="1" applyFill="1" applyBorder="1" applyAlignment="1"/>
    <xf numFmtId="2" fontId="30" fillId="0" borderId="44" xfId="0" applyNumberFormat="1" applyFont="1" applyFill="1" applyBorder="1"/>
    <xf numFmtId="0" fontId="2" fillId="0" borderId="44" xfId="0" applyFont="1" applyFill="1" applyBorder="1" applyAlignment="1" applyProtection="1"/>
    <xf numFmtId="0" fontId="8" fillId="0" borderId="44" xfId="0" applyFont="1" applyFill="1" applyBorder="1" applyAlignment="1" applyProtection="1">
      <alignment horizontal="right"/>
    </xf>
    <xf numFmtId="2" fontId="2" fillId="0" borderId="44" xfId="0" applyNumberFormat="1" applyFont="1" applyFill="1" applyBorder="1" applyAlignment="1" applyProtection="1">
      <alignment horizontal="center"/>
    </xf>
    <xf numFmtId="14" fontId="2" fillId="11" borderId="24" xfId="0" applyNumberFormat="1" applyFont="1" applyFill="1" applyBorder="1" applyAlignment="1" applyProtection="1"/>
    <xf numFmtId="2" fontId="2" fillId="10" borderId="24" xfId="0" applyNumberFormat="1" applyFont="1" applyFill="1" applyBorder="1" applyAlignment="1" applyProtection="1"/>
    <xf numFmtId="2" fontId="2" fillId="0" borderId="24" xfId="0" applyNumberFormat="1" applyFont="1" applyFill="1" applyBorder="1" applyAlignment="1" applyProtection="1"/>
    <xf numFmtId="0" fontId="2" fillId="11" borderId="24" xfId="0" applyNumberFormat="1" applyFont="1" applyFill="1" applyBorder="1" applyAlignment="1" applyProtection="1"/>
    <xf numFmtId="0" fontId="2" fillId="10" borderId="24" xfId="0" applyNumberFormat="1" applyFont="1" applyFill="1" applyBorder="1" applyAlignment="1" applyProtection="1"/>
    <xf numFmtId="0" fontId="8" fillId="10" borderId="24" xfId="0" applyNumberFormat="1" applyFont="1" applyFill="1" applyBorder="1" applyAlignment="1" applyProtection="1">
      <alignment horizontal="center"/>
    </xf>
    <xf numFmtId="0" fontId="2" fillId="10" borderId="24" xfId="0" applyNumberFormat="1" applyFont="1" applyFill="1" applyBorder="1" applyAlignment="1" applyProtection="1">
      <alignment horizontal="center"/>
    </xf>
    <xf numFmtId="0" fontId="2" fillId="10" borderId="16" xfId="0" applyNumberFormat="1" applyFont="1" applyFill="1" applyBorder="1" applyAlignment="1">
      <alignment horizontal="center"/>
    </xf>
    <xf numFmtId="0" fontId="2" fillId="10" borderId="59" xfId="0" applyNumberFormat="1" applyFont="1" applyFill="1" applyBorder="1" applyAlignment="1">
      <alignment horizontal="center"/>
    </xf>
    <xf numFmtId="2" fontId="2" fillId="10" borderId="44" xfId="0" applyNumberFormat="1" applyFont="1" applyFill="1" applyBorder="1" applyAlignment="1" applyProtection="1">
      <alignment horizontal="center"/>
    </xf>
    <xf numFmtId="165" fontId="2" fillId="10" borderId="42" xfId="0" applyNumberFormat="1" applyFont="1" applyFill="1" applyBorder="1" applyAlignment="1" applyProtection="1">
      <alignment horizontal="center"/>
    </xf>
    <xf numFmtId="2" fontId="2" fillId="10" borderId="59" xfId="0" applyNumberFormat="1" applyFont="1" applyFill="1" applyBorder="1" applyAlignment="1" applyProtection="1">
      <alignment horizontal="center"/>
    </xf>
    <xf numFmtId="165" fontId="2" fillId="10" borderId="59" xfId="0" applyNumberFormat="1" applyFont="1" applyFill="1" applyBorder="1" applyAlignment="1" applyProtection="1">
      <alignment horizontal="center"/>
    </xf>
    <xf numFmtId="2" fontId="2" fillId="10" borderId="0" xfId="0" applyNumberFormat="1" applyFont="1" applyFill="1" applyBorder="1" applyAlignment="1" applyProtection="1">
      <alignment horizontal="center"/>
    </xf>
    <xf numFmtId="2" fontId="2" fillId="10" borderId="24" xfId="0" applyNumberFormat="1" applyFont="1" applyFill="1" applyBorder="1" applyAlignment="1" applyProtection="1">
      <alignment horizontal="center"/>
    </xf>
    <xf numFmtId="165" fontId="2" fillId="10" borderId="60" xfId="0" applyNumberFormat="1" applyFont="1" applyFill="1" applyBorder="1" applyAlignment="1" applyProtection="1">
      <alignment horizontal="center"/>
    </xf>
    <xf numFmtId="0" fontId="0" fillId="10" borderId="16" xfId="0" applyFill="1" applyBorder="1" applyAlignment="1">
      <alignment horizontal="center"/>
    </xf>
    <xf numFmtId="165" fontId="2" fillId="0" borderId="44" xfId="0" applyNumberFormat="1" applyFont="1" applyFill="1" applyBorder="1" applyAlignment="1" applyProtection="1">
      <alignment horizontal="center"/>
    </xf>
    <xf numFmtId="165" fontId="2" fillId="0" borderId="44" xfId="0" applyNumberFormat="1" applyFont="1" applyFill="1" applyBorder="1" applyAlignment="1">
      <alignment horizontal="center"/>
    </xf>
    <xf numFmtId="2" fontId="2" fillId="0" borderId="59" xfId="0" applyNumberFormat="1" applyFont="1" applyFill="1" applyBorder="1" applyAlignment="1">
      <alignment horizontal="center"/>
    </xf>
    <xf numFmtId="165" fontId="2" fillId="0" borderId="59" xfId="0" applyNumberFormat="1" applyFont="1" applyFill="1" applyBorder="1" applyAlignment="1">
      <alignment horizontal="center"/>
    </xf>
    <xf numFmtId="2" fontId="2" fillId="0" borderId="59" xfId="2" applyNumberFormat="1" applyFont="1" applyFill="1" applyBorder="1" applyAlignment="1">
      <alignment horizontal="center"/>
    </xf>
    <xf numFmtId="165" fontId="2" fillId="0" borderId="59" xfId="2" applyNumberFormat="1" applyFont="1" applyFill="1" applyBorder="1" applyAlignment="1">
      <alignment horizontal="center"/>
    </xf>
    <xf numFmtId="2" fontId="2" fillId="0" borderId="24" xfId="2" applyNumberFormat="1" applyFont="1" applyFill="1" applyBorder="1" applyAlignment="1">
      <alignment horizontal="center"/>
    </xf>
    <xf numFmtId="165" fontId="2" fillId="0" borderId="24" xfId="2" applyNumberFormat="1" applyFont="1" applyFill="1" applyBorder="1" applyAlignment="1">
      <alignment horizontal="center"/>
    </xf>
    <xf numFmtId="2" fontId="2" fillId="0" borderId="44" xfId="2" applyNumberFormat="1" applyFont="1" applyFill="1" applyBorder="1" applyAlignment="1">
      <alignment horizontal="center"/>
    </xf>
    <xf numFmtId="165" fontId="2" fillId="0" borderId="44" xfId="2" applyNumberFormat="1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4" xfId="2" applyFont="1" applyFill="1" applyBorder="1" applyAlignment="1">
      <alignment horizontal="center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14" fontId="30" fillId="0" borderId="0" xfId="0" applyNumberFormat="1" applyFont="1" applyBorder="1"/>
    <xf numFmtId="0" fontId="2" fillId="5" borderId="0" xfId="0" applyFont="1" applyFill="1" applyBorder="1"/>
    <xf numFmtId="0" fontId="2" fillId="5" borderId="0" xfId="0" applyNumberFormat="1" applyFont="1" applyFill="1" applyBorder="1"/>
    <xf numFmtId="0" fontId="2" fillId="0" borderId="0" xfId="0" applyNumberFormat="1" applyFont="1" applyBorder="1"/>
    <xf numFmtId="0" fontId="2" fillId="5" borderId="0" xfId="0" applyFont="1" applyFill="1" applyBorder="1" applyAlignment="1"/>
    <xf numFmtId="0" fontId="2" fillId="2" borderId="0" xfId="0" applyNumberFormat="1" applyFont="1" applyFill="1" applyBorder="1"/>
    <xf numFmtId="0" fontId="17" fillId="5" borderId="28" xfId="0" applyFont="1" applyFill="1" applyBorder="1" applyAlignment="1">
      <alignment horizontal="center"/>
    </xf>
    <xf numFmtId="0" fontId="17" fillId="5" borderId="55" xfId="0" applyFont="1" applyFill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17" fillId="3" borderId="26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17" fillId="5" borderId="20" xfId="0" applyFont="1" applyFill="1" applyBorder="1" applyAlignment="1">
      <alignment horizontal="center"/>
    </xf>
    <xf numFmtId="0" fontId="17" fillId="5" borderId="9" xfId="0" applyFont="1" applyFill="1" applyBorder="1" applyAlignment="1">
      <alignment horizontal="center"/>
    </xf>
    <xf numFmtId="0" fontId="2" fillId="3" borderId="56" xfId="0" applyFont="1" applyFill="1" applyBorder="1" applyAlignment="1">
      <alignment horizontal="center" wrapText="1"/>
    </xf>
    <xf numFmtId="0" fontId="2" fillId="3" borderId="57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58" xfId="0" applyFont="1" applyFill="1" applyBorder="1" applyAlignment="1">
      <alignment horizontal="center" wrapText="1"/>
    </xf>
    <xf numFmtId="0" fontId="2" fillId="3" borderId="56" xfId="0" applyFont="1" applyFill="1" applyBorder="1" applyAlignment="1" applyProtection="1">
      <alignment horizontal="center" wrapText="1"/>
      <protection locked="0"/>
    </xf>
    <xf numFmtId="0" fontId="2" fillId="3" borderId="57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5" xfId="0" applyNumberFormat="1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4">
    <cellStyle name="Normal" xfId="0" builtinId="0"/>
    <cellStyle name="Normal 2" xfId="1"/>
    <cellStyle name="Normal 3" xfId="3"/>
    <cellStyle name="Normal_Nutrient Report 2012-Q3" xfId="2"/>
  </cellStyles>
  <dxfs count="317"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9B47B"/>
      <color rgb="FFFBC6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47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51"/>
  <sheetViews>
    <sheetView zoomScale="90" zoomScaleNormal="90" workbookViewId="0">
      <selection activeCell="M46" sqref="M46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2" spans="1:13" x14ac:dyDescent="0.25">
      <c r="B2" s="43"/>
    </row>
    <row r="3" spans="1:13" ht="21" x14ac:dyDescent="0.35">
      <c r="B3" s="145" t="s">
        <v>112</v>
      </c>
      <c r="C3" s="40"/>
      <c r="D3" s="40"/>
      <c r="E3" s="40"/>
      <c r="F3" s="40"/>
      <c r="G3" s="40"/>
    </row>
    <row r="4" spans="1:13" ht="21" x14ac:dyDescent="0.35">
      <c r="B4" s="145" t="s">
        <v>115</v>
      </c>
      <c r="C4" s="40"/>
      <c r="D4" s="40"/>
      <c r="E4" s="40"/>
      <c r="F4" s="40"/>
      <c r="G4" s="40"/>
    </row>
    <row r="5" spans="1:13" x14ac:dyDescent="0.25">
      <c r="B5" s="43"/>
    </row>
    <row r="7" spans="1:13" ht="15.75" thickBot="1" x14ac:dyDescent="0.3">
      <c r="A7" s="200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</row>
    <row r="8" spans="1:13" x14ac:dyDescent="0.25">
      <c r="A8" s="51" t="s">
        <v>60</v>
      </c>
      <c r="B8" s="201"/>
      <c r="C8" s="36"/>
      <c r="D8" s="36"/>
      <c r="E8" s="36"/>
      <c r="F8" s="36"/>
      <c r="G8" s="36"/>
      <c r="H8" s="36"/>
      <c r="I8" s="36"/>
      <c r="J8" s="36"/>
      <c r="K8" s="36"/>
      <c r="L8" s="50"/>
      <c r="M8" s="17"/>
    </row>
    <row r="9" spans="1:13" x14ac:dyDescent="0.25">
      <c r="A9" s="49" t="s">
        <v>110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50"/>
      <c r="M9" s="17"/>
    </row>
    <row r="10" spans="1:13" x14ac:dyDescent="0.25">
      <c r="A10" s="49" t="s">
        <v>66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50"/>
      <c r="M10" s="17"/>
    </row>
    <row r="11" spans="1:13" x14ac:dyDescent="0.25">
      <c r="A11" s="49" t="s">
        <v>140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50"/>
      <c r="M11" s="17"/>
    </row>
    <row r="12" spans="1:13" x14ac:dyDescent="0.25">
      <c r="A12" s="49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50"/>
      <c r="M12" s="17"/>
    </row>
    <row r="13" spans="1:13" x14ac:dyDescent="0.25">
      <c r="A13" s="51" t="s">
        <v>174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50"/>
      <c r="M13" s="17"/>
    </row>
    <row r="14" spans="1:13" x14ac:dyDescent="0.25">
      <c r="A14" s="49" t="s">
        <v>111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50"/>
    </row>
    <row r="15" spans="1:13" x14ac:dyDescent="0.25">
      <c r="A15" s="49" t="s">
        <v>108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50"/>
    </row>
    <row r="16" spans="1:13" x14ac:dyDescent="0.25">
      <c r="A16" s="49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50"/>
    </row>
    <row r="17" spans="1:14" x14ac:dyDescent="0.25">
      <c r="A17" s="51" t="s">
        <v>34</v>
      </c>
      <c r="B17" s="201"/>
      <c r="C17" s="201"/>
      <c r="D17" s="201"/>
      <c r="E17" s="201"/>
      <c r="F17" s="201"/>
      <c r="G17" s="201"/>
      <c r="H17" s="201"/>
      <c r="I17" s="36"/>
      <c r="J17" s="36"/>
      <c r="K17" s="36"/>
      <c r="L17" s="50"/>
      <c r="M17" s="10"/>
      <c r="N17" s="10"/>
    </row>
    <row r="18" spans="1:14" x14ac:dyDescent="0.25">
      <c r="A18" s="49" t="s">
        <v>144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50"/>
      <c r="M18" s="10"/>
      <c r="N18" s="10"/>
    </row>
    <row r="19" spans="1:14" x14ac:dyDescent="0.25">
      <c r="A19" s="49" t="s">
        <v>67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50"/>
      <c r="M19" s="10"/>
      <c r="N19" s="10"/>
    </row>
    <row r="20" spans="1:14" x14ac:dyDescent="0.25">
      <c r="A20" s="49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50"/>
      <c r="M20" s="10"/>
      <c r="N20" s="10"/>
    </row>
    <row r="21" spans="1:14" x14ac:dyDescent="0.25">
      <c r="A21" s="51" t="s">
        <v>35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50"/>
      <c r="M21" s="10"/>
      <c r="N21" s="10"/>
    </row>
    <row r="22" spans="1:14" x14ac:dyDescent="0.25">
      <c r="A22" s="49" t="s">
        <v>145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50"/>
      <c r="M22" s="10"/>
      <c r="N22" s="10"/>
    </row>
    <row r="23" spans="1:14" x14ac:dyDescent="0.25">
      <c r="A23" s="49" t="s">
        <v>68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50"/>
      <c r="M23" s="10"/>
      <c r="N23" s="10"/>
    </row>
    <row r="24" spans="1:14" x14ac:dyDescent="0.25">
      <c r="A24" s="129" t="s">
        <v>143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50"/>
      <c r="M24" s="10"/>
      <c r="N24" s="10"/>
    </row>
    <row r="25" spans="1:14" s="37" customFormat="1" x14ac:dyDescent="0.25">
      <c r="A25" s="49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50"/>
      <c r="M25" s="10"/>
      <c r="N25" s="10"/>
    </row>
    <row r="26" spans="1:14" x14ac:dyDescent="0.25">
      <c r="A26" s="51" t="s">
        <v>141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50"/>
    </row>
    <row r="27" spans="1:14" x14ac:dyDescent="0.25">
      <c r="A27" s="49" t="s">
        <v>142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50"/>
    </row>
    <row r="28" spans="1:14" x14ac:dyDescent="0.25">
      <c r="A28" s="49" t="s">
        <v>175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50"/>
    </row>
    <row r="29" spans="1:14" x14ac:dyDescent="0.25">
      <c r="A29" s="129" t="s">
        <v>153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50"/>
    </row>
    <row r="30" spans="1:14" x14ac:dyDescent="0.25">
      <c r="A30" s="49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50"/>
    </row>
    <row r="31" spans="1:14" x14ac:dyDescent="0.25">
      <c r="A31" s="51" t="s">
        <v>61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50"/>
      <c r="M31" s="17"/>
    </row>
    <row r="32" spans="1:14" x14ac:dyDescent="0.25">
      <c r="A32" s="49" t="s">
        <v>136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50"/>
      <c r="M32" s="17"/>
    </row>
    <row r="33" spans="1:13" x14ac:dyDescent="0.25">
      <c r="A33" s="49" t="s">
        <v>135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50"/>
      <c r="M33" s="17"/>
    </row>
    <row r="34" spans="1:13" x14ac:dyDescent="0.25">
      <c r="A34" s="49" t="s">
        <v>139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50"/>
      <c r="M34" s="17"/>
    </row>
    <row r="35" spans="1:13" x14ac:dyDescent="0.25">
      <c r="A35" s="49" t="s">
        <v>137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50"/>
      <c r="M35" s="17"/>
    </row>
    <row r="36" spans="1:13" x14ac:dyDescent="0.25">
      <c r="A36" s="49" t="s">
        <v>38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50"/>
      <c r="M36" s="17"/>
    </row>
    <row r="37" spans="1:13" x14ac:dyDescent="0.25">
      <c r="A37" s="49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50"/>
    </row>
    <row r="38" spans="1:13" x14ac:dyDescent="0.25">
      <c r="A38" s="51" t="s">
        <v>120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50"/>
    </row>
    <row r="39" spans="1:13" ht="15.75" thickBot="1" x14ac:dyDescent="0.3">
      <c r="A39" s="144" t="s">
        <v>138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3"/>
    </row>
    <row r="40" spans="1:13" ht="15.75" thickBot="1" x14ac:dyDescent="0.3"/>
    <row r="41" spans="1:13" x14ac:dyDescent="0.25">
      <c r="A41" s="182" t="s">
        <v>29</v>
      </c>
      <c r="B41" s="44"/>
      <c r="C41" s="44"/>
      <c r="D41" s="44"/>
      <c r="E41" s="44"/>
      <c r="F41" s="44"/>
      <c r="G41" s="25"/>
    </row>
    <row r="42" spans="1:13" x14ac:dyDescent="0.25">
      <c r="A42" s="183" t="s">
        <v>6</v>
      </c>
      <c r="B42" s="45" t="s">
        <v>17</v>
      </c>
      <c r="C42" s="45"/>
      <c r="D42" s="45"/>
      <c r="E42" s="45"/>
      <c r="F42" s="45"/>
      <c r="G42" s="26"/>
    </row>
    <row r="43" spans="1:13" x14ac:dyDescent="0.25">
      <c r="A43" s="183" t="s">
        <v>4</v>
      </c>
      <c r="B43" s="45" t="s">
        <v>18</v>
      </c>
      <c r="C43" s="45"/>
      <c r="D43" s="45"/>
      <c r="E43" s="45"/>
      <c r="F43" s="45"/>
      <c r="G43" s="26"/>
    </row>
    <row r="44" spans="1:13" x14ac:dyDescent="0.25">
      <c r="A44" s="183" t="s">
        <v>5</v>
      </c>
      <c r="B44" s="45" t="s">
        <v>26</v>
      </c>
      <c r="C44" s="45"/>
      <c r="D44" s="45"/>
      <c r="E44" s="45"/>
      <c r="F44" s="45"/>
      <c r="G44" s="26"/>
    </row>
    <row r="45" spans="1:13" x14ac:dyDescent="0.25">
      <c r="A45" s="183" t="s">
        <v>27</v>
      </c>
      <c r="B45" s="45" t="s">
        <v>28</v>
      </c>
      <c r="C45" s="45"/>
      <c r="D45" s="45"/>
      <c r="E45" s="45"/>
      <c r="F45" s="45"/>
      <c r="G45" s="26"/>
    </row>
    <row r="46" spans="1:13" x14ac:dyDescent="0.25">
      <c r="A46" s="183" t="s">
        <v>1</v>
      </c>
      <c r="B46" s="45" t="s">
        <v>19</v>
      </c>
      <c r="C46" s="45"/>
      <c r="D46" s="45"/>
      <c r="E46" s="45"/>
      <c r="F46" s="45"/>
      <c r="G46" s="26"/>
    </row>
    <row r="47" spans="1:13" x14ac:dyDescent="0.25">
      <c r="A47" s="183" t="s">
        <v>2</v>
      </c>
      <c r="B47" s="45" t="s">
        <v>20</v>
      </c>
      <c r="C47" s="45"/>
      <c r="D47" s="45"/>
      <c r="E47" s="45"/>
      <c r="F47" s="45"/>
      <c r="G47" s="26"/>
    </row>
    <row r="48" spans="1:13" x14ac:dyDescent="0.25">
      <c r="A48" s="183" t="s">
        <v>8</v>
      </c>
      <c r="B48" s="45" t="s">
        <v>21</v>
      </c>
      <c r="C48" s="45"/>
      <c r="D48" s="45"/>
      <c r="E48" s="45"/>
      <c r="F48" s="45"/>
      <c r="G48" s="26"/>
    </row>
    <row r="49" spans="1:7" x14ac:dyDescent="0.25">
      <c r="A49" s="183" t="s">
        <v>22</v>
      </c>
      <c r="B49" s="45" t="s">
        <v>23</v>
      </c>
      <c r="C49" s="45"/>
      <c r="D49" s="45"/>
      <c r="E49" s="45"/>
      <c r="F49" s="45"/>
      <c r="G49" s="26"/>
    </row>
    <row r="50" spans="1:7" x14ac:dyDescent="0.25">
      <c r="A50" s="183" t="s">
        <v>16</v>
      </c>
      <c r="B50" s="45" t="s">
        <v>24</v>
      </c>
      <c r="C50" s="45"/>
      <c r="D50" s="45"/>
      <c r="E50" s="45"/>
      <c r="F50" s="45"/>
      <c r="G50" s="26"/>
    </row>
    <row r="51" spans="1:7" ht="15.75" thickBot="1" x14ac:dyDescent="0.3">
      <c r="A51" s="184" t="s">
        <v>9</v>
      </c>
      <c r="B51" s="46" t="s">
        <v>25</v>
      </c>
      <c r="C51" s="46"/>
      <c r="D51" s="46"/>
      <c r="E51" s="46"/>
      <c r="F51" s="46"/>
      <c r="G51" s="27"/>
    </row>
  </sheetData>
  <phoneticPr fontId="26" type="noConversion"/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7" zoomScale="90" zoomScaleNormal="90" workbookViewId="0">
      <selection activeCell="B36" sqref="B36"/>
    </sheetView>
  </sheetViews>
  <sheetFormatPr defaultRowHeight="15" x14ac:dyDescent="0.25"/>
  <cols>
    <col min="1" max="1" width="45.42578125" style="149" customWidth="1"/>
    <col min="2" max="2" width="47.28515625" customWidth="1"/>
    <col min="3" max="3" width="45.140625" style="81" bestFit="1" customWidth="1"/>
    <col min="4" max="5" width="44.5703125" bestFit="1" customWidth="1"/>
  </cols>
  <sheetData>
    <row r="1" spans="1:4" ht="31.5" customHeight="1" thickBot="1" x14ac:dyDescent="0.35">
      <c r="A1" s="198" t="str">
        <f>' Inf Conc'!A2</f>
        <v>Central Contra Costa Sanitary District</v>
      </c>
      <c r="B1" s="199"/>
    </row>
    <row r="2" spans="1:4" ht="25.5" customHeight="1" thickBot="1" x14ac:dyDescent="0.3">
      <c r="A2" s="597" t="s">
        <v>99</v>
      </c>
      <c r="B2" s="596"/>
      <c r="C2" s="595" t="s">
        <v>69</v>
      </c>
      <c r="D2" s="596"/>
    </row>
    <row r="3" spans="1:4" ht="15.75" customHeight="1" x14ac:dyDescent="0.25">
      <c r="A3" s="168" t="s">
        <v>132</v>
      </c>
      <c r="B3" s="165"/>
      <c r="C3" s="28" t="s">
        <v>70</v>
      </c>
      <c r="D3" s="30" t="s">
        <v>71</v>
      </c>
    </row>
    <row r="4" spans="1:4" x14ac:dyDescent="0.25">
      <c r="A4" s="169" t="s">
        <v>133</v>
      </c>
      <c r="B4" s="166"/>
      <c r="C4" s="29" t="s">
        <v>72</v>
      </c>
      <c r="D4" s="31">
        <v>41212</v>
      </c>
    </row>
    <row r="5" spans="1:4" ht="30.75" thickBot="1" x14ac:dyDescent="0.3">
      <c r="A5" s="170" t="s">
        <v>118</v>
      </c>
      <c r="B5" s="167"/>
      <c r="C5" s="29" t="s">
        <v>73</v>
      </c>
      <c r="D5" s="31">
        <v>41304</v>
      </c>
    </row>
    <row r="6" spans="1:4" x14ac:dyDescent="0.25">
      <c r="C6" s="29" t="s">
        <v>74</v>
      </c>
      <c r="D6" s="31">
        <v>41394</v>
      </c>
    </row>
    <row r="7" spans="1:4" x14ac:dyDescent="0.25">
      <c r="C7" s="29" t="s">
        <v>75</v>
      </c>
      <c r="D7" s="31" t="s">
        <v>83</v>
      </c>
    </row>
    <row r="8" spans="1:4" x14ac:dyDescent="0.25">
      <c r="B8" s="10"/>
      <c r="C8" s="162" t="s">
        <v>80</v>
      </c>
      <c r="D8" s="32">
        <v>41486</v>
      </c>
    </row>
    <row r="9" spans="1:4" x14ac:dyDescent="0.25">
      <c r="A9"/>
      <c r="B9" s="10"/>
      <c r="C9" s="29" t="s">
        <v>76</v>
      </c>
      <c r="D9" s="31">
        <v>41577</v>
      </c>
    </row>
    <row r="10" spans="1:4" x14ac:dyDescent="0.25">
      <c r="B10" s="10"/>
      <c r="C10" s="29" t="s">
        <v>77</v>
      </c>
      <c r="D10" s="31">
        <v>41669</v>
      </c>
    </row>
    <row r="11" spans="1:4" x14ac:dyDescent="0.25">
      <c r="C11" s="29" t="s">
        <v>78</v>
      </c>
      <c r="D11" s="31">
        <v>41759</v>
      </c>
    </row>
    <row r="12" spans="1:4" x14ac:dyDescent="0.25">
      <c r="C12" s="29" t="s">
        <v>79</v>
      </c>
      <c r="D12" s="31" t="s">
        <v>82</v>
      </c>
    </row>
    <row r="13" spans="1:4" ht="15.75" thickBot="1" x14ac:dyDescent="0.3">
      <c r="C13" s="175" t="s">
        <v>81</v>
      </c>
      <c r="D13" s="33">
        <v>41851</v>
      </c>
    </row>
    <row r="14" spans="1:4" x14ac:dyDescent="0.25">
      <c r="A14" s="163" t="s">
        <v>130</v>
      </c>
      <c r="B14" s="164"/>
      <c r="C14" s="34"/>
      <c r="D14" s="88"/>
    </row>
    <row r="15" spans="1:4" ht="15.75" thickBot="1" x14ac:dyDescent="0.3">
      <c r="C15" s="34"/>
      <c r="D15" s="88"/>
    </row>
    <row r="16" spans="1:4" x14ac:dyDescent="0.25">
      <c r="A16" s="598" t="s">
        <v>128</v>
      </c>
      <c r="B16" s="599"/>
      <c r="C16" s="34"/>
      <c r="D16" s="88"/>
    </row>
    <row r="17" spans="1:5" ht="15.75" thickBot="1" x14ac:dyDescent="0.3">
      <c r="A17" s="600"/>
      <c r="B17" s="601"/>
      <c r="C17" s="34"/>
      <c r="D17" s="88"/>
    </row>
    <row r="18" spans="1:5" ht="15.75" thickBot="1" x14ac:dyDescent="0.3">
      <c r="A18" s="160" t="s">
        <v>129</v>
      </c>
      <c r="B18" s="161"/>
      <c r="C18" s="34"/>
      <c r="D18" s="88"/>
    </row>
    <row r="19" spans="1:5" ht="15" customHeight="1" thickBot="1" x14ac:dyDescent="0.3">
      <c r="C19" s="34"/>
      <c r="D19" s="88"/>
    </row>
    <row r="20" spans="1:5" ht="19.5" thickBot="1" x14ac:dyDescent="0.35">
      <c r="A20" s="591" t="s">
        <v>126</v>
      </c>
      <c r="B20" s="592"/>
      <c r="C20" s="593"/>
      <c r="D20" s="133"/>
      <c r="E20" s="88"/>
    </row>
    <row r="21" spans="1:5" ht="16.5" thickBot="1" x14ac:dyDescent="0.3">
      <c r="A21" s="158" t="s">
        <v>121</v>
      </c>
      <c r="B21" s="148" t="s">
        <v>122</v>
      </c>
      <c r="C21" s="192" t="s">
        <v>123</v>
      </c>
      <c r="D21" s="133"/>
      <c r="E21" s="88"/>
    </row>
    <row r="22" spans="1:5" x14ac:dyDescent="0.25">
      <c r="A22" s="150" t="s">
        <v>84</v>
      </c>
      <c r="B22" s="77" t="s">
        <v>88</v>
      </c>
      <c r="C22" s="77" t="s">
        <v>88</v>
      </c>
      <c r="D22" s="133"/>
      <c r="E22" s="88"/>
    </row>
    <row r="23" spans="1:5" ht="30" x14ac:dyDescent="0.25">
      <c r="A23" s="151" t="s">
        <v>85</v>
      </c>
      <c r="B23" s="78" t="s">
        <v>65</v>
      </c>
      <c r="C23" s="80" t="s">
        <v>134</v>
      </c>
      <c r="D23" s="133"/>
      <c r="E23" s="88"/>
    </row>
    <row r="24" spans="1:5" x14ac:dyDescent="0.25">
      <c r="A24" s="151" t="s">
        <v>86</v>
      </c>
      <c r="B24" s="78" t="s">
        <v>63</v>
      </c>
      <c r="C24" s="78" t="s">
        <v>96</v>
      </c>
      <c r="D24" s="133"/>
      <c r="E24" s="88"/>
    </row>
    <row r="25" spans="1:5" ht="15.75" thickBot="1" x14ac:dyDescent="0.3">
      <c r="A25" s="152" t="s">
        <v>87</v>
      </c>
      <c r="B25" s="79" t="s">
        <v>94</v>
      </c>
      <c r="C25" s="79" t="s">
        <v>95</v>
      </c>
      <c r="D25" s="133"/>
      <c r="E25" s="88"/>
    </row>
    <row r="26" spans="1:5" ht="15.75" thickBot="1" x14ac:dyDescent="0.3">
      <c r="C26" s="82"/>
      <c r="D26" s="133"/>
      <c r="E26" s="88"/>
    </row>
    <row r="27" spans="1:5" ht="16.5" thickBot="1" x14ac:dyDescent="0.3">
      <c r="A27" s="158" t="s">
        <v>124</v>
      </c>
      <c r="B27" s="148" t="s">
        <v>122</v>
      </c>
      <c r="C27" s="192" t="s">
        <v>123</v>
      </c>
      <c r="D27" s="133"/>
      <c r="E27" s="88"/>
    </row>
    <row r="28" spans="1:5" x14ac:dyDescent="0.25">
      <c r="A28" s="150" t="s">
        <v>84</v>
      </c>
      <c r="B28" s="77" t="s">
        <v>88</v>
      </c>
      <c r="C28" s="77" t="s">
        <v>88</v>
      </c>
      <c r="D28" s="133"/>
      <c r="E28" s="88"/>
    </row>
    <row r="29" spans="1:5" ht="30" x14ac:dyDescent="0.25">
      <c r="A29" s="151" t="s">
        <v>85</v>
      </c>
      <c r="B29" s="78" t="s">
        <v>65</v>
      </c>
      <c r="C29" s="80" t="s">
        <v>134</v>
      </c>
      <c r="D29" s="133"/>
      <c r="E29" s="88"/>
    </row>
    <row r="30" spans="1:5" x14ac:dyDescent="0.25">
      <c r="A30" s="151" t="s">
        <v>86</v>
      </c>
      <c r="B30" s="78" t="s">
        <v>63</v>
      </c>
      <c r="C30" s="78" t="s">
        <v>96</v>
      </c>
      <c r="D30" s="133"/>
      <c r="E30" s="88"/>
    </row>
    <row r="31" spans="1:5" ht="15.75" thickBot="1" x14ac:dyDescent="0.3">
      <c r="A31" s="152" t="s">
        <v>87</v>
      </c>
      <c r="B31" s="79" t="s">
        <v>64</v>
      </c>
      <c r="C31" s="79" t="s">
        <v>64</v>
      </c>
      <c r="D31" s="133"/>
      <c r="E31" s="88"/>
    </row>
    <row r="32" spans="1:5" ht="15.75" thickBot="1" x14ac:dyDescent="0.3">
      <c r="C32" s="82"/>
      <c r="D32" s="133"/>
      <c r="E32" s="88"/>
    </row>
    <row r="33" spans="1:5" ht="16.5" thickBot="1" x14ac:dyDescent="0.3">
      <c r="A33" s="158" t="s">
        <v>125</v>
      </c>
      <c r="B33" s="148" t="s">
        <v>122</v>
      </c>
      <c r="C33" s="192" t="s">
        <v>123</v>
      </c>
      <c r="D33" s="133"/>
      <c r="E33" s="88"/>
    </row>
    <row r="34" spans="1:5" x14ac:dyDescent="0.25">
      <c r="A34" s="150" t="s">
        <v>84</v>
      </c>
      <c r="B34" s="77" t="s">
        <v>88</v>
      </c>
      <c r="C34" s="77" t="s">
        <v>88</v>
      </c>
      <c r="D34" s="133"/>
      <c r="E34" s="88"/>
    </row>
    <row r="35" spans="1:5" ht="30" x14ac:dyDescent="0.25">
      <c r="A35" s="151" t="s">
        <v>85</v>
      </c>
      <c r="B35" s="78" t="s">
        <v>97</v>
      </c>
      <c r="C35" s="80" t="s">
        <v>113</v>
      </c>
      <c r="D35" s="133"/>
      <c r="E35" s="88"/>
    </row>
    <row r="36" spans="1:5" x14ac:dyDescent="0.25">
      <c r="A36" s="151" t="s">
        <v>86</v>
      </c>
      <c r="B36" s="78" t="s">
        <v>63</v>
      </c>
      <c r="C36" s="78" t="s">
        <v>96</v>
      </c>
      <c r="D36" s="133"/>
      <c r="E36" s="88"/>
    </row>
    <row r="37" spans="1:5" ht="15.75" thickBot="1" x14ac:dyDescent="0.3">
      <c r="A37" s="152" t="s">
        <v>87</v>
      </c>
      <c r="B37" s="79" t="s">
        <v>64</v>
      </c>
      <c r="C37" s="79" t="s">
        <v>64</v>
      </c>
      <c r="D37" s="133"/>
      <c r="E37" s="88"/>
    </row>
    <row r="38" spans="1:5" ht="16.5" customHeight="1" thickBot="1" x14ac:dyDescent="0.3">
      <c r="C38" s="82"/>
      <c r="D38" s="133"/>
      <c r="E38" s="88"/>
    </row>
    <row r="39" spans="1:5" ht="16.5" thickBot="1" x14ac:dyDescent="0.3">
      <c r="A39" s="159" t="s">
        <v>127</v>
      </c>
      <c r="B39" s="147"/>
      <c r="C39" s="82"/>
      <c r="D39" s="133"/>
      <c r="E39" s="88"/>
    </row>
    <row r="40" spans="1:5" ht="15.75" thickBot="1" x14ac:dyDescent="0.3">
      <c r="A40" s="154" t="s">
        <v>100</v>
      </c>
      <c r="B40" s="146" t="s">
        <v>114</v>
      </c>
      <c r="C40" s="82"/>
      <c r="D40" s="133"/>
      <c r="E40" s="88"/>
    </row>
    <row r="41" spans="1:5" x14ac:dyDescent="0.25">
      <c r="C41" s="82"/>
      <c r="D41" s="133"/>
      <c r="E41" s="88"/>
    </row>
    <row r="42" spans="1:5" x14ac:dyDescent="0.25">
      <c r="A42"/>
      <c r="C42" s="82"/>
      <c r="D42" s="133"/>
      <c r="E42" s="88"/>
    </row>
    <row r="43" spans="1:5" x14ac:dyDescent="0.25">
      <c r="A43"/>
      <c r="C43" s="82"/>
      <c r="D43" s="133"/>
      <c r="E43" s="88"/>
    </row>
    <row r="44" spans="1:5" x14ac:dyDescent="0.25">
      <c r="A44"/>
      <c r="C44" s="82"/>
      <c r="D44" s="133"/>
      <c r="E44" s="88"/>
    </row>
    <row r="45" spans="1:5" x14ac:dyDescent="0.25">
      <c r="A45"/>
      <c r="C45" s="82"/>
      <c r="D45" s="133"/>
      <c r="E45" s="88"/>
    </row>
    <row r="46" spans="1:5" x14ac:dyDescent="0.25">
      <c r="A46"/>
      <c r="C46" s="82"/>
      <c r="D46" s="133"/>
      <c r="E46" s="88"/>
    </row>
    <row r="47" spans="1:5" x14ac:dyDescent="0.25">
      <c r="A47"/>
      <c r="C47" s="82"/>
      <c r="D47" s="133"/>
      <c r="E47" s="88"/>
    </row>
    <row r="48" spans="1:5" x14ac:dyDescent="0.25">
      <c r="A48"/>
      <c r="C48" s="82"/>
      <c r="D48" s="133"/>
      <c r="E48" s="88"/>
    </row>
    <row r="49" spans="1:5" x14ac:dyDescent="0.25">
      <c r="A49"/>
      <c r="C49" s="82"/>
      <c r="D49" s="133"/>
      <c r="E49" s="88"/>
    </row>
    <row r="50" spans="1:5" x14ac:dyDescent="0.25">
      <c r="A50"/>
      <c r="C50" s="82"/>
      <c r="D50" s="133"/>
      <c r="E50" s="88"/>
    </row>
    <row r="51" spans="1:5" ht="15" customHeight="1" x14ac:dyDescent="0.25">
      <c r="A51"/>
      <c r="C51" s="82"/>
      <c r="D51" s="133"/>
      <c r="E51" s="88"/>
    </row>
    <row r="52" spans="1:5" ht="15" customHeight="1" x14ac:dyDescent="0.25">
      <c r="A52"/>
      <c r="C52" s="82"/>
      <c r="D52" s="133"/>
      <c r="E52" s="88"/>
    </row>
    <row r="53" spans="1:5" ht="17.25" customHeight="1" x14ac:dyDescent="0.25">
      <c r="A53"/>
      <c r="C53" s="82"/>
      <c r="D53" s="34"/>
      <c r="E53" s="155"/>
    </row>
    <row r="54" spans="1:5" ht="17.25" customHeight="1" x14ac:dyDescent="0.25">
      <c r="A54" s="133"/>
      <c r="B54" s="88"/>
      <c r="C54" s="82"/>
      <c r="D54" s="34"/>
      <c r="E54" s="155"/>
    </row>
    <row r="55" spans="1:5" x14ac:dyDescent="0.25">
      <c r="A55" s="153"/>
      <c r="B55" s="156"/>
    </row>
    <row r="56" spans="1:5" x14ac:dyDescent="0.25">
      <c r="A56" s="153"/>
      <c r="B56" s="10"/>
    </row>
    <row r="57" spans="1:5" x14ac:dyDescent="0.25">
      <c r="A57" s="153"/>
      <c r="B57" s="10"/>
    </row>
    <row r="58" spans="1:5" x14ac:dyDescent="0.25">
      <c r="A58" s="153"/>
      <c r="B58" s="10"/>
    </row>
    <row r="59" spans="1:5" x14ac:dyDescent="0.25">
      <c r="A59" s="157"/>
      <c r="B59" s="10"/>
    </row>
    <row r="60" spans="1:5" x14ac:dyDescent="0.25">
      <c r="A60" s="157"/>
      <c r="B60" s="10"/>
    </row>
    <row r="61" spans="1:5" x14ac:dyDescent="0.25">
      <c r="A61" s="157"/>
      <c r="B61" s="10"/>
    </row>
    <row r="62" spans="1:5" ht="18.75" x14ac:dyDescent="0.25">
      <c r="A62" s="594"/>
      <c r="B62" s="594"/>
    </row>
    <row r="63" spans="1:5" x14ac:dyDescent="0.25">
      <c r="A63" s="133"/>
      <c r="B63" s="133"/>
    </row>
    <row r="64" spans="1:5" x14ac:dyDescent="0.25">
      <c r="A64" s="34"/>
      <c r="B64" s="155"/>
    </row>
    <row r="65" spans="1:3" x14ac:dyDescent="0.25">
      <c r="A65" s="34"/>
      <c r="B65" s="155"/>
    </row>
    <row r="66" spans="1:3" x14ac:dyDescent="0.25">
      <c r="A66" s="34"/>
      <c r="B66" s="155"/>
    </row>
    <row r="67" spans="1:3" x14ac:dyDescent="0.25">
      <c r="A67" s="34"/>
      <c r="B67" s="155"/>
    </row>
    <row r="68" spans="1:3" x14ac:dyDescent="0.25">
      <c r="A68" s="133"/>
      <c r="B68" s="88"/>
    </row>
    <row r="69" spans="1:3" x14ac:dyDescent="0.25">
      <c r="A69" s="34"/>
      <c r="B69" s="155"/>
    </row>
    <row r="70" spans="1:3" ht="15.75" customHeight="1" x14ac:dyDescent="0.25">
      <c r="A70" s="34"/>
      <c r="B70" s="155"/>
      <c r="C70"/>
    </row>
    <row r="71" spans="1:3" x14ac:dyDescent="0.25">
      <c r="A71" s="34"/>
      <c r="B71" s="155"/>
    </row>
    <row r="72" spans="1:3" x14ac:dyDescent="0.25">
      <c r="A72" s="34"/>
      <c r="B72" s="155"/>
    </row>
    <row r="73" spans="1:3" x14ac:dyDescent="0.25">
      <c r="A73" s="34"/>
      <c r="B73" s="88"/>
    </row>
  </sheetData>
  <mergeCells count="5">
    <mergeCell ref="A20:C20"/>
    <mergeCell ref="A62:B62"/>
    <mergeCell ref="C2:D2"/>
    <mergeCell ref="A2:B2"/>
    <mergeCell ref="A16:B17"/>
  </mergeCells>
  <phoneticPr fontId="2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86"/>
  <sheetViews>
    <sheetView zoomScaleNormal="100" workbookViewId="0">
      <pane ySplit="6" topLeftCell="A28" activePane="bottomLeft" state="frozen"/>
      <selection pane="bottomLeft" activeCell="H15" sqref="H15"/>
    </sheetView>
  </sheetViews>
  <sheetFormatPr defaultRowHeight="15" x14ac:dyDescent="0.25"/>
  <cols>
    <col min="1" max="1" width="14.28515625" style="67" customWidth="1"/>
    <col min="2" max="2" width="11.5703125" customWidth="1"/>
    <col min="3" max="4" width="9.7109375" customWidth="1"/>
    <col min="5" max="5" width="11.140625" style="383" customWidth="1"/>
    <col min="6" max="12" width="9.7109375" customWidth="1"/>
  </cols>
  <sheetData>
    <row r="1" spans="1:13" ht="24" thickBot="1" x14ac:dyDescent="0.4">
      <c r="A1" s="532" t="s">
        <v>109</v>
      </c>
      <c r="B1" s="121"/>
      <c r="C1" s="121"/>
      <c r="D1" s="121"/>
      <c r="E1" s="404"/>
      <c r="F1" s="121"/>
      <c r="G1" s="121"/>
      <c r="H1" s="121"/>
      <c r="I1" s="38"/>
      <c r="K1" s="69"/>
      <c r="L1" s="38"/>
    </row>
    <row r="2" spans="1:13" s="37" customFormat="1" ht="18.75" x14ac:dyDescent="0.3">
      <c r="A2" s="117" t="s">
        <v>196</v>
      </c>
      <c r="B2" s="118"/>
      <c r="C2" s="118"/>
      <c r="D2" s="118"/>
      <c r="E2" s="405"/>
      <c r="F2" s="118"/>
      <c r="G2" s="118"/>
      <c r="H2" s="118"/>
      <c r="I2" s="118"/>
      <c r="J2" s="257"/>
      <c r="K2" s="118"/>
      <c r="L2" s="118"/>
      <c r="M2" s="258"/>
    </row>
    <row r="3" spans="1:13" s="37" customFormat="1" ht="19.5" thickBot="1" x14ac:dyDescent="0.35">
      <c r="A3" s="119" t="s">
        <v>197</v>
      </c>
      <c r="B3" s="120"/>
      <c r="C3" s="120"/>
      <c r="D3" s="120"/>
      <c r="E3" s="406"/>
      <c r="F3" s="120"/>
      <c r="G3" s="120"/>
      <c r="H3" s="120"/>
      <c r="I3" s="120"/>
      <c r="J3" s="259"/>
      <c r="K3" s="120"/>
      <c r="L3" s="120"/>
      <c r="M3" s="260"/>
    </row>
    <row r="4" spans="1:13" ht="19.5" thickBot="1" x14ac:dyDescent="0.35">
      <c r="C4" s="23"/>
      <c r="D4" s="23"/>
      <c r="E4" s="378"/>
      <c r="F4" s="23"/>
      <c r="G4" s="23"/>
      <c r="H4" s="23"/>
      <c r="I4" s="23"/>
      <c r="J4" s="23"/>
      <c r="K4" s="23"/>
      <c r="L4" s="23"/>
    </row>
    <row r="5" spans="1:13" ht="26.25" x14ac:dyDescent="0.25">
      <c r="A5" s="176" t="s">
        <v>33</v>
      </c>
      <c r="B5" s="2" t="s">
        <v>0</v>
      </c>
      <c r="C5" s="602" t="s">
        <v>12</v>
      </c>
      <c r="D5" s="603"/>
      <c r="E5" s="72" t="s">
        <v>50</v>
      </c>
      <c r="F5" s="74" t="s">
        <v>51</v>
      </c>
      <c r="G5" s="74" t="s">
        <v>57</v>
      </c>
      <c r="H5" s="74" t="s">
        <v>58</v>
      </c>
      <c r="I5" s="74" t="s">
        <v>52</v>
      </c>
      <c r="J5" s="74" t="s">
        <v>53</v>
      </c>
      <c r="K5" s="74" t="s">
        <v>54</v>
      </c>
      <c r="L5" s="87" t="s">
        <v>55</v>
      </c>
    </row>
    <row r="6" spans="1:13" x14ac:dyDescent="0.25">
      <c r="A6" s="275"/>
      <c r="B6" s="276" t="s">
        <v>32</v>
      </c>
      <c r="C6" s="277" t="s">
        <v>13</v>
      </c>
      <c r="D6" s="278" t="s">
        <v>10</v>
      </c>
      <c r="E6" s="279" t="s">
        <v>36</v>
      </c>
      <c r="F6" s="280"/>
      <c r="G6" s="280"/>
      <c r="H6" s="280"/>
      <c r="I6" s="280"/>
      <c r="J6" s="280"/>
      <c r="K6" s="281" t="s">
        <v>203</v>
      </c>
      <c r="L6" s="282"/>
    </row>
    <row r="7" spans="1:13" ht="15.95" customHeight="1" x14ac:dyDescent="0.25">
      <c r="A7" s="190" t="s">
        <v>208</v>
      </c>
      <c r="B7" s="18">
        <v>41095</v>
      </c>
      <c r="C7" s="195">
        <v>34.17</v>
      </c>
      <c r="D7" s="195">
        <v>48.51</v>
      </c>
      <c r="E7" s="196">
        <f t="shared" ref="E7:E13" si="0">SUM(F7,G7,H7)</f>
        <v>43.190000000000005</v>
      </c>
      <c r="F7" s="195">
        <v>42.7</v>
      </c>
      <c r="G7" s="196">
        <v>0.38</v>
      </c>
      <c r="H7" s="195">
        <v>0.11</v>
      </c>
      <c r="I7" s="196">
        <v>28.7</v>
      </c>
      <c r="J7" s="195">
        <v>6.02</v>
      </c>
      <c r="K7" s="196">
        <v>2.2799999999999998</v>
      </c>
      <c r="L7" s="246">
        <v>261</v>
      </c>
    </row>
    <row r="8" spans="1:13" ht="15.95" customHeight="1" x14ac:dyDescent="0.25">
      <c r="A8" s="190" t="s">
        <v>208</v>
      </c>
      <c r="B8" s="18">
        <v>41099</v>
      </c>
      <c r="C8" s="195">
        <v>36.479999999999997</v>
      </c>
      <c r="D8" s="195">
        <v>47.65</v>
      </c>
      <c r="E8" s="196">
        <f t="shared" si="0"/>
        <v>45.96</v>
      </c>
      <c r="F8" s="195">
        <v>45.2</v>
      </c>
      <c r="G8" s="196">
        <v>0.47</v>
      </c>
      <c r="H8" s="195">
        <v>0.28999999999999998</v>
      </c>
      <c r="I8" s="196">
        <v>29.4</v>
      </c>
      <c r="J8" s="195">
        <v>5.7</v>
      </c>
      <c r="K8" s="196">
        <v>2.2200000000000002</v>
      </c>
      <c r="L8" s="246">
        <v>237</v>
      </c>
    </row>
    <row r="9" spans="1:13" ht="15.95" customHeight="1" x14ac:dyDescent="0.25">
      <c r="A9" s="190" t="s">
        <v>208</v>
      </c>
      <c r="B9" s="18">
        <v>41107</v>
      </c>
      <c r="C9" s="195">
        <v>36.72</v>
      </c>
      <c r="D9" s="195">
        <v>47.38</v>
      </c>
      <c r="E9" s="196">
        <f t="shared" si="0"/>
        <v>46.970000000000006</v>
      </c>
      <c r="F9" s="195">
        <v>45.6</v>
      </c>
      <c r="G9" s="196">
        <v>0.78</v>
      </c>
      <c r="H9" s="195">
        <v>0.59</v>
      </c>
      <c r="I9" s="196">
        <v>30.2</v>
      </c>
      <c r="J9" s="195">
        <v>5.83</v>
      </c>
      <c r="K9" s="196">
        <v>2.5</v>
      </c>
      <c r="L9" s="246">
        <v>265</v>
      </c>
    </row>
    <row r="10" spans="1:13" ht="15.95" customHeight="1" x14ac:dyDescent="0.25">
      <c r="A10" s="190" t="s">
        <v>208</v>
      </c>
      <c r="B10" s="18">
        <v>41129</v>
      </c>
      <c r="C10" s="195">
        <v>36.06</v>
      </c>
      <c r="D10" s="195">
        <v>46.08</v>
      </c>
      <c r="E10" s="196">
        <f t="shared" si="0"/>
        <v>46.169999999999995</v>
      </c>
      <c r="F10" s="195">
        <v>45.4</v>
      </c>
      <c r="G10" s="196">
        <v>0.66</v>
      </c>
      <c r="H10" s="195">
        <v>0.11</v>
      </c>
      <c r="I10" s="196">
        <v>32</v>
      </c>
      <c r="J10" s="195">
        <v>5.67</v>
      </c>
      <c r="K10" s="196">
        <v>2.38</v>
      </c>
      <c r="L10" s="246">
        <v>250</v>
      </c>
    </row>
    <row r="11" spans="1:13" ht="15.95" customHeight="1" x14ac:dyDescent="0.25">
      <c r="A11" s="190" t="s">
        <v>208</v>
      </c>
      <c r="B11" s="18">
        <v>41143</v>
      </c>
      <c r="C11" s="195">
        <v>35.43</v>
      </c>
      <c r="D11" s="195">
        <v>42.93</v>
      </c>
      <c r="E11" s="196">
        <f t="shared" si="0"/>
        <v>46.34</v>
      </c>
      <c r="F11" s="195">
        <v>45.1</v>
      </c>
      <c r="G11" s="196">
        <v>0.59</v>
      </c>
      <c r="H11" s="195">
        <v>0.65</v>
      </c>
      <c r="I11" s="196">
        <v>30.1</v>
      </c>
      <c r="J11" s="195">
        <v>6.6</v>
      </c>
      <c r="K11" s="196">
        <v>4.5999999999999996</v>
      </c>
      <c r="L11" s="246">
        <v>321</v>
      </c>
    </row>
    <row r="12" spans="1:13" ht="15.95" customHeight="1" x14ac:dyDescent="0.25">
      <c r="A12" s="190" t="s">
        <v>208</v>
      </c>
      <c r="B12" s="18">
        <v>41164</v>
      </c>
      <c r="C12" s="195">
        <v>34.76</v>
      </c>
      <c r="D12" s="195">
        <v>44.84</v>
      </c>
      <c r="E12" s="196">
        <f t="shared" si="0"/>
        <v>47.11</v>
      </c>
      <c r="F12" s="195">
        <v>46.6</v>
      </c>
      <c r="G12" s="196">
        <v>0.43</v>
      </c>
      <c r="H12" s="195">
        <v>0.08</v>
      </c>
      <c r="I12" s="196">
        <v>31.6</v>
      </c>
      <c r="J12" s="195">
        <v>6.1</v>
      </c>
      <c r="K12" s="196">
        <v>2.8</v>
      </c>
      <c r="L12" s="246">
        <v>263</v>
      </c>
    </row>
    <row r="13" spans="1:13" ht="15.95" customHeight="1" thickBot="1" x14ac:dyDescent="0.3">
      <c r="A13" s="291" t="s">
        <v>208</v>
      </c>
      <c r="B13" s="292">
        <v>41179</v>
      </c>
      <c r="C13" s="293">
        <v>34.69</v>
      </c>
      <c r="D13" s="293">
        <v>46.51</v>
      </c>
      <c r="E13" s="294">
        <f t="shared" si="0"/>
        <v>48.552</v>
      </c>
      <c r="F13" s="293">
        <v>48.3</v>
      </c>
      <c r="G13" s="294">
        <v>0.24</v>
      </c>
      <c r="H13" s="293">
        <v>1.2E-2</v>
      </c>
      <c r="I13" s="294">
        <v>33.4</v>
      </c>
      <c r="J13" s="293">
        <v>5.83</v>
      </c>
      <c r="K13" s="294">
        <v>2.41</v>
      </c>
      <c r="L13" s="295">
        <v>240</v>
      </c>
    </row>
    <row r="14" spans="1:13" ht="15.95" customHeight="1" thickTop="1" x14ac:dyDescent="0.25">
      <c r="A14" s="285" t="s">
        <v>208</v>
      </c>
      <c r="B14" s="286">
        <v>41192</v>
      </c>
      <c r="C14" s="287">
        <v>35.049999999999997</v>
      </c>
      <c r="D14" s="287">
        <v>46.98</v>
      </c>
      <c r="E14" s="289">
        <f>SUM(F14,G14,H14)</f>
        <v>48.37</v>
      </c>
      <c r="F14" s="287">
        <v>47.6</v>
      </c>
      <c r="G14" s="289">
        <v>0.65</v>
      </c>
      <c r="H14" s="287">
        <v>0.12</v>
      </c>
      <c r="I14" s="289">
        <v>32.700000000000003</v>
      </c>
      <c r="J14" s="287">
        <v>5.9</v>
      </c>
      <c r="K14" s="289">
        <v>2.73</v>
      </c>
      <c r="L14" s="290">
        <v>270</v>
      </c>
    </row>
    <row r="15" spans="1:13" ht="15.95" customHeight="1" x14ac:dyDescent="0.25">
      <c r="A15" s="190" t="s">
        <v>208</v>
      </c>
      <c r="B15" s="18">
        <v>41205</v>
      </c>
      <c r="C15" s="195">
        <v>40.49</v>
      </c>
      <c r="D15" s="195">
        <v>53.99</v>
      </c>
      <c r="E15" s="196"/>
      <c r="F15" s="195">
        <v>43.9</v>
      </c>
      <c r="G15" s="196"/>
      <c r="H15" s="195"/>
      <c r="I15" s="196">
        <v>29.3</v>
      </c>
      <c r="J15" s="195">
        <v>5.4</v>
      </c>
      <c r="K15" s="196">
        <v>2.44</v>
      </c>
      <c r="L15" s="246">
        <v>250</v>
      </c>
    </row>
    <row r="16" spans="1:13" ht="15.95" customHeight="1" x14ac:dyDescent="0.25">
      <c r="A16" s="190" t="s">
        <v>209</v>
      </c>
      <c r="B16" s="18">
        <v>41226</v>
      </c>
      <c r="C16" s="195">
        <v>36.58</v>
      </c>
      <c r="D16" s="195">
        <v>52.56</v>
      </c>
      <c r="E16" s="196"/>
      <c r="F16" s="195"/>
      <c r="G16" s="196"/>
      <c r="H16" s="195"/>
      <c r="I16" s="196">
        <v>31.2</v>
      </c>
      <c r="J16" s="195">
        <v>4.5</v>
      </c>
      <c r="K16" s="196">
        <v>2.82</v>
      </c>
      <c r="L16" s="246">
        <v>272</v>
      </c>
    </row>
    <row r="17" spans="1:12" ht="15.95" customHeight="1" x14ac:dyDescent="0.25">
      <c r="A17" s="190" t="s">
        <v>209</v>
      </c>
      <c r="B17" s="18">
        <v>41240</v>
      </c>
      <c r="C17" s="195">
        <v>36.99</v>
      </c>
      <c r="D17" s="195">
        <v>51.88</v>
      </c>
      <c r="E17" s="196"/>
      <c r="F17" s="195"/>
      <c r="G17" s="196"/>
      <c r="H17" s="195"/>
      <c r="I17" s="196">
        <v>31.2</v>
      </c>
      <c r="J17" s="195">
        <v>5.9</v>
      </c>
      <c r="K17" s="196">
        <v>2.8</v>
      </c>
      <c r="L17" s="246">
        <v>243</v>
      </c>
    </row>
    <row r="18" spans="1:12" ht="15.95" customHeight="1" x14ac:dyDescent="0.25">
      <c r="A18" s="190" t="s">
        <v>209</v>
      </c>
      <c r="B18" s="18">
        <v>41254</v>
      </c>
      <c r="C18" s="195">
        <v>40.01</v>
      </c>
      <c r="D18" s="195">
        <v>55.5</v>
      </c>
      <c r="E18" s="196"/>
      <c r="F18" s="195"/>
      <c r="G18" s="196"/>
      <c r="H18" s="195"/>
      <c r="I18" s="196">
        <v>27.6</v>
      </c>
      <c r="J18" s="195">
        <v>5.4</v>
      </c>
      <c r="K18" s="196">
        <v>2.41</v>
      </c>
      <c r="L18" s="246">
        <v>222</v>
      </c>
    </row>
    <row r="19" spans="1:12" ht="15.95" customHeight="1" x14ac:dyDescent="0.25">
      <c r="A19" s="190" t="s">
        <v>209</v>
      </c>
      <c r="B19" s="18">
        <v>41263</v>
      </c>
      <c r="C19" s="195">
        <v>39.56</v>
      </c>
      <c r="D19" s="195">
        <v>52.33</v>
      </c>
      <c r="E19" s="196"/>
      <c r="F19" s="195"/>
      <c r="G19" s="196"/>
      <c r="H19" s="195"/>
      <c r="I19" s="196">
        <v>27.6</v>
      </c>
      <c r="J19" s="195">
        <v>4.3</v>
      </c>
      <c r="K19" s="196">
        <v>2.4</v>
      </c>
      <c r="L19" s="246">
        <v>231</v>
      </c>
    </row>
    <row r="20" spans="1:12" ht="15.95" customHeight="1" thickBot="1" x14ac:dyDescent="0.3">
      <c r="A20" s="291" t="s">
        <v>209</v>
      </c>
      <c r="B20" s="292">
        <v>41269</v>
      </c>
      <c r="C20" s="293">
        <v>65.260000000000005</v>
      </c>
      <c r="D20" s="293">
        <v>89.09</v>
      </c>
      <c r="E20" s="294"/>
      <c r="F20" s="293"/>
      <c r="G20" s="294"/>
      <c r="H20" s="293"/>
      <c r="I20" s="294">
        <v>17.2</v>
      </c>
      <c r="J20" s="293">
        <v>3.7</v>
      </c>
      <c r="K20" s="294">
        <v>1.5</v>
      </c>
      <c r="L20" s="295">
        <v>162</v>
      </c>
    </row>
    <row r="21" spans="1:12" ht="15.95" customHeight="1" thickTop="1" x14ac:dyDescent="0.25">
      <c r="A21" s="285" t="s">
        <v>209</v>
      </c>
      <c r="B21" s="286">
        <v>41305</v>
      </c>
      <c r="C21" s="287">
        <v>37.32</v>
      </c>
      <c r="D21" s="287">
        <v>50.08</v>
      </c>
      <c r="E21" s="289">
        <f t="shared" ref="E21:E30" si="1">SUM(F21,G21,H21)</f>
        <v>43.85</v>
      </c>
      <c r="F21" s="287">
        <v>42</v>
      </c>
      <c r="G21" s="289">
        <v>1.7</v>
      </c>
      <c r="H21" s="287">
        <v>0.15</v>
      </c>
      <c r="I21" s="289">
        <v>27.2</v>
      </c>
      <c r="J21" s="287">
        <v>5.9</v>
      </c>
      <c r="K21" s="289">
        <v>2.7</v>
      </c>
      <c r="L21" s="290">
        <v>262</v>
      </c>
    </row>
    <row r="22" spans="1:12" ht="15.95" customHeight="1" x14ac:dyDescent="0.25">
      <c r="A22" s="190" t="s">
        <v>209</v>
      </c>
      <c r="B22" s="18">
        <v>41318</v>
      </c>
      <c r="C22" s="195">
        <v>36.630000000000003</v>
      </c>
      <c r="D22" s="195">
        <v>50.06</v>
      </c>
      <c r="E22" s="196">
        <f t="shared" si="1"/>
        <v>46.980000000000004</v>
      </c>
      <c r="F22" s="195">
        <v>45.2</v>
      </c>
      <c r="G22" s="196">
        <v>1.6</v>
      </c>
      <c r="H22" s="195">
        <v>0.18</v>
      </c>
      <c r="I22" s="196">
        <v>30.2</v>
      </c>
      <c r="J22" s="195">
        <v>5.4</v>
      </c>
      <c r="K22" s="196">
        <v>2.92</v>
      </c>
      <c r="L22" s="246">
        <v>233</v>
      </c>
    </row>
    <row r="23" spans="1:12" ht="15.95" customHeight="1" x14ac:dyDescent="0.25">
      <c r="A23" s="190" t="s">
        <v>209</v>
      </c>
      <c r="B23" s="18">
        <v>41325</v>
      </c>
      <c r="C23" s="195">
        <v>40.69</v>
      </c>
      <c r="D23" s="195">
        <v>55.96</v>
      </c>
      <c r="E23" s="196">
        <f t="shared" si="1"/>
        <v>44.89</v>
      </c>
      <c r="F23" s="195">
        <v>44.1</v>
      </c>
      <c r="G23" s="196">
        <v>0.66</v>
      </c>
      <c r="H23" s="195">
        <v>0.13</v>
      </c>
      <c r="I23" s="196">
        <v>28.6</v>
      </c>
      <c r="J23" s="195">
        <v>5.4</v>
      </c>
      <c r="K23" s="196">
        <v>2.4700000000000002</v>
      </c>
      <c r="L23" s="246">
        <v>182</v>
      </c>
    </row>
    <row r="24" spans="1:12" s="37" customFormat="1" ht="15.95" customHeight="1" x14ac:dyDescent="0.25">
      <c r="A24" s="190" t="s">
        <v>209</v>
      </c>
      <c r="B24" s="18">
        <v>41331</v>
      </c>
      <c r="C24" s="195">
        <v>38.270000000000003</v>
      </c>
      <c r="D24" s="195">
        <v>53.51</v>
      </c>
      <c r="E24" s="196">
        <f t="shared" si="1"/>
        <v>47.54</v>
      </c>
      <c r="F24" s="195">
        <v>46.6</v>
      </c>
      <c r="G24" s="196">
        <v>0.79</v>
      </c>
      <c r="H24" s="195">
        <v>0.15</v>
      </c>
      <c r="I24" s="196">
        <v>30.5</v>
      </c>
      <c r="J24" s="195">
        <v>5.7</v>
      </c>
      <c r="K24" s="196">
        <v>3.21</v>
      </c>
      <c r="L24" s="246">
        <v>247</v>
      </c>
    </row>
    <row r="25" spans="1:12" s="37" customFormat="1" ht="15.95" customHeight="1" x14ac:dyDescent="0.25">
      <c r="A25" s="190" t="s">
        <v>209</v>
      </c>
      <c r="B25" s="18">
        <v>41346</v>
      </c>
      <c r="C25" s="195">
        <v>37.979999999999997</v>
      </c>
      <c r="D25" s="195">
        <v>48.45</v>
      </c>
      <c r="E25" s="196">
        <f t="shared" si="1"/>
        <v>46.720000000000006</v>
      </c>
      <c r="F25" s="195">
        <v>45.2</v>
      </c>
      <c r="G25" s="196">
        <v>0.93</v>
      </c>
      <c r="H25" s="195">
        <v>0.59</v>
      </c>
      <c r="I25" s="196">
        <v>29.1</v>
      </c>
      <c r="J25" s="195">
        <v>5.3</v>
      </c>
      <c r="K25" s="196">
        <v>2.6</v>
      </c>
      <c r="L25" s="246">
        <v>293</v>
      </c>
    </row>
    <row r="26" spans="1:12" s="37" customFormat="1" ht="15.95" customHeight="1" thickBot="1" x14ac:dyDescent="0.3">
      <c r="A26" s="191" t="s">
        <v>209</v>
      </c>
      <c r="B26" s="365">
        <v>41352</v>
      </c>
      <c r="C26" s="250">
        <v>38.24</v>
      </c>
      <c r="D26" s="250">
        <v>51.97</v>
      </c>
      <c r="E26" s="252">
        <f t="shared" si="1"/>
        <v>46.160000000000004</v>
      </c>
      <c r="F26" s="250">
        <v>44.5</v>
      </c>
      <c r="G26" s="252">
        <v>1.1000000000000001</v>
      </c>
      <c r="H26" s="250">
        <v>0.56000000000000005</v>
      </c>
      <c r="I26" s="252">
        <v>29</v>
      </c>
      <c r="J26" s="250">
        <v>5.9</v>
      </c>
      <c r="K26" s="252">
        <v>2.79</v>
      </c>
      <c r="L26" s="254">
        <v>264</v>
      </c>
    </row>
    <row r="27" spans="1:12" s="37" customFormat="1" ht="16.5" customHeight="1" x14ac:dyDescent="0.25">
      <c r="A27" s="285" t="s">
        <v>209</v>
      </c>
      <c r="B27" s="286">
        <v>41365</v>
      </c>
      <c r="C27" s="287">
        <v>39.51</v>
      </c>
      <c r="D27" s="287">
        <v>57.28</v>
      </c>
      <c r="E27" s="289">
        <f t="shared" si="1"/>
        <v>45.359999999999992</v>
      </c>
      <c r="F27" s="287">
        <v>43.8</v>
      </c>
      <c r="G27" s="289">
        <v>1.3</v>
      </c>
      <c r="H27" s="287">
        <v>0.26</v>
      </c>
      <c r="I27" s="289">
        <v>26.9</v>
      </c>
      <c r="J27" s="287">
        <v>6</v>
      </c>
      <c r="K27" s="289">
        <v>2.61</v>
      </c>
      <c r="L27" s="290">
        <v>252</v>
      </c>
    </row>
    <row r="28" spans="1:12" s="37" customFormat="1" ht="16.5" customHeight="1" x14ac:dyDescent="0.25">
      <c r="A28" s="190" t="s">
        <v>209</v>
      </c>
      <c r="B28" s="18">
        <v>41372</v>
      </c>
      <c r="C28" s="195">
        <v>39.07</v>
      </c>
      <c r="D28" s="195">
        <v>54.1</v>
      </c>
      <c r="E28" s="196">
        <f t="shared" si="1"/>
        <v>43.841000000000001</v>
      </c>
      <c r="F28" s="195">
        <v>43.4</v>
      </c>
      <c r="G28" s="196">
        <v>0.39</v>
      </c>
      <c r="H28" s="195">
        <v>5.0999999999999997E-2</v>
      </c>
      <c r="I28" s="196">
        <v>27.9</v>
      </c>
      <c r="J28" s="195">
        <v>5.5</v>
      </c>
      <c r="K28" s="196">
        <v>2.48</v>
      </c>
      <c r="L28" s="246">
        <v>260</v>
      </c>
    </row>
    <row r="29" spans="1:12" s="37" customFormat="1" ht="16.5" customHeight="1" x14ac:dyDescent="0.25">
      <c r="A29" s="190" t="s">
        <v>212</v>
      </c>
      <c r="B29" s="18">
        <v>41400</v>
      </c>
      <c r="C29" s="195">
        <v>37.11</v>
      </c>
      <c r="D29" s="195">
        <v>52.32</v>
      </c>
      <c r="E29" s="196">
        <f t="shared" si="1"/>
        <v>46.470000000000006</v>
      </c>
      <c r="F29" s="195">
        <v>46.2</v>
      </c>
      <c r="G29" s="196">
        <v>0.24</v>
      </c>
      <c r="H29" s="195">
        <v>0.03</v>
      </c>
      <c r="I29" s="196">
        <v>30</v>
      </c>
      <c r="J29" s="195">
        <v>5.7</v>
      </c>
      <c r="K29" s="196">
        <v>2.85</v>
      </c>
      <c r="L29" s="246">
        <v>284</v>
      </c>
    </row>
    <row r="30" spans="1:12" s="37" customFormat="1" ht="16.5" customHeight="1" x14ac:dyDescent="0.25">
      <c r="A30" s="190" t="s">
        <v>212</v>
      </c>
      <c r="B30" s="18">
        <v>41414</v>
      </c>
      <c r="C30" s="195">
        <v>37.020000000000003</v>
      </c>
      <c r="D30" s="195">
        <v>51.66</v>
      </c>
      <c r="E30" s="196">
        <f t="shared" si="1"/>
        <v>51.250000000000007</v>
      </c>
      <c r="F30" s="195">
        <v>50.7</v>
      </c>
      <c r="G30" s="196">
        <v>0.45</v>
      </c>
      <c r="H30" s="195">
        <v>0.1</v>
      </c>
      <c r="I30" s="196">
        <v>31.9</v>
      </c>
      <c r="J30" s="195">
        <v>6.7</v>
      </c>
      <c r="K30" s="196">
        <v>3.34</v>
      </c>
      <c r="L30" s="246">
        <v>294</v>
      </c>
    </row>
    <row r="31" spans="1:12" s="37" customFormat="1" ht="16.5" customHeight="1" x14ac:dyDescent="0.25">
      <c r="A31" s="190" t="s">
        <v>212</v>
      </c>
      <c r="B31" s="18">
        <v>41428</v>
      </c>
      <c r="C31" s="195">
        <v>35.89</v>
      </c>
      <c r="D31" s="195">
        <v>50.44</v>
      </c>
      <c r="E31" s="196">
        <f t="shared" ref="E31:E34" si="2">SUM(F31,G31,H31)</f>
        <v>49.699999999999996</v>
      </c>
      <c r="F31" s="195">
        <v>48.9</v>
      </c>
      <c r="G31" s="196">
        <v>0.5</v>
      </c>
      <c r="H31" s="195">
        <v>0.3</v>
      </c>
      <c r="I31" s="196">
        <v>32.1</v>
      </c>
      <c r="J31" s="195">
        <v>6.1</v>
      </c>
      <c r="K31" s="196">
        <v>2.9</v>
      </c>
      <c r="L31" s="246">
        <v>309</v>
      </c>
    </row>
    <row r="32" spans="1:12" s="37" customFormat="1" ht="16.5" customHeight="1" x14ac:dyDescent="0.25">
      <c r="A32" s="190" t="s">
        <v>212</v>
      </c>
      <c r="B32" s="18">
        <v>41435</v>
      </c>
      <c r="C32" s="195">
        <v>36.26</v>
      </c>
      <c r="D32" s="195">
        <v>50.83</v>
      </c>
      <c r="E32" s="196">
        <f t="shared" si="2"/>
        <v>54.13</v>
      </c>
      <c r="F32" s="195">
        <v>53.1</v>
      </c>
      <c r="G32" s="196">
        <v>0.67</v>
      </c>
      <c r="H32" s="195">
        <v>0.36</v>
      </c>
      <c r="I32" s="196">
        <v>32.799999999999997</v>
      </c>
      <c r="J32" s="195">
        <v>7.8</v>
      </c>
      <c r="K32" s="196">
        <v>3.93</v>
      </c>
      <c r="L32" s="246">
        <v>292</v>
      </c>
    </row>
    <row r="33" spans="1:12" s="37" customFormat="1" ht="16.5" customHeight="1" x14ac:dyDescent="0.25">
      <c r="A33" s="190" t="s">
        <v>212</v>
      </c>
      <c r="B33" s="18">
        <v>41444</v>
      </c>
      <c r="C33" s="195">
        <v>34.17</v>
      </c>
      <c r="D33" s="195">
        <v>48.26</v>
      </c>
      <c r="E33" s="196">
        <f t="shared" si="2"/>
        <v>50.61</v>
      </c>
      <c r="F33" s="195">
        <v>49.2</v>
      </c>
      <c r="G33" s="196">
        <v>0.76</v>
      </c>
      <c r="H33" s="195">
        <v>0.65</v>
      </c>
      <c r="I33" s="196">
        <v>31.8</v>
      </c>
      <c r="J33" s="195">
        <v>5.8</v>
      </c>
      <c r="K33" s="412">
        <v>2.79</v>
      </c>
      <c r="L33" s="246">
        <v>328</v>
      </c>
    </row>
    <row r="34" spans="1:12" s="37" customFormat="1" ht="16.5" customHeight="1" thickBot="1" x14ac:dyDescent="0.3">
      <c r="A34" s="191" t="s">
        <v>212</v>
      </c>
      <c r="B34" s="365">
        <v>41449</v>
      </c>
      <c r="C34" s="250">
        <v>34</v>
      </c>
      <c r="D34" s="250">
        <v>47.73</v>
      </c>
      <c r="E34" s="252">
        <f t="shared" si="2"/>
        <v>48.300000000000004</v>
      </c>
      <c r="F34" s="250">
        <v>46.5</v>
      </c>
      <c r="G34" s="252">
        <v>1.1000000000000001</v>
      </c>
      <c r="H34" s="250">
        <v>0.7</v>
      </c>
      <c r="I34" s="252">
        <v>29.8</v>
      </c>
      <c r="J34" s="250">
        <v>5.7</v>
      </c>
      <c r="K34" s="516">
        <v>3.07</v>
      </c>
      <c r="L34" s="254">
        <v>319</v>
      </c>
    </row>
    <row r="35" spans="1:12" s="37" customFormat="1" ht="16.5" customHeight="1" x14ac:dyDescent="0.25">
      <c r="A35" s="285" t="s">
        <v>212</v>
      </c>
      <c r="B35" s="513">
        <v>41463</v>
      </c>
      <c r="C35" s="514">
        <v>34.590000000000003</v>
      </c>
      <c r="D35" s="514">
        <v>49.84</v>
      </c>
      <c r="E35" s="514">
        <f>IF(OR(F35="",G35="",H35=""),"",F35+G35+H35)</f>
        <v>48.730000000000004</v>
      </c>
      <c r="F35" s="514">
        <v>47.6</v>
      </c>
      <c r="G35" s="514">
        <v>0.6</v>
      </c>
      <c r="H35" s="514">
        <v>0.53</v>
      </c>
      <c r="I35" s="514">
        <v>32.200000000000003</v>
      </c>
      <c r="J35" s="514">
        <v>5.8</v>
      </c>
      <c r="K35" s="515">
        <v>2.7</v>
      </c>
      <c r="L35" s="536">
        <v>296</v>
      </c>
    </row>
    <row r="36" spans="1:12" s="37" customFormat="1" ht="16.5" customHeight="1" x14ac:dyDescent="0.25">
      <c r="A36" s="190" t="s">
        <v>212</v>
      </c>
      <c r="B36" s="366">
        <v>41501</v>
      </c>
      <c r="C36" s="376">
        <v>36.56</v>
      </c>
      <c r="D36" s="376">
        <v>45.89</v>
      </c>
      <c r="E36" s="376">
        <f>IF(OR(F36="",G36="",H36=""),"",F36+G36+H36)</f>
        <v>48.900000000000006</v>
      </c>
      <c r="F36" s="376">
        <v>47.2</v>
      </c>
      <c r="G36" s="376">
        <v>1.2</v>
      </c>
      <c r="H36" s="376">
        <v>0.5</v>
      </c>
      <c r="I36" s="376">
        <v>30.4</v>
      </c>
      <c r="J36" s="376">
        <v>5.8</v>
      </c>
      <c r="K36" s="413">
        <v>2.79</v>
      </c>
      <c r="L36" s="533">
        <v>322</v>
      </c>
    </row>
    <row r="37" spans="1:12" s="37" customFormat="1" ht="16.5" customHeight="1" x14ac:dyDescent="0.25">
      <c r="A37" s="190" t="s">
        <v>212</v>
      </c>
      <c r="B37" s="366">
        <v>41505</v>
      </c>
      <c r="C37" s="376">
        <v>33.93</v>
      </c>
      <c r="D37" s="376">
        <v>49.53</v>
      </c>
      <c r="E37" s="376">
        <f>IF(OR(F37="",G37="",H37=""),"",F37+G37+H37)</f>
        <v>47.519999999999996</v>
      </c>
      <c r="F37" s="376">
        <v>45.8</v>
      </c>
      <c r="G37" s="376">
        <v>1.4</v>
      </c>
      <c r="H37" s="376">
        <v>0.32</v>
      </c>
      <c r="I37" s="376">
        <v>29.8</v>
      </c>
      <c r="J37" s="376">
        <v>6.2</v>
      </c>
      <c r="K37" s="541" t="s">
        <v>214</v>
      </c>
      <c r="L37" s="533">
        <v>303</v>
      </c>
    </row>
    <row r="38" spans="1:12" s="37" customFormat="1" ht="16.5" customHeight="1" x14ac:dyDescent="0.25">
      <c r="A38" s="190" t="s">
        <v>212</v>
      </c>
      <c r="B38" s="366">
        <v>41508</v>
      </c>
      <c r="C38" s="376">
        <v>35.18</v>
      </c>
      <c r="D38" s="376">
        <v>46.08</v>
      </c>
      <c r="E38" s="376">
        <f>IF(OR(F38="",G38="",H38=""),"",F38+G38+H38)</f>
        <v>52.43</v>
      </c>
      <c r="F38" s="376">
        <v>51.4</v>
      </c>
      <c r="G38" s="376">
        <v>0.92</v>
      </c>
      <c r="H38" s="376">
        <v>0.11</v>
      </c>
      <c r="I38" s="376">
        <v>34.299999999999997</v>
      </c>
      <c r="J38" s="376">
        <v>5.4</v>
      </c>
      <c r="K38" s="413">
        <v>2.85</v>
      </c>
      <c r="L38" s="533">
        <v>299</v>
      </c>
    </row>
    <row r="39" spans="1:12" s="37" customFormat="1" ht="16.5" customHeight="1" thickBot="1" x14ac:dyDescent="0.3">
      <c r="A39" s="191" t="s">
        <v>212</v>
      </c>
      <c r="B39" s="520">
        <v>41527</v>
      </c>
      <c r="C39" s="521">
        <v>34.950000000000003</v>
      </c>
      <c r="D39" s="521">
        <v>44.87</v>
      </c>
      <c r="E39" s="521">
        <f t="shared" ref="E39:E48" si="3">IF(OR(F39="",G39="",H39=""),"",F39+G39+H39)</f>
        <v>51.21</v>
      </c>
      <c r="F39" s="521">
        <v>49.8</v>
      </c>
      <c r="G39" s="521">
        <v>1.2</v>
      </c>
      <c r="H39" s="521">
        <v>0.21</v>
      </c>
      <c r="I39" s="521">
        <v>33</v>
      </c>
      <c r="J39" s="521">
        <v>5.8</v>
      </c>
      <c r="K39" s="522">
        <v>3</v>
      </c>
      <c r="L39" s="538">
        <v>306</v>
      </c>
    </row>
    <row r="40" spans="1:12" s="37" customFormat="1" ht="16.5" customHeight="1" x14ac:dyDescent="0.25">
      <c r="A40" s="285" t="s">
        <v>212</v>
      </c>
      <c r="B40" s="286">
        <v>41548</v>
      </c>
      <c r="C40" s="517">
        <v>35</v>
      </c>
      <c r="D40" s="517">
        <v>47.78</v>
      </c>
      <c r="E40" s="518">
        <f t="shared" si="3"/>
        <v>48.19</v>
      </c>
      <c r="F40" s="517">
        <v>47.6</v>
      </c>
      <c r="G40" s="518">
        <v>0.36</v>
      </c>
      <c r="H40" s="517">
        <v>0.23</v>
      </c>
      <c r="I40" s="518">
        <v>31.6</v>
      </c>
      <c r="J40" s="517">
        <v>6.5</v>
      </c>
      <c r="K40" s="519">
        <v>2.9</v>
      </c>
      <c r="L40" s="537">
        <v>311</v>
      </c>
    </row>
    <row r="41" spans="1:12" s="37" customFormat="1" ht="16.5" customHeight="1" x14ac:dyDescent="0.25">
      <c r="A41" s="190" t="s">
        <v>216</v>
      </c>
      <c r="B41" s="385">
        <v>41583</v>
      </c>
      <c r="C41" s="386">
        <v>37.1</v>
      </c>
      <c r="D41" s="386">
        <v>51.72</v>
      </c>
      <c r="E41" s="388">
        <f t="shared" si="3"/>
        <v>52.089999999999996</v>
      </c>
      <c r="F41" s="386">
        <v>49.9</v>
      </c>
      <c r="G41" s="388">
        <v>1.9</v>
      </c>
      <c r="H41" s="386">
        <v>0.28999999999999998</v>
      </c>
      <c r="I41" s="388">
        <v>32.799999999999997</v>
      </c>
      <c r="J41" s="386">
        <v>7.2</v>
      </c>
      <c r="K41" s="403">
        <v>2.88</v>
      </c>
      <c r="L41" s="534">
        <v>291</v>
      </c>
    </row>
    <row r="42" spans="1:12" s="37" customFormat="1" ht="16.5" customHeight="1" thickBot="1" x14ac:dyDescent="0.3">
      <c r="A42" s="191" t="s">
        <v>216</v>
      </c>
      <c r="B42" s="491">
        <v>41613</v>
      </c>
      <c r="C42" s="526">
        <v>34.590000000000003</v>
      </c>
      <c r="D42" s="526">
        <v>44.53</v>
      </c>
      <c r="E42" s="526">
        <f t="shared" si="3"/>
        <v>51.149999999999991</v>
      </c>
      <c r="F42" s="526">
        <v>49.599999999999994</v>
      </c>
      <c r="G42" s="526">
        <v>1.4</v>
      </c>
      <c r="H42" s="526">
        <v>0.15</v>
      </c>
      <c r="I42" s="526">
        <v>34.299999999999997</v>
      </c>
      <c r="J42" s="526">
        <v>6.6</v>
      </c>
      <c r="K42" s="527">
        <v>3.2589999999999999</v>
      </c>
      <c r="L42" s="540">
        <v>241</v>
      </c>
    </row>
    <row r="43" spans="1:12" s="37" customFormat="1" ht="16.5" customHeight="1" x14ac:dyDescent="0.25">
      <c r="A43" s="285" t="s">
        <v>216</v>
      </c>
      <c r="B43" s="523">
        <v>41661</v>
      </c>
      <c r="C43" s="524">
        <v>37.090000000000003</v>
      </c>
      <c r="D43" s="524">
        <v>49.77</v>
      </c>
      <c r="E43" s="524">
        <f t="shared" si="3"/>
        <v>51.73</v>
      </c>
      <c r="F43" s="524">
        <v>49.7</v>
      </c>
      <c r="G43" s="524">
        <v>1.8</v>
      </c>
      <c r="H43" s="524">
        <v>0.23</v>
      </c>
      <c r="I43" s="524">
        <v>32.299999999999997</v>
      </c>
      <c r="J43" s="524">
        <v>6</v>
      </c>
      <c r="K43" s="525">
        <v>2.86</v>
      </c>
      <c r="L43" s="539">
        <v>286</v>
      </c>
    </row>
    <row r="44" spans="1:12" s="37" customFormat="1" ht="16.5" customHeight="1" x14ac:dyDescent="0.25">
      <c r="A44" s="190" t="s">
        <v>216</v>
      </c>
      <c r="B44" s="411">
        <v>41677</v>
      </c>
      <c r="C44" s="398">
        <v>37.69</v>
      </c>
      <c r="D44" s="398">
        <v>49.15</v>
      </c>
      <c r="E44" s="398">
        <f t="shared" si="3"/>
        <v>48.24</v>
      </c>
      <c r="F44" s="398">
        <v>45.9</v>
      </c>
      <c r="G44" s="398">
        <v>2.1</v>
      </c>
      <c r="H44" s="398">
        <v>0.24</v>
      </c>
      <c r="I44" s="398">
        <v>29.4</v>
      </c>
      <c r="J44" s="398">
        <v>6.1</v>
      </c>
      <c r="K44" s="414">
        <v>2.67</v>
      </c>
      <c r="L44" s="535">
        <v>294</v>
      </c>
    </row>
    <row r="45" spans="1:12" s="37" customFormat="1" ht="16.5" customHeight="1" x14ac:dyDescent="0.25">
      <c r="A45" s="190" t="s">
        <v>216</v>
      </c>
      <c r="B45" s="411">
        <v>41680</v>
      </c>
      <c r="C45" s="398">
        <v>64.41</v>
      </c>
      <c r="D45" s="398">
        <v>95.69</v>
      </c>
      <c r="E45" s="398">
        <f t="shared" si="3"/>
        <v>29.53</v>
      </c>
      <c r="F45" s="398">
        <v>27.3</v>
      </c>
      <c r="G45" s="398">
        <v>2</v>
      </c>
      <c r="H45" s="398">
        <v>0.23</v>
      </c>
      <c r="I45" s="398">
        <v>16.8</v>
      </c>
      <c r="J45" s="398">
        <v>3.7</v>
      </c>
      <c r="K45" s="414">
        <v>1.26</v>
      </c>
      <c r="L45" s="535">
        <v>195</v>
      </c>
    </row>
    <row r="46" spans="1:12" s="37" customFormat="1" ht="16.5" customHeight="1" x14ac:dyDescent="0.25">
      <c r="A46" s="190" t="s">
        <v>216</v>
      </c>
      <c r="B46" s="411">
        <v>41690</v>
      </c>
      <c r="C46" s="398">
        <v>35.11</v>
      </c>
      <c r="D46" s="398">
        <v>46.48</v>
      </c>
      <c r="E46" s="398">
        <f t="shared" si="3"/>
        <v>35.85</v>
      </c>
      <c r="F46" s="398">
        <v>34</v>
      </c>
      <c r="G46" s="398">
        <v>1.7</v>
      </c>
      <c r="H46" s="398">
        <v>0.15</v>
      </c>
      <c r="I46" s="398">
        <v>31.3</v>
      </c>
      <c r="J46" s="398">
        <v>6.5</v>
      </c>
      <c r="K46" s="414">
        <v>2.8</v>
      </c>
      <c r="L46" s="535">
        <v>335</v>
      </c>
    </row>
    <row r="47" spans="1:12" s="37" customFormat="1" ht="16.5" customHeight="1" x14ac:dyDescent="0.25">
      <c r="A47" s="190" t="s">
        <v>216</v>
      </c>
      <c r="B47" s="411">
        <v>41697</v>
      </c>
      <c r="C47" s="398">
        <v>39.07</v>
      </c>
      <c r="D47" s="398">
        <v>53.38</v>
      </c>
      <c r="E47" s="398">
        <f t="shared" si="3"/>
        <v>45.640000000000008</v>
      </c>
      <c r="F47" s="398">
        <v>43.7</v>
      </c>
      <c r="G47" s="398">
        <v>1.7</v>
      </c>
      <c r="H47" s="398">
        <v>0.24</v>
      </c>
      <c r="I47" s="398">
        <v>28.3</v>
      </c>
      <c r="J47" s="398">
        <v>6.1</v>
      </c>
      <c r="K47" s="414">
        <v>2.4</v>
      </c>
      <c r="L47" s="535">
        <v>255</v>
      </c>
    </row>
    <row r="48" spans="1:12" s="37" customFormat="1" ht="16.5" customHeight="1" x14ac:dyDescent="0.25">
      <c r="A48" s="190" t="s">
        <v>216</v>
      </c>
      <c r="B48" s="411">
        <v>41702</v>
      </c>
      <c r="C48" s="398">
        <v>40.64</v>
      </c>
      <c r="D48" s="398">
        <v>49.91</v>
      </c>
      <c r="E48" s="398">
        <f t="shared" si="3"/>
        <v>41.7</v>
      </c>
      <c r="F48" s="398">
        <v>39.9</v>
      </c>
      <c r="G48" s="398">
        <v>1.6</v>
      </c>
      <c r="H48" s="398">
        <v>0.2</v>
      </c>
      <c r="I48" s="398">
        <v>28</v>
      </c>
      <c r="J48" s="398">
        <v>6</v>
      </c>
      <c r="K48" s="414">
        <v>2.4</v>
      </c>
      <c r="L48" s="535">
        <v>242</v>
      </c>
    </row>
    <row r="49" spans="1:15" s="37" customFormat="1" ht="16.5" customHeight="1" x14ac:dyDescent="0.25">
      <c r="A49" s="190"/>
      <c r="B49" s="411"/>
      <c r="C49" s="398"/>
      <c r="D49" s="398"/>
      <c r="E49" s="398"/>
      <c r="F49" s="398"/>
      <c r="G49" s="398"/>
      <c r="H49" s="398"/>
      <c r="I49" s="398"/>
      <c r="J49" s="398"/>
      <c r="K49" s="414"/>
      <c r="L49" s="535"/>
    </row>
    <row r="50" spans="1:15" s="37" customFormat="1" ht="16.5" customHeight="1" x14ac:dyDescent="0.25">
      <c r="A50" s="190"/>
      <c r="B50" s="411"/>
      <c r="C50" s="398"/>
      <c r="D50" s="398"/>
      <c r="E50" s="398"/>
      <c r="F50" s="398"/>
      <c r="G50" s="398"/>
      <c r="H50" s="398"/>
      <c r="I50" s="398"/>
      <c r="J50" s="398"/>
      <c r="K50" s="414"/>
      <c r="L50" s="535"/>
    </row>
    <row r="51" spans="1:15" s="37" customFormat="1" ht="16.5" customHeight="1" x14ac:dyDescent="0.25">
      <c r="A51" s="190"/>
      <c r="B51" s="411"/>
      <c r="C51" s="398"/>
      <c r="D51" s="398"/>
      <c r="E51" s="398"/>
      <c r="F51" s="398"/>
      <c r="G51" s="398"/>
      <c r="H51" s="398"/>
      <c r="I51" s="398"/>
      <c r="J51" s="398"/>
      <c r="K51" s="414"/>
      <c r="L51" s="535"/>
    </row>
    <row r="52" spans="1:15" s="37" customFormat="1" ht="16.5" customHeight="1" x14ac:dyDescent="0.25">
      <c r="A52" s="190"/>
      <c r="B52" s="411"/>
      <c r="C52" s="398"/>
      <c r="D52" s="398"/>
      <c r="E52" s="398"/>
      <c r="F52" s="398"/>
      <c r="G52" s="398"/>
      <c r="H52" s="398"/>
      <c r="I52" s="398"/>
      <c r="J52" s="398"/>
      <c r="K52" s="414"/>
      <c r="L52" s="535"/>
    </row>
    <row r="53" spans="1:15" s="37" customFormat="1" ht="16.5" customHeight="1" x14ac:dyDescent="0.25">
      <c r="A53" s="190"/>
      <c r="B53" s="411"/>
      <c r="C53" s="398"/>
      <c r="D53" s="398"/>
      <c r="E53" s="398"/>
      <c r="F53" s="398"/>
      <c r="G53" s="398"/>
      <c r="H53" s="398"/>
      <c r="I53" s="398"/>
      <c r="J53" s="398"/>
      <c r="K53" s="414"/>
      <c r="L53" s="535"/>
    </row>
    <row r="54" spans="1:15" s="37" customFormat="1" ht="16.5" customHeight="1" x14ac:dyDescent="0.25">
      <c r="A54" s="190"/>
      <c r="B54" s="385"/>
      <c r="C54" s="386"/>
      <c r="D54" s="386"/>
      <c r="E54" s="388"/>
      <c r="F54" s="386"/>
      <c r="G54" s="388"/>
      <c r="H54" s="386"/>
      <c r="I54" s="388"/>
      <c r="J54" s="386"/>
      <c r="K54" s="403"/>
      <c r="L54" s="416"/>
    </row>
    <row r="55" spans="1:15" s="37" customFormat="1" ht="16.5" customHeight="1" x14ac:dyDescent="0.25">
      <c r="A55" s="190"/>
      <c r="B55" s="18"/>
      <c r="C55" s="195"/>
      <c r="D55" s="195"/>
      <c r="E55" s="196"/>
      <c r="F55" s="195"/>
      <c r="G55" s="196"/>
      <c r="H55" s="195"/>
      <c r="I55" s="196"/>
      <c r="J55" s="195"/>
      <c r="K55" s="412"/>
      <c r="L55" s="415"/>
    </row>
    <row r="56" spans="1:15" s="37" customFormat="1" ht="15.75" customHeight="1" x14ac:dyDescent="0.25">
      <c r="A56" s="219" t="s">
        <v>119</v>
      </c>
      <c r="B56" s="213"/>
      <c r="C56" s="214"/>
      <c r="D56" s="214"/>
      <c r="E56" s="214"/>
      <c r="F56" s="214"/>
      <c r="G56" s="214"/>
      <c r="H56" s="214"/>
      <c r="I56" s="214"/>
      <c r="J56" s="85"/>
      <c r="K56" s="85"/>
      <c r="L56" s="85"/>
      <c r="M56" s="36"/>
      <c r="N56" s="36"/>
      <c r="O56" s="50"/>
    </row>
    <row r="57" spans="1:15" s="37" customFormat="1" ht="15.75" customHeight="1" x14ac:dyDescent="0.25">
      <c r="A57" s="219" t="s">
        <v>105</v>
      </c>
      <c r="B57" s="213"/>
      <c r="C57" s="214"/>
      <c r="D57" s="214"/>
      <c r="E57" s="214"/>
      <c r="F57" s="214"/>
      <c r="G57" s="214"/>
      <c r="H57" s="214"/>
      <c r="I57" s="214"/>
      <c r="J57" s="85"/>
      <c r="K57" s="85"/>
      <c r="L57" s="85"/>
      <c r="M57" s="36"/>
      <c r="N57" s="36"/>
      <c r="O57" s="50"/>
    </row>
    <row r="58" spans="1:15" s="37" customFormat="1" ht="15.75" customHeight="1" x14ac:dyDescent="0.25">
      <c r="A58" s="219"/>
      <c r="B58" s="213"/>
      <c r="C58" s="214"/>
      <c r="D58" s="214"/>
      <c r="E58" s="214"/>
      <c r="F58" s="214"/>
      <c r="G58" s="214"/>
      <c r="H58" s="214"/>
      <c r="I58" s="214"/>
      <c r="J58" s="85"/>
      <c r="K58" s="85"/>
      <c r="L58" s="85"/>
      <c r="M58" s="36"/>
      <c r="N58" s="36"/>
      <c r="O58" s="50"/>
    </row>
    <row r="59" spans="1:15" s="37" customFormat="1" ht="15.75" customHeight="1" x14ac:dyDescent="0.25">
      <c r="A59" s="223" t="s">
        <v>159</v>
      </c>
      <c r="B59" s="139"/>
      <c r="C59" s="140"/>
      <c r="D59" s="140"/>
      <c r="E59" s="140"/>
      <c r="F59" s="140"/>
      <c r="G59" s="140"/>
      <c r="H59" s="214"/>
      <c r="I59" s="214"/>
      <c r="J59" s="85"/>
      <c r="K59" s="85"/>
      <c r="L59" s="85"/>
      <c r="M59" s="36"/>
      <c r="N59" s="36"/>
      <c r="O59" s="50"/>
    </row>
    <row r="60" spans="1:15" s="37" customFormat="1" ht="15.75" customHeight="1" x14ac:dyDescent="0.25">
      <c r="A60" s="177" t="s">
        <v>103</v>
      </c>
      <c r="B60" s="139"/>
      <c r="C60" s="140"/>
      <c r="D60" s="140"/>
      <c r="E60" s="140"/>
      <c r="F60" s="140"/>
      <c r="G60" s="140"/>
      <c r="H60" s="214"/>
      <c r="I60" s="214"/>
      <c r="J60" s="85"/>
      <c r="K60" s="85"/>
      <c r="L60" s="85"/>
      <c r="M60" s="36"/>
      <c r="N60" s="36"/>
      <c r="O60" s="50"/>
    </row>
    <row r="61" spans="1:15" s="37" customFormat="1" ht="15.75" customHeight="1" x14ac:dyDescent="0.25">
      <c r="A61" s="177" t="s">
        <v>104</v>
      </c>
      <c r="B61" s="139"/>
      <c r="C61" s="140"/>
      <c r="D61" s="140"/>
      <c r="E61" s="140"/>
      <c r="F61" s="140"/>
      <c r="G61" s="140"/>
      <c r="H61" s="214"/>
      <c r="I61" s="214"/>
      <c r="J61" s="85"/>
      <c r="K61" s="85"/>
      <c r="L61" s="85"/>
      <c r="M61" s="36"/>
      <c r="N61" s="36"/>
      <c r="O61" s="50"/>
    </row>
    <row r="62" spans="1:15" s="37" customFormat="1" ht="15.75" customHeight="1" x14ac:dyDescent="0.25">
      <c r="A62" s="202" t="s">
        <v>160</v>
      </c>
      <c r="B62" s="142"/>
      <c r="C62" s="142"/>
      <c r="D62" s="142"/>
      <c r="E62" s="380"/>
      <c r="F62" s="142"/>
      <c r="G62" s="140"/>
      <c r="H62" s="214"/>
      <c r="I62" s="214"/>
      <c r="J62" s="85"/>
      <c r="K62" s="85"/>
      <c r="L62" s="85"/>
      <c r="M62" s="36"/>
      <c r="N62" s="36"/>
      <c r="O62" s="50"/>
    </row>
    <row r="63" spans="1:15" s="37" customFormat="1" ht="15.75" customHeight="1" x14ac:dyDescent="0.25">
      <c r="A63" s="202"/>
      <c r="B63" s="142"/>
      <c r="C63" s="142"/>
      <c r="D63" s="142"/>
      <c r="E63" s="380"/>
      <c r="F63" s="142"/>
      <c r="G63" s="140"/>
      <c r="H63" s="214"/>
      <c r="I63" s="214"/>
      <c r="J63" s="85"/>
      <c r="K63" s="85"/>
      <c r="L63" s="85"/>
      <c r="M63" s="36"/>
      <c r="N63" s="36"/>
      <c r="O63" s="50"/>
    </row>
    <row r="64" spans="1:15" s="37" customFormat="1" x14ac:dyDescent="0.25">
      <c r="A64" s="230" t="s">
        <v>179</v>
      </c>
      <c r="B64" s="217"/>
      <c r="C64" s="217"/>
      <c r="D64" s="217"/>
      <c r="E64" s="380"/>
      <c r="F64" s="217"/>
      <c r="G64" s="217"/>
      <c r="H64" s="217"/>
      <c r="I64" s="217"/>
      <c r="J64" s="217"/>
      <c r="K64" s="36"/>
      <c r="L64" s="36"/>
      <c r="M64" s="36"/>
      <c r="N64" s="36"/>
      <c r="O64" s="50"/>
    </row>
    <row r="65" spans="1:15" s="37" customFormat="1" x14ac:dyDescent="0.25">
      <c r="A65" s="226" t="s">
        <v>177</v>
      </c>
      <c r="B65" s="217"/>
      <c r="C65" s="217"/>
      <c r="D65" s="217"/>
      <c r="E65" s="380"/>
      <c r="F65" s="217"/>
      <c r="G65" s="217"/>
      <c r="H65" s="217"/>
      <c r="I65" s="217"/>
      <c r="J65" s="217"/>
      <c r="K65" s="36"/>
      <c r="L65" s="36"/>
      <c r="M65" s="36"/>
      <c r="N65" s="36"/>
      <c r="O65" s="50"/>
    </row>
    <row r="66" spans="1:15" s="37" customFormat="1" x14ac:dyDescent="0.25">
      <c r="A66" s="226" t="s">
        <v>194</v>
      </c>
      <c r="B66" s="217"/>
      <c r="C66" s="217"/>
      <c r="D66" s="217"/>
      <c r="E66" s="380"/>
      <c r="F66" s="217"/>
      <c r="G66" s="217"/>
      <c r="H66" s="217"/>
      <c r="I66" s="217"/>
      <c r="J66" s="217"/>
      <c r="K66" s="36"/>
      <c r="L66" s="36"/>
      <c r="M66" s="36"/>
      <c r="N66" s="36"/>
      <c r="O66" s="50"/>
    </row>
    <row r="67" spans="1:15" s="37" customFormat="1" x14ac:dyDescent="0.25">
      <c r="A67" s="226" t="s">
        <v>178</v>
      </c>
      <c r="B67" s="217"/>
      <c r="C67" s="217"/>
      <c r="D67" s="217"/>
      <c r="E67" s="380"/>
      <c r="F67" s="217"/>
      <c r="G67" s="217"/>
      <c r="H67" s="217"/>
      <c r="I67" s="217"/>
      <c r="J67" s="217"/>
      <c r="K67" s="36"/>
      <c r="L67" s="36"/>
      <c r="M67" s="36"/>
      <c r="N67" s="36"/>
      <c r="O67" s="50"/>
    </row>
    <row r="68" spans="1:15" s="37" customFormat="1" x14ac:dyDescent="0.25">
      <c r="A68" s="226" t="s">
        <v>195</v>
      </c>
      <c r="B68" s="217"/>
      <c r="C68" s="217"/>
      <c r="D68" s="217"/>
      <c r="E68" s="380"/>
      <c r="F68" s="217"/>
      <c r="G68" s="217"/>
      <c r="H68" s="217"/>
      <c r="I68" s="217"/>
      <c r="J68" s="217"/>
      <c r="K68" s="36"/>
      <c r="L68" s="36"/>
      <c r="M68" s="36"/>
      <c r="N68" s="36"/>
      <c r="O68" s="50"/>
    </row>
    <row r="69" spans="1:15" s="37" customFormat="1" x14ac:dyDescent="0.25">
      <c r="A69" s="226" t="s">
        <v>180</v>
      </c>
      <c r="B69" s="217"/>
      <c r="C69" s="217"/>
      <c r="D69" s="217"/>
      <c r="E69" s="380"/>
      <c r="F69" s="217"/>
      <c r="G69" s="217"/>
      <c r="H69" s="217"/>
      <c r="I69" s="217"/>
      <c r="J69" s="217"/>
      <c r="K69" s="36"/>
      <c r="L69" s="36"/>
      <c r="M69" s="36"/>
      <c r="N69" s="36"/>
      <c r="O69" s="50"/>
    </row>
    <row r="70" spans="1:15" s="37" customFormat="1" x14ac:dyDescent="0.25">
      <c r="A70" s="129" t="s">
        <v>191</v>
      </c>
      <c r="B70" s="217"/>
      <c r="C70" s="217"/>
      <c r="D70" s="217"/>
      <c r="E70" s="380"/>
      <c r="F70" s="217"/>
      <c r="G70" s="217"/>
      <c r="H70" s="217"/>
      <c r="I70" s="217"/>
      <c r="J70" s="217"/>
      <c r="K70" s="36"/>
      <c r="L70" s="36"/>
      <c r="M70" s="36"/>
      <c r="N70" s="36"/>
      <c r="O70" s="50"/>
    </row>
    <row r="71" spans="1:15" s="37" customFormat="1" ht="15.75" customHeight="1" x14ac:dyDescent="0.25">
      <c r="A71" s="219"/>
      <c r="B71" s="213"/>
      <c r="C71" s="214"/>
      <c r="D71" s="214"/>
      <c r="E71" s="214"/>
      <c r="F71" s="214"/>
      <c r="G71" s="214"/>
      <c r="H71" s="214"/>
      <c r="I71" s="214"/>
      <c r="J71" s="85"/>
      <c r="K71" s="85"/>
      <c r="L71" s="85"/>
      <c r="M71" s="36"/>
      <c r="N71" s="36"/>
      <c r="O71" s="50"/>
    </row>
    <row r="72" spans="1:15" s="37" customFormat="1" ht="15.75" customHeight="1" x14ac:dyDescent="0.25">
      <c r="A72" s="216" t="s">
        <v>98</v>
      </c>
      <c r="B72" s="204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6"/>
      <c r="N72" s="36"/>
      <c r="O72" s="50"/>
    </row>
    <row r="73" spans="1:15" s="37" customFormat="1" ht="15.75" customHeight="1" x14ac:dyDescent="0.25">
      <c r="A73" s="203" t="s">
        <v>154</v>
      </c>
      <c r="B73" s="204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6"/>
      <c r="N73" s="36"/>
      <c r="O73" s="50"/>
    </row>
    <row r="74" spans="1:15" s="37" customFormat="1" ht="15.75" customHeight="1" x14ac:dyDescent="0.25">
      <c r="A74" s="203" t="s">
        <v>165</v>
      </c>
      <c r="B74" s="204"/>
      <c r="C74" s="205"/>
      <c r="D74" s="205"/>
      <c r="E74" s="205"/>
      <c r="F74" s="205"/>
      <c r="G74" s="205"/>
      <c r="H74" s="222"/>
      <c r="I74" s="205"/>
      <c r="J74" s="205"/>
      <c r="K74" s="205"/>
      <c r="L74" s="205"/>
      <c r="M74" s="206"/>
      <c r="N74" s="36"/>
      <c r="O74" s="50"/>
    </row>
    <row r="75" spans="1:15" s="37" customFormat="1" ht="15.75" customHeight="1" x14ac:dyDescent="0.25">
      <c r="A75" s="203" t="s">
        <v>155</v>
      </c>
      <c r="B75" s="204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6"/>
      <c r="N75" s="36"/>
      <c r="O75" s="50"/>
    </row>
    <row r="76" spans="1:15" s="37" customFormat="1" ht="15.75" customHeight="1" x14ac:dyDescent="0.25">
      <c r="A76" s="203" t="s">
        <v>156</v>
      </c>
      <c r="B76" s="204"/>
      <c r="C76" s="205"/>
      <c r="D76" s="205"/>
      <c r="E76" s="205"/>
      <c r="F76" s="205"/>
      <c r="G76" s="205"/>
      <c r="H76" s="205"/>
      <c r="I76" s="205"/>
      <c r="J76" s="205"/>
      <c r="K76" s="205"/>
      <c r="L76" s="205"/>
      <c r="M76" s="206"/>
      <c r="N76" s="36"/>
      <c r="O76" s="50"/>
    </row>
    <row r="77" spans="1:15" s="37" customFormat="1" ht="15.75" customHeight="1" x14ac:dyDescent="0.25">
      <c r="A77" s="178"/>
      <c r="B77" s="84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36"/>
      <c r="N77" s="36"/>
      <c r="O77" s="50"/>
    </row>
    <row r="78" spans="1:15" s="37" customFormat="1" ht="15.75" customHeight="1" x14ac:dyDescent="0.25">
      <c r="A78" s="216" t="s">
        <v>157</v>
      </c>
      <c r="B78" s="84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36"/>
      <c r="N78" s="36"/>
      <c r="O78" s="50"/>
    </row>
    <row r="79" spans="1:15" s="15" customFormat="1" x14ac:dyDescent="0.25">
      <c r="A79" s="179" t="s">
        <v>161</v>
      </c>
      <c r="B79" s="142"/>
      <c r="C79" s="142"/>
      <c r="D79" s="142"/>
      <c r="E79" s="380"/>
      <c r="F79" s="142"/>
      <c r="G79" s="142"/>
      <c r="H79" s="142"/>
      <c r="I79" s="142"/>
      <c r="J79" s="142"/>
      <c r="K79" s="142"/>
      <c r="L79" s="142"/>
      <c r="M79" s="217"/>
      <c r="N79" s="130"/>
      <c r="O79" s="58"/>
    </row>
    <row r="80" spans="1:15" s="15" customFormat="1" x14ac:dyDescent="0.25">
      <c r="A80" s="179" t="s">
        <v>162</v>
      </c>
      <c r="B80" s="142"/>
      <c r="C80" s="142"/>
      <c r="D80" s="142"/>
      <c r="E80" s="380"/>
      <c r="F80" s="142"/>
      <c r="G80" s="142"/>
      <c r="H80" s="142"/>
      <c r="I80" s="142"/>
      <c r="J80" s="142"/>
      <c r="K80" s="142"/>
      <c r="L80" s="142"/>
      <c r="M80" s="217"/>
      <c r="N80" s="130"/>
      <c r="O80" s="58"/>
    </row>
    <row r="81" spans="1:15" s="43" customFormat="1" x14ac:dyDescent="0.25">
      <c r="A81" s="221" t="s">
        <v>37</v>
      </c>
      <c r="B81" s="217"/>
      <c r="C81" s="217"/>
      <c r="D81" s="217"/>
      <c r="E81" s="380"/>
      <c r="F81" s="217"/>
      <c r="G81" s="217"/>
      <c r="H81" s="217"/>
      <c r="I81" s="217"/>
      <c r="J81" s="217"/>
      <c r="K81" s="217"/>
      <c r="L81" s="217"/>
      <c r="M81" s="217"/>
      <c r="N81" s="130"/>
      <c r="O81" s="58"/>
    </row>
    <row r="82" spans="1:15" x14ac:dyDescent="0.25">
      <c r="A82" s="180"/>
      <c r="B82" s="36"/>
      <c r="C82" s="36"/>
      <c r="D82" s="36"/>
      <c r="E82" s="381"/>
      <c r="F82" s="36"/>
      <c r="G82" s="36"/>
      <c r="H82" s="36"/>
      <c r="I82" s="36"/>
      <c r="J82" s="36"/>
      <c r="K82" s="36"/>
      <c r="L82" s="36"/>
      <c r="M82" s="36"/>
      <c r="N82" s="36"/>
      <c r="O82" s="50"/>
    </row>
    <row r="83" spans="1:15" ht="15.75" x14ac:dyDescent="0.25">
      <c r="A83" s="216" t="s">
        <v>146</v>
      </c>
      <c r="B83" s="201"/>
      <c r="C83" s="201"/>
      <c r="D83" s="201"/>
      <c r="E83" s="407"/>
      <c r="F83" s="201"/>
      <c r="G83" s="36"/>
      <c r="H83" s="36"/>
      <c r="I83" s="36"/>
      <c r="J83" s="36"/>
      <c r="K83" s="36"/>
      <c r="L83" s="36"/>
      <c r="M83" s="36"/>
      <c r="N83" s="36"/>
      <c r="O83" s="50"/>
    </row>
    <row r="84" spans="1:15" x14ac:dyDescent="0.25">
      <c r="A84" s="180" t="s">
        <v>144</v>
      </c>
      <c r="B84" s="36"/>
      <c r="C84" s="36"/>
      <c r="D84" s="36"/>
      <c r="E84" s="381"/>
      <c r="F84" s="36"/>
      <c r="G84" s="36"/>
      <c r="H84" s="36"/>
      <c r="I84" s="36"/>
      <c r="J84" s="36"/>
      <c r="K84" s="36"/>
      <c r="L84" s="36"/>
      <c r="M84" s="36"/>
      <c r="N84" s="36"/>
      <c r="O84" s="50"/>
    </row>
    <row r="85" spans="1:15" x14ac:dyDescent="0.25">
      <c r="A85" s="180" t="s">
        <v>163</v>
      </c>
      <c r="B85" s="36"/>
      <c r="C85" s="36"/>
      <c r="D85" s="36"/>
      <c r="E85" s="381"/>
      <c r="F85" s="36"/>
      <c r="G85" s="36"/>
      <c r="H85" s="36"/>
      <c r="I85" s="36"/>
      <c r="J85" s="36"/>
      <c r="K85" s="36"/>
      <c r="L85" s="36"/>
      <c r="M85" s="36"/>
      <c r="N85" s="36"/>
      <c r="O85" s="50"/>
    </row>
    <row r="86" spans="1:15" ht="15.75" thickBot="1" x14ac:dyDescent="0.3">
      <c r="A86" s="181" t="s">
        <v>164</v>
      </c>
      <c r="B86" s="52"/>
      <c r="C86" s="52"/>
      <c r="D86" s="52"/>
      <c r="E86" s="382"/>
      <c r="F86" s="52"/>
      <c r="G86" s="52"/>
      <c r="H86" s="52"/>
      <c r="I86" s="52"/>
      <c r="J86" s="52"/>
      <c r="K86" s="52"/>
      <c r="L86" s="52"/>
      <c r="M86" s="52"/>
      <c r="N86" s="52"/>
      <c r="O86" s="53"/>
    </row>
  </sheetData>
  <mergeCells count="1">
    <mergeCell ref="C5:D5"/>
  </mergeCells>
  <phoneticPr fontId="26" type="noConversion"/>
  <conditionalFormatting sqref="C7:C22 C24:C29">
    <cfRule type="expression" dxfId="316" priority="350">
      <formula>ISTEXT($C7)</formula>
    </cfRule>
    <cfRule type="expression" dxfId="315" priority="351">
      <formula>NOT(ISBLANK($C7))</formula>
    </cfRule>
  </conditionalFormatting>
  <conditionalFormatting sqref="D7:D22 D24:D29">
    <cfRule type="expression" dxfId="314" priority="348">
      <formula>ISTEXT($D7)</formula>
    </cfRule>
    <cfRule type="expression" dxfId="313" priority="349">
      <formula>NOT(ISBLANK($D7))</formula>
    </cfRule>
  </conditionalFormatting>
  <conditionalFormatting sqref="F7:F22 F24:F29">
    <cfRule type="expression" dxfId="312" priority="344">
      <formula>ISTEXT($F7)</formula>
    </cfRule>
    <cfRule type="expression" dxfId="311" priority="345">
      <formula>NOT(ISBLANK($F7))</formula>
    </cfRule>
  </conditionalFormatting>
  <conditionalFormatting sqref="G7:G22 G24:G29">
    <cfRule type="expression" dxfId="310" priority="342">
      <formula>ISTEXT($G7)</formula>
    </cfRule>
    <cfRule type="expression" dxfId="309" priority="343">
      <formula>NOT(ISBLANK($G7))</formula>
    </cfRule>
  </conditionalFormatting>
  <conditionalFormatting sqref="H7:H22 H24:H29">
    <cfRule type="expression" dxfId="308" priority="340">
      <formula>ISTEXT($H7)</formula>
    </cfRule>
    <cfRule type="expression" dxfId="307" priority="341">
      <formula>NOT(ISBLANK($H7))</formula>
    </cfRule>
  </conditionalFormatting>
  <conditionalFormatting sqref="I7:I22 I24:I29">
    <cfRule type="expression" dxfId="306" priority="338">
      <formula>ISTEXT($I7)</formula>
    </cfRule>
    <cfRule type="expression" dxfId="305" priority="339">
      <formula>NOT(ISBLANK($I7))</formula>
    </cfRule>
  </conditionalFormatting>
  <conditionalFormatting sqref="J7:J22 J24:J29">
    <cfRule type="expression" dxfId="304" priority="334">
      <formula>ISTEXT($J7)</formula>
    </cfRule>
    <cfRule type="expression" dxfId="303" priority="335">
      <formula>NOT(ISBLANK($J7))</formula>
    </cfRule>
  </conditionalFormatting>
  <conditionalFormatting sqref="K7:L22 K24:L29">
    <cfRule type="expression" dxfId="302" priority="242">
      <formula>ISTEXT(K7)</formula>
    </cfRule>
    <cfRule type="expression" dxfId="301" priority="243">
      <formula>NOT(ISBLANK(K7))</formula>
    </cfRule>
  </conditionalFormatting>
  <conditionalFormatting sqref="E7:E22 E24:E29">
    <cfRule type="expression" dxfId="300" priority="999">
      <formula>OR(ISBLANK($F7),AND(ISBLANK($G7),ISBLANK($H7)))</formula>
    </cfRule>
  </conditionalFormatting>
  <conditionalFormatting sqref="C7:D8 C10:D22 F7:L22 F24:J27 K24:K26 L24:L27 C24:D27">
    <cfRule type="expression" dxfId="299" priority="352">
      <formula>NOT(ISBLANK($B7))</formula>
    </cfRule>
  </conditionalFormatting>
  <conditionalFormatting sqref="C23">
    <cfRule type="expression" dxfId="298" priority="169">
      <formula>ISTEXT($C23)</formula>
    </cfRule>
    <cfRule type="expression" dxfId="297" priority="170">
      <formula>NOT(ISBLANK($C23))</formula>
    </cfRule>
  </conditionalFormatting>
  <conditionalFormatting sqref="D23">
    <cfRule type="expression" dxfId="296" priority="167">
      <formula>ISTEXT($D23)</formula>
    </cfRule>
    <cfRule type="expression" dxfId="295" priority="168">
      <formula>NOT(ISBLANK($D23))</formula>
    </cfRule>
  </conditionalFormatting>
  <conditionalFormatting sqref="F23">
    <cfRule type="expression" dxfId="294" priority="165">
      <formula>ISTEXT($F23)</formula>
    </cfRule>
    <cfRule type="expression" dxfId="293" priority="166">
      <formula>NOT(ISBLANK($F23))</formula>
    </cfRule>
  </conditionalFormatting>
  <conditionalFormatting sqref="G23">
    <cfRule type="expression" dxfId="292" priority="163">
      <formula>ISTEXT($G23)</formula>
    </cfRule>
    <cfRule type="expression" dxfId="291" priority="164">
      <formula>NOT(ISBLANK($G23))</formula>
    </cfRule>
  </conditionalFormatting>
  <conditionalFormatting sqref="H23">
    <cfRule type="expression" dxfId="290" priority="161">
      <formula>ISTEXT($H23)</formula>
    </cfRule>
    <cfRule type="expression" dxfId="289" priority="162">
      <formula>NOT(ISBLANK($H23))</formula>
    </cfRule>
  </conditionalFormatting>
  <conditionalFormatting sqref="I23">
    <cfRule type="expression" dxfId="288" priority="159">
      <formula>ISTEXT($I23)</formula>
    </cfRule>
    <cfRule type="expression" dxfId="287" priority="160">
      <formula>NOT(ISBLANK($I23))</formula>
    </cfRule>
  </conditionalFormatting>
  <conditionalFormatting sqref="J23">
    <cfRule type="expression" dxfId="286" priority="157">
      <formula>ISTEXT($J23)</formula>
    </cfRule>
    <cfRule type="expression" dxfId="285" priority="158">
      <formula>NOT(ISBLANK($J23))</formula>
    </cfRule>
  </conditionalFormatting>
  <conditionalFormatting sqref="K23:L23">
    <cfRule type="expression" dxfId="284" priority="155">
      <formula>ISTEXT(K23)</formula>
    </cfRule>
    <cfRule type="expression" dxfId="283" priority="156">
      <formula>NOT(ISBLANK(K23))</formula>
    </cfRule>
  </conditionalFormatting>
  <conditionalFormatting sqref="E23">
    <cfRule type="expression" dxfId="282" priority="172">
      <formula>OR(ISBLANK($F23),AND(ISBLANK($G23),ISBLANK($H23)))</formula>
    </cfRule>
  </conditionalFormatting>
  <conditionalFormatting sqref="C23:D23 F23:L23">
    <cfRule type="expression" dxfId="281" priority="171">
      <formula>NOT(ISBLANK($B23))</formula>
    </cfRule>
  </conditionalFormatting>
  <conditionalFormatting sqref="C30">
    <cfRule type="expression" dxfId="280" priority="152">
      <formula>ISTEXT($C30)</formula>
    </cfRule>
    <cfRule type="expression" dxfId="279" priority="153">
      <formula>NOT(ISBLANK($C30))</formula>
    </cfRule>
  </conditionalFormatting>
  <conditionalFormatting sqref="D30">
    <cfRule type="expression" dxfId="278" priority="150">
      <formula>ISTEXT($D30)</formula>
    </cfRule>
    <cfRule type="expression" dxfId="277" priority="151">
      <formula>NOT(ISBLANK($D30))</formula>
    </cfRule>
  </conditionalFormatting>
  <conditionalFormatting sqref="F30">
    <cfRule type="expression" dxfId="276" priority="148">
      <formula>ISTEXT($F30)</formula>
    </cfRule>
    <cfRule type="expression" dxfId="275" priority="149">
      <formula>NOT(ISBLANK($F30))</formula>
    </cfRule>
  </conditionalFormatting>
  <conditionalFormatting sqref="G30">
    <cfRule type="expression" dxfId="274" priority="146">
      <formula>ISTEXT($G30)</formula>
    </cfRule>
    <cfRule type="expression" dxfId="273" priority="147">
      <formula>NOT(ISBLANK($G30))</formula>
    </cfRule>
  </conditionalFormatting>
  <conditionalFormatting sqref="H30">
    <cfRule type="expression" dxfId="272" priority="144">
      <formula>ISTEXT($H30)</formula>
    </cfRule>
    <cfRule type="expression" dxfId="271" priority="145">
      <formula>NOT(ISBLANK($H30))</formula>
    </cfRule>
  </conditionalFormatting>
  <conditionalFormatting sqref="I30">
    <cfRule type="expression" dxfId="270" priority="142">
      <formula>ISTEXT($I30)</formula>
    </cfRule>
    <cfRule type="expression" dxfId="269" priority="143">
      <formula>NOT(ISBLANK($I30))</formula>
    </cfRule>
  </conditionalFormatting>
  <conditionalFormatting sqref="J30">
    <cfRule type="expression" dxfId="268" priority="140">
      <formula>ISTEXT($J30)</formula>
    </cfRule>
    <cfRule type="expression" dxfId="267" priority="141">
      <formula>NOT(ISBLANK($J30))</formula>
    </cfRule>
  </conditionalFormatting>
  <conditionalFormatting sqref="K30:L30">
    <cfRule type="expression" dxfId="266" priority="138">
      <formula>ISTEXT(K30)</formula>
    </cfRule>
    <cfRule type="expression" dxfId="265" priority="139">
      <formula>NOT(ISBLANK(K30))</formula>
    </cfRule>
  </conditionalFormatting>
  <conditionalFormatting sqref="E30">
    <cfRule type="expression" dxfId="264" priority="137">
      <formula>OR(ISBLANK($F30),AND(ISBLANK($G30),ISBLANK($H30)))</formula>
    </cfRule>
  </conditionalFormatting>
  <conditionalFormatting sqref="C31:C34">
    <cfRule type="expression" dxfId="263" priority="135">
      <formula>ISTEXT($C31)</formula>
    </cfRule>
    <cfRule type="expression" dxfId="262" priority="136">
      <formula>NOT(ISBLANK($C31))</formula>
    </cfRule>
  </conditionalFormatting>
  <conditionalFormatting sqref="D31:D34">
    <cfRule type="expression" dxfId="261" priority="133">
      <formula>ISTEXT($D31)</formula>
    </cfRule>
    <cfRule type="expression" dxfId="260" priority="134">
      <formula>NOT(ISBLANK($D31))</formula>
    </cfRule>
  </conditionalFormatting>
  <conditionalFormatting sqref="F31:F34">
    <cfRule type="expression" dxfId="259" priority="131">
      <formula>ISTEXT($F31)</formula>
    </cfRule>
    <cfRule type="expression" dxfId="258" priority="132">
      <formula>NOT(ISBLANK($F31))</formula>
    </cfRule>
  </conditionalFormatting>
  <conditionalFormatting sqref="G31:G34">
    <cfRule type="expression" dxfId="257" priority="129">
      <formula>ISTEXT($G31)</formula>
    </cfRule>
    <cfRule type="expression" dxfId="256" priority="130">
      <formula>NOT(ISBLANK($G31))</formula>
    </cfRule>
  </conditionalFormatting>
  <conditionalFormatting sqref="H31:H34">
    <cfRule type="expression" dxfId="255" priority="127">
      <formula>ISTEXT($H31)</formula>
    </cfRule>
    <cfRule type="expression" dxfId="254" priority="128">
      <formula>NOT(ISBLANK($H31))</formula>
    </cfRule>
  </conditionalFormatting>
  <conditionalFormatting sqref="I31:I34">
    <cfRule type="expression" dxfId="253" priority="125">
      <formula>ISTEXT($I31)</formula>
    </cfRule>
    <cfRule type="expression" dxfId="252" priority="126">
      <formula>NOT(ISBLANK($I31))</formula>
    </cfRule>
  </conditionalFormatting>
  <conditionalFormatting sqref="J31:J34">
    <cfRule type="expression" dxfId="251" priority="123">
      <formula>ISTEXT($J31)</formula>
    </cfRule>
    <cfRule type="expression" dxfId="250" priority="124">
      <formula>NOT(ISBLANK($J31))</formula>
    </cfRule>
  </conditionalFormatting>
  <conditionalFormatting sqref="K31:L34">
    <cfRule type="expression" dxfId="249" priority="121">
      <formula>ISTEXT(K31)</formula>
    </cfRule>
    <cfRule type="expression" dxfId="248" priority="122">
      <formula>NOT(ISBLANK(K31))</formula>
    </cfRule>
  </conditionalFormatting>
  <conditionalFormatting sqref="E31:E34">
    <cfRule type="expression" dxfId="247" priority="120">
      <formula>OR(ISBLANK($F31),AND(ISBLANK($G31),ISBLANK($H31)))</formula>
    </cfRule>
  </conditionalFormatting>
  <conditionalFormatting sqref="E40:E54">
    <cfRule type="expression" dxfId="246" priority="1">
      <formula>OR(ISBLANK($F40),AND(ISBLANK($G40),ISBLANK($H40)))</formula>
    </cfRule>
  </conditionalFormatting>
  <conditionalFormatting sqref="C40:C54">
    <cfRule type="expression" dxfId="245" priority="101">
      <formula>ISTEXT($C40)</formula>
    </cfRule>
    <cfRule type="expression" dxfId="244" priority="102">
      <formula>NOT(ISBLANK($C40))</formula>
    </cfRule>
  </conditionalFormatting>
  <conditionalFormatting sqref="D40:D54">
    <cfRule type="expression" dxfId="243" priority="99">
      <formula>ISTEXT($D40)</formula>
    </cfRule>
    <cfRule type="expression" dxfId="242" priority="100">
      <formula>NOT(ISBLANK($D40))</formula>
    </cfRule>
  </conditionalFormatting>
  <conditionalFormatting sqref="F40:F54">
    <cfRule type="expression" dxfId="241" priority="97">
      <formula>ISTEXT($F40)</formula>
    </cfRule>
    <cfRule type="expression" dxfId="240" priority="98">
      <formula>NOT(ISBLANK($F40))</formula>
    </cfRule>
  </conditionalFormatting>
  <conditionalFormatting sqref="G40:G54">
    <cfRule type="expression" dxfId="239" priority="95">
      <formula>ISTEXT($G40)</formula>
    </cfRule>
    <cfRule type="expression" dxfId="238" priority="96">
      <formula>NOT(ISBLANK($G40))</formula>
    </cfRule>
  </conditionalFormatting>
  <conditionalFormatting sqref="H40:H54">
    <cfRule type="expression" dxfId="237" priority="93">
      <formula>ISTEXT($H40)</formula>
    </cfRule>
    <cfRule type="expression" dxfId="236" priority="94">
      <formula>NOT(ISBLANK($H40))</formula>
    </cfRule>
  </conditionalFormatting>
  <conditionalFormatting sqref="I40:I54">
    <cfRule type="expression" dxfId="235" priority="91">
      <formula>ISTEXT($I40)</formula>
    </cfRule>
    <cfRule type="expression" dxfId="234" priority="92">
      <formula>NOT(ISBLANK($I40))</formula>
    </cfRule>
  </conditionalFormatting>
  <conditionalFormatting sqref="J40:J54">
    <cfRule type="expression" dxfId="233" priority="89">
      <formula>ISTEXT($J40)</formula>
    </cfRule>
    <cfRule type="expression" dxfId="232" priority="90">
      <formula>NOT(ISBLANK($J40))</formula>
    </cfRule>
  </conditionalFormatting>
  <conditionalFormatting sqref="K40:L54">
    <cfRule type="expression" dxfId="231" priority="87">
      <formula>ISTEXT(K40)</formula>
    </cfRule>
    <cfRule type="expression" dxfId="230" priority="88">
      <formula>NOT(ISBLANK(K40))</formula>
    </cfRule>
  </conditionalFormatting>
  <conditionalFormatting sqref="E40:E54">
    <cfRule type="expression" dxfId="229" priority="86">
      <formula>OR(ISBLANK($F40),AND(ISBLANK($G40),ISBLANK($H40)))</formula>
    </cfRule>
  </conditionalFormatting>
  <conditionalFormatting sqref="C55">
    <cfRule type="expression" dxfId="228" priority="33">
      <formula>ISTEXT($C55)</formula>
    </cfRule>
    <cfRule type="expression" dxfId="227" priority="34">
      <formula>NOT(ISBLANK($C55))</formula>
    </cfRule>
  </conditionalFormatting>
  <conditionalFormatting sqref="D55">
    <cfRule type="expression" dxfId="226" priority="31">
      <formula>ISTEXT($D55)</formula>
    </cfRule>
    <cfRule type="expression" dxfId="225" priority="32">
      <formula>NOT(ISBLANK($D55))</formula>
    </cfRule>
  </conditionalFormatting>
  <conditionalFormatting sqref="F55">
    <cfRule type="expression" dxfId="224" priority="29">
      <formula>ISTEXT($F55)</formula>
    </cfRule>
    <cfRule type="expression" dxfId="223" priority="30">
      <formula>NOT(ISBLANK($F55))</formula>
    </cfRule>
  </conditionalFormatting>
  <conditionalFormatting sqref="G55">
    <cfRule type="expression" dxfId="222" priority="27">
      <formula>ISTEXT($G55)</formula>
    </cfRule>
    <cfRule type="expression" dxfId="221" priority="28">
      <formula>NOT(ISBLANK($G55))</formula>
    </cfRule>
  </conditionalFormatting>
  <conditionalFormatting sqref="H55">
    <cfRule type="expression" dxfId="220" priority="25">
      <formula>ISTEXT($H55)</formula>
    </cfRule>
    <cfRule type="expression" dxfId="219" priority="26">
      <formula>NOT(ISBLANK($H55))</formula>
    </cfRule>
  </conditionalFormatting>
  <conditionalFormatting sqref="I55">
    <cfRule type="expression" dxfId="218" priority="23">
      <formula>ISTEXT($I55)</formula>
    </cfRule>
    <cfRule type="expression" dxfId="217" priority="24">
      <formula>NOT(ISBLANK($I55))</formula>
    </cfRule>
  </conditionalFormatting>
  <conditionalFormatting sqref="J55">
    <cfRule type="expression" dxfId="216" priority="21">
      <formula>ISTEXT($J55)</formula>
    </cfRule>
    <cfRule type="expression" dxfId="215" priority="22">
      <formula>NOT(ISBLANK($J55))</formula>
    </cfRule>
  </conditionalFormatting>
  <conditionalFormatting sqref="K55:L55">
    <cfRule type="expression" dxfId="214" priority="19">
      <formula>ISTEXT(K55)</formula>
    </cfRule>
    <cfRule type="expression" dxfId="213" priority="20">
      <formula>NOT(ISBLANK(K55))</formula>
    </cfRule>
  </conditionalFormatting>
  <conditionalFormatting sqref="E55">
    <cfRule type="expression" dxfId="212" priority="18">
      <formula>OR(ISBLANK($F55),AND(ISBLANK($G55),ISBLANK($H55)))</formula>
    </cfRule>
  </conditionalFormatting>
  <conditionalFormatting sqref="C40:C54">
    <cfRule type="expression" dxfId="211" priority="16">
      <formula>ISTEXT($C40)</formula>
    </cfRule>
    <cfRule type="expression" dxfId="210" priority="17">
      <formula>NOT(ISBLANK($C40))</formula>
    </cfRule>
  </conditionalFormatting>
  <conditionalFormatting sqref="D40:D54">
    <cfRule type="expression" dxfId="209" priority="14">
      <formula>ISTEXT($D40)</formula>
    </cfRule>
    <cfRule type="expression" dxfId="208" priority="15">
      <formula>NOT(ISBLANK($D40))</formula>
    </cfRule>
  </conditionalFormatting>
  <conditionalFormatting sqref="F40:F54">
    <cfRule type="expression" dxfId="207" priority="12">
      <formula>ISTEXT($F40)</formula>
    </cfRule>
    <cfRule type="expression" dxfId="206" priority="13">
      <formula>NOT(ISBLANK($F40))</formula>
    </cfRule>
  </conditionalFormatting>
  <conditionalFormatting sqref="G40:G54">
    <cfRule type="expression" dxfId="205" priority="10">
      <formula>ISTEXT($G40)</formula>
    </cfRule>
    <cfRule type="expression" dxfId="204" priority="11">
      <formula>NOT(ISBLANK($G40))</formula>
    </cfRule>
  </conditionalFormatting>
  <conditionalFormatting sqref="H40:H54">
    <cfRule type="expression" dxfId="203" priority="8">
      <formula>ISTEXT($H40)</formula>
    </cfRule>
    <cfRule type="expression" dxfId="202" priority="9">
      <formula>NOT(ISBLANK($H40))</formula>
    </cfRule>
  </conditionalFormatting>
  <conditionalFormatting sqref="I40:I54">
    <cfRule type="expression" dxfId="201" priority="6">
      <formula>ISTEXT($I40)</formula>
    </cfRule>
    <cfRule type="expression" dxfId="200" priority="7">
      <formula>NOT(ISBLANK($I40))</formula>
    </cfRule>
  </conditionalFormatting>
  <conditionalFormatting sqref="J40:J54">
    <cfRule type="expression" dxfId="199" priority="4">
      <formula>ISTEXT($J40)</formula>
    </cfRule>
    <cfRule type="expression" dxfId="198" priority="5">
      <formula>NOT(ISBLANK($J40))</formula>
    </cfRule>
  </conditionalFormatting>
  <conditionalFormatting sqref="K40:L54">
    <cfRule type="expression" dxfId="197" priority="2">
      <formula>ISTEXT(K40)</formula>
    </cfRule>
    <cfRule type="expression" dxfId="196" priority="3">
      <formula>NOT(ISBLANK(K40))</formula>
    </cfRule>
  </conditionalFormatting>
  <printOptions horizontalCentered="1"/>
  <pageMargins left="0.25" right="0.25" top="0.75" bottom="0.75" header="0.3" footer="0.3"/>
  <pageSetup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68"/>
  <sheetViews>
    <sheetView workbookViewId="0">
      <pane ySplit="6" topLeftCell="A28" activePane="bottomLeft" state="frozen"/>
      <selection pane="bottomLeft" activeCell="B28" sqref="B28"/>
    </sheetView>
  </sheetViews>
  <sheetFormatPr defaultRowHeight="15" x14ac:dyDescent="0.25"/>
  <cols>
    <col min="1" max="1" width="14" customWidth="1"/>
    <col min="2" max="2" width="11.42578125" customWidth="1"/>
    <col min="3" max="10" width="9.7109375" customWidth="1"/>
    <col min="11" max="11" width="12.42578125" customWidth="1"/>
    <col min="12" max="12" width="9.7109375" customWidth="1"/>
  </cols>
  <sheetData>
    <row r="1" spans="1:13" ht="23.25" customHeight="1" thickBot="1" x14ac:dyDescent="0.3">
      <c r="A1" s="122" t="s">
        <v>116</v>
      </c>
      <c r="B1" s="122"/>
      <c r="C1" s="122"/>
      <c r="D1" s="122"/>
      <c r="E1" s="122"/>
      <c r="F1" s="122"/>
      <c r="G1" s="122"/>
      <c r="H1" s="122"/>
      <c r="I1" s="122"/>
      <c r="J1" s="39"/>
      <c r="L1" s="3"/>
    </row>
    <row r="2" spans="1:13" ht="15" customHeight="1" x14ac:dyDescent="0.25">
      <c r="A2" s="135" t="str">
        <f>' Inf Conc'!A2</f>
        <v>Central Contra Costa Sanitary District</v>
      </c>
      <c r="B2" s="136"/>
      <c r="C2" s="136"/>
      <c r="D2" s="136"/>
      <c r="E2" s="136"/>
      <c r="F2" s="136"/>
      <c r="G2" s="136"/>
      <c r="H2" s="136"/>
      <c r="I2" s="136"/>
      <c r="J2" s="136"/>
      <c r="K2" s="257"/>
      <c r="L2" s="261"/>
      <c r="M2" s="271"/>
    </row>
    <row r="3" spans="1:13" ht="15.75" customHeight="1" thickBot="1" x14ac:dyDescent="0.3">
      <c r="A3" s="137" t="str">
        <f>' Inf Conc'!A3</f>
        <v>Marylou Esparza, Laboratory Superintendent, 925-335-7751, mesparza@centralsan.org</v>
      </c>
      <c r="B3" s="138"/>
      <c r="C3" s="138"/>
      <c r="D3" s="138"/>
      <c r="E3" s="138"/>
      <c r="F3" s="138"/>
      <c r="G3" s="138"/>
      <c r="H3" s="138"/>
      <c r="I3" s="138"/>
      <c r="J3" s="138"/>
      <c r="K3" s="259"/>
      <c r="L3" s="262"/>
      <c r="M3" s="271"/>
    </row>
    <row r="4" spans="1:13" s="13" customFormat="1" ht="19.5" thickBot="1" x14ac:dyDescent="0.35"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26.25" x14ac:dyDescent="0.25">
      <c r="A5" s="24" t="s">
        <v>176</v>
      </c>
      <c r="B5" s="2" t="s">
        <v>0</v>
      </c>
      <c r="C5" s="604" t="s">
        <v>12</v>
      </c>
      <c r="D5" s="605"/>
      <c r="E5" s="72" t="s">
        <v>39</v>
      </c>
      <c r="F5" s="74" t="s">
        <v>41</v>
      </c>
      <c r="G5" s="74" t="s">
        <v>43</v>
      </c>
      <c r="H5" s="74" t="s">
        <v>56</v>
      </c>
      <c r="I5" s="74" t="s">
        <v>44</v>
      </c>
      <c r="J5" s="74" t="s">
        <v>46</v>
      </c>
      <c r="K5" s="74" t="s">
        <v>48</v>
      </c>
      <c r="L5" s="87" t="s">
        <v>49</v>
      </c>
    </row>
    <row r="6" spans="1:13" ht="32.25" customHeight="1" x14ac:dyDescent="0.25">
      <c r="A6" s="283"/>
      <c r="B6" s="283" t="s">
        <v>32</v>
      </c>
      <c r="C6" s="244" t="s">
        <v>13</v>
      </c>
      <c r="D6" s="244" t="s">
        <v>10</v>
      </c>
      <c r="E6" s="244"/>
      <c r="F6" s="244"/>
      <c r="G6" s="244"/>
      <c r="H6" s="244"/>
      <c r="I6" s="244"/>
      <c r="J6" s="244"/>
      <c r="K6" s="284" t="s">
        <v>201</v>
      </c>
      <c r="L6" s="244"/>
    </row>
    <row r="7" spans="1:13" ht="15.95" customHeight="1" x14ac:dyDescent="0.25">
      <c r="A7" s="90" t="str">
        <f>' Inf Conc'!A7</f>
        <v>Dry 2012</v>
      </c>
      <c r="B7" s="18">
        <f>' Inf Conc'!B7</f>
        <v>41095</v>
      </c>
      <c r="C7" s="90">
        <f>' Inf Conc'!C7</f>
        <v>34.17</v>
      </c>
      <c r="D7" s="90">
        <f>' Inf Conc'!D7</f>
        <v>48.51</v>
      </c>
      <c r="E7" s="272">
        <f>IF(OR(' Inf Conc'!E7="",' Inf Conc'!E7=0)," ",' Inf Conc'!$C7*' Inf Conc'!E7*3.78)</f>
        <v>5578.5326940000004</v>
      </c>
      <c r="F7" s="272">
        <f>IF(' Inf Conc'!F7="", " ", ' Inf Conc'!$C7*' Inf Conc'!F7*3.78)</f>
        <v>5515.2430200000008</v>
      </c>
      <c r="G7" s="272">
        <f>IF(' Inf Conc'!G7="", " ", ' Inf Conc'!$C7*' Inf Conc'!G7*3.78)</f>
        <v>49.081787999999996</v>
      </c>
      <c r="H7" s="272">
        <f>IF(' Inf Conc'!H7="", " ", ' Inf Conc'!$C7*' Inf Conc'!H7*3.78)</f>
        <v>14.207886</v>
      </c>
      <c r="I7" s="272">
        <f>IF(' Inf Conc'!I7="", " ", ' Inf Conc'!$C7*' Inf Conc'!I7*3.78)</f>
        <v>3706.9666199999997</v>
      </c>
      <c r="J7" s="272">
        <f>IF(' Inf Conc'!J7="", " ", ' Inf Conc'!$C7*' Inf Conc'!J7*3.78)</f>
        <v>777.55885199999989</v>
      </c>
      <c r="K7" s="272">
        <f>IF(' Inf Conc'!K7="", " ", ' Inf Conc'!$C7*' Inf Conc'!K7*3.78)</f>
        <v>294.49072799999999</v>
      </c>
      <c r="L7" s="272">
        <f>IF(' Inf Conc'!L7="", " ", ' Inf Conc'!$C7*' Inf Conc'!L7*3.78)</f>
        <v>33711.438600000001</v>
      </c>
    </row>
    <row r="8" spans="1:13" ht="15.95" customHeight="1" x14ac:dyDescent="0.25">
      <c r="A8" s="90" t="str">
        <f>' Inf Conc'!A8</f>
        <v>Dry 2012</v>
      </c>
      <c r="B8" s="18">
        <f>' Inf Conc'!B8</f>
        <v>41099</v>
      </c>
      <c r="C8" s="90">
        <f>' Inf Conc'!C8</f>
        <v>36.479999999999997</v>
      </c>
      <c r="D8" s="90">
        <f>' Inf Conc'!D8</f>
        <v>47.65</v>
      </c>
      <c r="E8" s="272">
        <f>IF(OR(' Inf Conc'!E8="",' Inf Conc'!E8=0)," ",' Inf Conc'!$C8*' Inf Conc'!E8*3.78)</f>
        <v>6337.6266239999995</v>
      </c>
      <c r="F8" s="272">
        <f>IF(' Inf Conc'!F8="", " ", ' Inf Conc'!$C8*' Inf Conc'!F8*3.78)</f>
        <v>6232.8268799999996</v>
      </c>
      <c r="G8" s="272">
        <f>IF(' Inf Conc'!G8="", " ", ' Inf Conc'!$C8*' Inf Conc'!G8*3.78)</f>
        <v>64.810367999999983</v>
      </c>
      <c r="H8" s="272">
        <f>IF(' Inf Conc'!H8="", " ", ' Inf Conc'!$C8*' Inf Conc'!H8*3.78)</f>
        <v>39.989375999999993</v>
      </c>
      <c r="I8" s="272">
        <f>IF(' Inf Conc'!I8="", " ", ' Inf Conc'!$C8*' Inf Conc'!I8*3.78)</f>
        <v>4054.0953599999998</v>
      </c>
      <c r="J8" s="272">
        <f>IF(' Inf Conc'!J8="", " ", ' Inf Conc'!$C8*' Inf Conc'!J8*3.78)</f>
        <v>785.99807999999985</v>
      </c>
      <c r="K8" s="272">
        <f>IF(' Inf Conc'!K8="", " ", ' Inf Conc'!$C8*' Inf Conc'!K8*3.78)</f>
        <v>306.12556799999999</v>
      </c>
      <c r="L8" s="272">
        <f>IF(' Inf Conc'!L8="", " ", ' Inf Conc'!$C8*' Inf Conc'!L8*3.78)</f>
        <v>32680.972799999992</v>
      </c>
    </row>
    <row r="9" spans="1:13" ht="15.95" customHeight="1" x14ac:dyDescent="0.25">
      <c r="A9" s="90" t="str">
        <f>' Inf Conc'!A9</f>
        <v>Dry 2012</v>
      </c>
      <c r="B9" s="18">
        <f>' Inf Conc'!B9</f>
        <v>41107</v>
      </c>
      <c r="C9" s="90">
        <f>' Inf Conc'!C9</f>
        <v>36.72</v>
      </c>
      <c r="D9" s="90">
        <f>' Inf Conc'!D9</f>
        <v>47.38</v>
      </c>
      <c r="E9" s="272">
        <f>IF(OR(' Inf Conc'!E9="",' Inf Conc'!E9=0)," ",' Inf Conc'!$C9*' Inf Conc'!E9*3.78)</f>
        <v>6519.511152</v>
      </c>
      <c r="F9" s="272">
        <f>IF(' Inf Conc'!F9="", " ", ' Inf Conc'!$C9*' Inf Conc'!F9*3.78)</f>
        <v>6329.3529600000002</v>
      </c>
      <c r="G9" s="272">
        <f>IF(' Inf Conc'!G9="", " ", ' Inf Conc'!$C9*' Inf Conc'!G9*3.78)</f>
        <v>108.265248</v>
      </c>
      <c r="H9" s="272">
        <f>IF(' Inf Conc'!H9="", " ", ' Inf Conc'!$C9*' Inf Conc'!H9*3.78)</f>
        <v>81.892944</v>
      </c>
      <c r="I9" s="272">
        <f>IF(' Inf Conc'!I9="", " ", ' Inf Conc'!$C9*' Inf Conc'!I9*3.78)</f>
        <v>4191.8083199999992</v>
      </c>
      <c r="J9" s="272">
        <f>IF(' Inf Conc'!J9="", " ", ' Inf Conc'!$C9*' Inf Conc'!J9*3.78)</f>
        <v>809.21332799999993</v>
      </c>
      <c r="K9" s="272">
        <f>IF(' Inf Conc'!K9="", " ", ' Inf Conc'!$C9*' Inf Conc'!K9*3.78)</f>
        <v>347.00399999999996</v>
      </c>
      <c r="L9" s="272">
        <f>IF(' Inf Conc'!L9="", " ", ' Inf Conc'!$C9*' Inf Conc'!L9*3.78)</f>
        <v>36782.423999999992</v>
      </c>
    </row>
    <row r="10" spans="1:13" ht="15.95" customHeight="1" x14ac:dyDescent="0.25">
      <c r="A10" s="90" t="str">
        <f>' Inf Conc'!A10</f>
        <v>Dry 2012</v>
      </c>
      <c r="B10" s="18">
        <f>' Inf Conc'!B10</f>
        <v>41129</v>
      </c>
      <c r="C10" s="90">
        <f>' Inf Conc'!C10</f>
        <v>36.06</v>
      </c>
      <c r="D10" s="90">
        <f>' Inf Conc'!D10</f>
        <v>46.08</v>
      </c>
      <c r="E10" s="272">
        <f>IF(OR(' Inf Conc'!E10="",' Inf Conc'!E10=0)," ",' Inf Conc'!$C10*' Inf Conc'!E10*3.78)</f>
        <v>6293.2849559999986</v>
      </c>
      <c r="F10" s="272">
        <f>IF(' Inf Conc'!F10="", " ", ' Inf Conc'!$C10*' Inf Conc'!F10*3.78)</f>
        <v>6188.3287199999995</v>
      </c>
      <c r="G10" s="272">
        <f>IF(' Inf Conc'!G10="", " ", ' Inf Conc'!$C10*' Inf Conc'!G10*3.78)</f>
        <v>89.962488000000008</v>
      </c>
      <c r="H10" s="272">
        <f>IF(' Inf Conc'!H10="", " ", ' Inf Conc'!$C10*' Inf Conc'!H10*3.78)</f>
        <v>14.993748</v>
      </c>
      <c r="I10" s="272">
        <f>IF(' Inf Conc'!I10="", " ", ' Inf Conc'!$C10*' Inf Conc'!I10*3.78)</f>
        <v>4361.8176000000003</v>
      </c>
      <c r="J10" s="272">
        <f>IF(' Inf Conc'!J10="", " ", ' Inf Conc'!$C10*' Inf Conc'!J10*3.78)</f>
        <v>772.859556</v>
      </c>
      <c r="K10" s="272">
        <f>IF(' Inf Conc'!K10="", " ", ' Inf Conc'!$C10*' Inf Conc'!K10*3.78)</f>
        <v>324.41018399999996</v>
      </c>
      <c r="L10" s="272">
        <f>IF(' Inf Conc'!L10="", " ", ' Inf Conc'!$C10*' Inf Conc'!L10*3.78)</f>
        <v>34076.699999999997</v>
      </c>
    </row>
    <row r="11" spans="1:13" ht="15.95" customHeight="1" x14ac:dyDescent="0.25">
      <c r="A11" s="90" t="str">
        <f>' Inf Conc'!A11</f>
        <v>Dry 2012</v>
      </c>
      <c r="B11" s="18">
        <f>' Inf Conc'!B11</f>
        <v>41143</v>
      </c>
      <c r="C11" s="90">
        <f>' Inf Conc'!C11</f>
        <v>35.43</v>
      </c>
      <c r="D11" s="90">
        <f>' Inf Conc'!D11</f>
        <v>42.93</v>
      </c>
      <c r="E11" s="272">
        <f>IF(OR(' Inf Conc'!E11="",' Inf Conc'!E11=0)," ",' Inf Conc'!$C11*' Inf Conc'!E11*3.78)</f>
        <v>6206.1030360000004</v>
      </c>
      <c r="F11" s="272">
        <f>IF(' Inf Conc'!F11="", " ", ' Inf Conc'!$C11*' Inf Conc'!F11*3.78)</f>
        <v>6040.0355399999999</v>
      </c>
      <c r="G11" s="272">
        <f>IF(' Inf Conc'!G11="", " ", ' Inf Conc'!$C11*' Inf Conc'!G11*3.78)</f>
        <v>79.015985999999984</v>
      </c>
      <c r="H11" s="272">
        <f>IF(' Inf Conc'!H11="", " ", ' Inf Conc'!$C11*' Inf Conc'!H11*3.78)</f>
        <v>87.051510000000007</v>
      </c>
      <c r="I11" s="272">
        <f>IF(' Inf Conc'!I11="", " ", ' Inf Conc'!$C11*' Inf Conc'!I11*3.78)</f>
        <v>4031.1545399999995</v>
      </c>
      <c r="J11" s="272">
        <f>IF(' Inf Conc'!J11="", " ", ' Inf Conc'!$C11*' Inf Conc'!J11*3.78)</f>
        <v>883.9076399999999</v>
      </c>
      <c r="K11" s="272">
        <f>IF(' Inf Conc'!K11="", " ", ' Inf Conc'!$C11*' Inf Conc'!K11*3.78)</f>
        <v>616.05683999999985</v>
      </c>
      <c r="L11" s="272">
        <f>IF(' Inf Conc'!L11="", " ", ' Inf Conc'!$C11*' Inf Conc'!L11*3.78)</f>
        <v>42990.053399999997</v>
      </c>
    </row>
    <row r="12" spans="1:13" ht="15.95" customHeight="1" x14ac:dyDescent="0.25">
      <c r="A12" s="90" t="str">
        <f>' Inf Conc'!A12</f>
        <v>Dry 2012</v>
      </c>
      <c r="B12" s="18">
        <f>' Inf Conc'!B12</f>
        <v>41164</v>
      </c>
      <c r="C12" s="90">
        <f>' Inf Conc'!C12</f>
        <v>34.76</v>
      </c>
      <c r="D12" s="90">
        <f>' Inf Conc'!D12</f>
        <v>44.84</v>
      </c>
      <c r="E12" s="272">
        <f>IF(OR(' Inf Conc'!E12="",' Inf Conc'!E12=0)," ",' Inf Conc'!$C12*' Inf Conc'!E12*3.78)</f>
        <v>6189.9148079999995</v>
      </c>
      <c r="F12" s="272">
        <f>IF(' Inf Conc'!F12="", " ", ' Inf Conc'!$C12*' Inf Conc'!F12*3.78)</f>
        <v>6122.9044800000001</v>
      </c>
      <c r="G12" s="272">
        <f>IF(' Inf Conc'!G12="", " ", ' Inf Conc'!$C12*' Inf Conc'!G12*3.78)</f>
        <v>56.498903999999996</v>
      </c>
      <c r="H12" s="272">
        <f>IF(' Inf Conc'!H12="", " ", ' Inf Conc'!$C12*' Inf Conc'!H12*3.78)</f>
        <v>10.511423999999998</v>
      </c>
      <c r="I12" s="272">
        <f>IF(' Inf Conc'!I12="", " ", ' Inf Conc'!$C12*' Inf Conc'!I12*3.78)</f>
        <v>4152.0124799999994</v>
      </c>
      <c r="J12" s="272">
        <f>IF(' Inf Conc'!J12="", " ", ' Inf Conc'!$C12*' Inf Conc'!J12*3.78)</f>
        <v>801.49607999999989</v>
      </c>
      <c r="K12" s="272">
        <f>IF(' Inf Conc'!K12="", " ", ' Inf Conc'!$C12*' Inf Conc'!K12*3.78)</f>
        <v>367.89983999999993</v>
      </c>
      <c r="L12" s="272">
        <f>IF(' Inf Conc'!L12="", " ", ' Inf Conc'!$C12*' Inf Conc'!L12*3.78)</f>
        <v>34556.306399999994</v>
      </c>
    </row>
    <row r="13" spans="1:13" ht="15.95" customHeight="1" thickBot="1" x14ac:dyDescent="0.3">
      <c r="A13" s="298" t="str">
        <f>' Inf Conc'!A13</f>
        <v>Dry 2012</v>
      </c>
      <c r="B13" s="292">
        <f>' Inf Conc'!B13</f>
        <v>41179</v>
      </c>
      <c r="C13" s="298">
        <f>' Inf Conc'!C13</f>
        <v>34.69</v>
      </c>
      <c r="D13" s="298">
        <f>' Inf Conc'!D13</f>
        <v>46.51</v>
      </c>
      <c r="E13" s="299">
        <f>IF(OR(' Inf Conc'!E13="",' Inf Conc'!E13=0)," ",' Inf Conc'!$C13*' Inf Conc'!E13*3.78)</f>
        <v>6366.5363663999988</v>
      </c>
      <c r="F13" s="299">
        <f>IF(' Inf Conc'!F13="", " ", ' Inf Conc'!$C13*' Inf Conc'!F13*3.78)</f>
        <v>6333.4920599999987</v>
      </c>
      <c r="G13" s="299">
        <f>IF(' Inf Conc'!G13="", " ", ' Inf Conc'!$C13*' Inf Conc'!G13*3.78)</f>
        <v>31.470767999999996</v>
      </c>
      <c r="H13" s="299">
        <f>IF(' Inf Conc'!H13="", " ", ' Inf Conc'!$C13*' Inf Conc'!H13*3.78)</f>
        <v>1.5735383999999999</v>
      </c>
      <c r="I13" s="299">
        <f>IF(' Inf Conc'!I13="", " ", ' Inf Conc'!$C13*' Inf Conc'!I13*3.78)</f>
        <v>4379.6818799999992</v>
      </c>
      <c r="J13" s="299">
        <f>IF(' Inf Conc'!J13="", " ", ' Inf Conc'!$C13*' Inf Conc'!J13*3.78)</f>
        <v>764.47740599999986</v>
      </c>
      <c r="K13" s="299">
        <f>IF(' Inf Conc'!K13="", " ", ' Inf Conc'!$C13*' Inf Conc'!K13*3.78)</f>
        <v>316.01896199999999</v>
      </c>
      <c r="L13" s="299">
        <f>IF(' Inf Conc'!L13="", " ", ' Inf Conc'!$C13*' Inf Conc'!L13*3.78)</f>
        <v>31470.767999999993</v>
      </c>
    </row>
    <row r="14" spans="1:13" ht="15.95" customHeight="1" thickTop="1" x14ac:dyDescent="0.25">
      <c r="A14" s="296" t="str">
        <f>' Inf Conc'!A14</f>
        <v>Dry 2012</v>
      </c>
      <c r="B14" s="286">
        <f>' Inf Conc'!B14</f>
        <v>41192</v>
      </c>
      <c r="C14" s="296">
        <f>' Inf Conc'!C14</f>
        <v>35.049999999999997</v>
      </c>
      <c r="D14" s="296">
        <f>' Inf Conc'!D14</f>
        <v>46.98</v>
      </c>
      <c r="E14" s="297">
        <f>IF(OR(' Inf Conc'!E14="",' Inf Conc'!E14=0)," ",' Inf Conc'!$C14*' Inf Conc'!E14*3.78)</f>
        <v>6408.4929299999985</v>
      </c>
      <c r="F14" s="297">
        <f>IF(' Inf Conc'!F14="", " ", ' Inf Conc'!$C14*' Inf Conc'!F14*3.78)</f>
        <v>6306.4763999999996</v>
      </c>
      <c r="G14" s="297">
        <f>IF(' Inf Conc'!G14="", " ", ' Inf Conc'!$C14*' Inf Conc'!G14*3.78)</f>
        <v>86.11784999999999</v>
      </c>
      <c r="H14" s="297">
        <f>IF(' Inf Conc'!H14="", " ", ' Inf Conc'!$C14*' Inf Conc'!H14*3.78)</f>
        <v>15.898679999999997</v>
      </c>
      <c r="I14" s="297">
        <f>IF(' Inf Conc'!I14="", " ", ' Inf Conc'!$C14*' Inf Conc'!I14*3.78)</f>
        <v>4332.3903</v>
      </c>
      <c r="J14" s="297">
        <f>IF(' Inf Conc'!J14="", " ", ' Inf Conc'!$C14*' Inf Conc'!J14*3.78)</f>
        <v>781.68509999999992</v>
      </c>
      <c r="K14" s="297">
        <f>IF(' Inf Conc'!K14="", " ", ' Inf Conc'!$C14*' Inf Conc'!K14*3.78)</f>
        <v>361.69496999999996</v>
      </c>
      <c r="L14" s="297">
        <f>IF(' Inf Conc'!L14="", " ", ' Inf Conc'!$C14*' Inf Conc'!L14*3.78)</f>
        <v>35772.03</v>
      </c>
    </row>
    <row r="15" spans="1:13" ht="15.95" customHeight="1" x14ac:dyDescent="0.25">
      <c r="A15" s="90" t="str">
        <f>' Inf Conc'!A15</f>
        <v>Dry 2012</v>
      </c>
      <c r="B15" s="18">
        <f>' Inf Conc'!B15</f>
        <v>41205</v>
      </c>
      <c r="C15" s="90">
        <f>' Inf Conc'!C15</f>
        <v>40.49</v>
      </c>
      <c r="D15" s="90">
        <f>' Inf Conc'!D15</f>
        <v>53.99</v>
      </c>
      <c r="E15" s="272" t="str">
        <f>IF(OR(' Inf Conc'!E15="",' Inf Conc'!E15=0)," ",' Inf Conc'!$C15*' Inf Conc'!E15*3.78)</f>
        <v xml:space="preserve"> </v>
      </c>
      <c r="F15" s="272">
        <f>IF(' Inf Conc'!F15="", " ", ' Inf Conc'!$C15*' Inf Conc'!F15*3.78)</f>
        <v>6718.9915799999999</v>
      </c>
      <c r="G15" s="272" t="str">
        <f>IF(' Inf Conc'!G15="", " ", ' Inf Conc'!$C15*' Inf Conc'!G15*3.78)</f>
        <v xml:space="preserve"> </v>
      </c>
      <c r="H15" s="272" t="str">
        <f>IF(' Inf Conc'!H15="", " ", ' Inf Conc'!$C15*' Inf Conc'!H15*3.78)</f>
        <v xml:space="preserve"> </v>
      </c>
      <c r="I15" s="272">
        <f>IF(' Inf Conc'!I15="", " ", ' Inf Conc'!$C15*' Inf Conc'!I15*3.78)</f>
        <v>4484.4294600000003</v>
      </c>
      <c r="J15" s="272">
        <f>IF(' Inf Conc'!J15="", " ", ' Inf Conc'!$C15*' Inf Conc'!J15*3.78)</f>
        <v>826.48188000000005</v>
      </c>
      <c r="K15" s="272">
        <f>IF(' Inf Conc'!K15="", " ", ' Inf Conc'!$C15*' Inf Conc'!K15*3.78)</f>
        <v>373.44736799999998</v>
      </c>
      <c r="L15" s="272">
        <f>IF(' Inf Conc'!L15="", " ", ' Inf Conc'!$C15*' Inf Conc'!L15*3.78)</f>
        <v>38263.049999999996</v>
      </c>
    </row>
    <row r="16" spans="1:13" ht="15.95" customHeight="1" x14ac:dyDescent="0.25">
      <c r="A16" s="90" t="str">
        <f>' Inf Conc'!A16</f>
        <v>Wet 2012/2013</v>
      </c>
      <c r="B16" s="18">
        <f>' Inf Conc'!B16</f>
        <v>41226</v>
      </c>
      <c r="C16" s="90">
        <f>' Inf Conc'!C16</f>
        <v>36.58</v>
      </c>
      <c r="D16" s="90">
        <f>' Inf Conc'!D16</f>
        <v>52.56</v>
      </c>
      <c r="E16" s="272" t="str">
        <f>IF(OR(' Inf Conc'!E16="",' Inf Conc'!E16=0)," ",' Inf Conc'!$C16*' Inf Conc'!E16*3.78)</f>
        <v xml:space="preserve"> </v>
      </c>
      <c r="F16" s="272" t="str">
        <f>IF(' Inf Conc'!F16="", " ", ' Inf Conc'!$C16*' Inf Conc'!F16*3.78)</f>
        <v xml:space="preserve"> </v>
      </c>
      <c r="G16" s="272" t="str">
        <f>IF(' Inf Conc'!G16="", " ", ' Inf Conc'!$C16*' Inf Conc'!G16*3.78)</f>
        <v xml:space="preserve"> </v>
      </c>
      <c r="H16" s="272" t="str">
        <f>IF(' Inf Conc'!H16="", " ", ' Inf Conc'!$C16*' Inf Conc'!H16*3.78)</f>
        <v xml:space="preserve"> </v>
      </c>
      <c r="I16" s="272">
        <f>IF(' Inf Conc'!I16="", " ", ' Inf Conc'!$C16*' Inf Conc'!I16*3.78)</f>
        <v>4314.0988799999996</v>
      </c>
      <c r="J16" s="272">
        <f>IF(' Inf Conc'!J16="", " ", ' Inf Conc'!$C16*' Inf Conc'!J16*3.78)</f>
        <v>622.22579999999994</v>
      </c>
      <c r="K16" s="272">
        <f>IF(' Inf Conc'!K16="", " ", ' Inf Conc'!$C16*' Inf Conc'!K16*3.78)</f>
        <v>389.92816799999997</v>
      </c>
      <c r="L16" s="272">
        <f>IF(' Inf Conc'!L16="", " ", ' Inf Conc'!$C16*' Inf Conc'!L16*3.78)</f>
        <v>37610.092799999999</v>
      </c>
    </row>
    <row r="17" spans="1:12" ht="15.95" customHeight="1" x14ac:dyDescent="0.25">
      <c r="A17" s="90" t="str">
        <f>' Inf Conc'!A17</f>
        <v>Wet 2012/2013</v>
      </c>
      <c r="B17" s="18">
        <f>' Inf Conc'!B17</f>
        <v>41240</v>
      </c>
      <c r="C17" s="90">
        <f>' Inf Conc'!C17</f>
        <v>36.99</v>
      </c>
      <c r="D17" s="90">
        <f>' Inf Conc'!D17</f>
        <v>51.88</v>
      </c>
      <c r="E17" s="272" t="str">
        <f>IF(OR(' Inf Conc'!E17="",' Inf Conc'!E17=0)," ",' Inf Conc'!$C17*' Inf Conc'!E17*3.78)</f>
        <v xml:space="preserve"> </v>
      </c>
      <c r="F17" s="272" t="str">
        <f>IF(' Inf Conc'!F17="", " ", ' Inf Conc'!$C17*' Inf Conc'!F17*3.78)</f>
        <v xml:space="preserve"> </v>
      </c>
      <c r="G17" s="272" t="str">
        <f>IF(' Inf Conc'!G17="", " ", ' Inf Conc'!$C17*' Inf Conc'!G17*3.78)</f>
        <v xml:space="preserve"> </v>
      </c>
      <c r="H17" s="272" t="str">
        <f>IF(' Inf Conc'!H17="", " ", ' Inf Conc'!$C17*' Inf Conc'!H17*3.78)</f>
        <v xml:space="preserve"> </v>
      </c>
      <c r="I17" s="272">
        <f>IF(' Inf Conc'!I17="", " ", ' Inf Conc'!$C17*' Inf Conc'!I17*3.78)</f>
        <v>4362.4526399999995</v>
      </c>
      <c r="J17" s="272">
        <f>IF(' Inf Conc'!J17="", " ", ' Inf Conc'!$C17*' Inf Conc'!J17*3.78)</f>
        <v>824.95097999999996</v>
      </c>
      <c r="K17" s="272">
        <f>IF(' Inf Conc'!K17="", " ", ' Inf Conc'!$C17*' Inf Conc'!K17*3.78)</f>
        <v>391.50216</v>
      </c>
      <c r="L17" s="272">
        <f>IF(' Inf Conc'!L17="", " ", ' Inf Conc'!$C17*' Inf Conc'!L17*3.78)</f>
        <v>33976.794599999994</v>
      </c>
    </row>
    <row r="18" spans="1:12" ht="15.95" customHeight="1" x14ac:dyDescent="0.25">
      <c r="A18" s="90" t="str">
        <f>' Inf Conc'!A18</f>
        <v>Wet 2012/2013</v>
      </c>
      <c r="B18" s="18">
        <f>' Inf Conc'!B18</f>
        <v>41254</v>
      </c>
      <c r="C18" s="90">
        <f>' Inf Conc'!C18</f>
        <v>40.01</v>
      </c>
      <c r="D18" s="90">
        <f>' Inf Conc'!D18</f>
        <v>55.5</v>
      </c>
      <c r="E18" s="272" t="str">
        <f>IF(OR(' Inf Conc'!E18="",' Inf Conc'!E18=0)," ",' Inf Conc'!$C18*' Inf Conc'!E18*3.78)</f>
        <v xml:space="preserve"> </v>
      </c>
      <c r="F18" s="272" t="str">
        <f>IF(' Inf Conc'!F18="", " ", ' Inf Conc'!$C18*' Inf Conc'!F18*3.78)</f>
        <v xml:space="preserve"> </v>
      </c>
      <c r="G18" s="272" t="str">
        <f>IF(' Inf Conc'!G18="", " ", ' Inf Conc'!$C18*' Inf Conc'!G18*3.78)</f>
        <v xml:space="preserve"> </v>
      </c>
      <c r="H18" s="272" t="str">
        <f>IF(' Inf Conc'!H18="", " ", ' Inf Conc'!$C18*' Inf Conc'!H18*3.78)</f>
        <v xml:space="preserve"> </v>
      </c>
      <c r="I18" s="272">
        <f>IF(' Inf Conc'!I18="", " ", ' Inf Conc'!$C18*' Inf Conc'!I18*3.78)</f>
        <v>4174.1632799999998</v>
      </c>
      <c r="J18" s="272">
        <f>IF(' Inf Conc'!J18="", " ", ' Inf Conc'!$C18*' Inf Conc'!J18*3.78)</f>
        <v>816.68412000000001</v>
      </c>
      <c r="K18" s="272">
        <f>IF(' Inf Conc'!K18="", " ", ' Inf Conc'!$C18*' Inf Conc'!K18*3.78)</f>
        <v>364.48309799999998</v>
      </c>
      <c r="L18" s="272">
        <f>IF(' Inf Conc'!L18="", " ", ' Inf Conc'!$C18*' Inf Conc'!L18*3.78)</f>
        <v>33574.791599999997</v>
      </c>
    </row>
    <row r="19" spans="1:12" ht="15.95" customHeight="1" x14ac:dyDescent="0.25">
      <c r="A19" s="90" t="str">
        <f>' Inf Conc'!A19</f>
        <v>Wet 2012/2013</v>
      </c>
      <c r="B19" s="18">
        <f>' Inf Conc'!B19</f>
        <v>41263</v>
      </c>
      <c r="C19" s="90">
        <f>' Inf Conc'!C19</f>
        <v>39.56</v>
      </c>
      <c r="D19" s="90">
        <f>' Inf Conc'!D19</f>
        <v>52.33</v>
      </c>
      <c r="E19" s="272" t="str">
        <f>IF(OR(' Inf Conc'!E19="",' Inf Conc'!E19=0)," ",' Inf Conc'!$C19*' Inf Conc'!E19*3.78)</f>
        <v xml:space="preserve"> </v>
      </c>
      <c r="F19" s="272" t="str">
        <f>IF(' Inf Conc'!F19="", " ", ' Inf Conc'!$C19*' Inf Conc'!F19*3.78)</f>
        <v xml:space="preserve"> </v>
      </c>
      <c r="G19" s="272" t="str">
        <f>IF(' Inf Conc'!G19="", " ", ' Inf Conc'!$C19*' Inf Conc'!G19*3.78)</f>
        <v xml:space="preserve"> </v>
      </c>
      <c r="H19" s="272" t="str">
        <f>IF(' Inf Conc'!H19="", " ", ' Inf Conc'!$C19*' Inf Conc'!H19*3.78)</f>
        <v xml:space="preserve"> </v>
      </c>
      <c r="I19" s="272">
        <f>IF(' Inf Conc'!I19="", " ", ' Inf Conc'!$C19*' Inf Conc'!I19*3.78)</f>
        <v>4127.2156800000002</v>
      </c>
      <c r="J19" s="272">
        <f>IF(' Inf Conc'!J19="", " ", ' Inf Conc'!$C19*' Inf Conc'!J19*3.78)</f>
        <v>643.00824</v>
      </c>
      <c r="K19" s="272">
        <f>IF(' Inf Conc'!K19="", " ", ' Inf Conc'!$C19*' Inf Conc'!K19*3.78)</f>
        <v>358.88831999999996</v>
      </c>
      <c r="L19" s="272">
        <f>IF(' Inf Conc'!L19="", " ", ' Inf Conc'!$C19*' Inf Conc'!L19*3.78)</f>
        <v>34543.000800000002</v>
      </c>
    </row>
    <row r="20" spans="1:12" ht="15.95" customHeight="1" thickBot="1" x14ac:dyDescent="0.3">
      <c r="A20" s="298" t="str">
        <f>' Inf Conc'!A20</f>
        <v>Wet 2012/2013</v>
      </c>
      <c r="B20" s="292">
        <f>' Inf Conc'!B20</f>
        <v>41269</v>
      </c>
      <c r="C20" s="298">
        <f>' Inf Conc'!C20</f>
        <v>65.260000000000005</v>
      </c>
      <c r="D20" s="298">
        <f>' Inf Conc'!D20</f>
        <v>89.09</v>
      </c>
      <c r="E20" s="299" t="str">
        <f>IF(OR(' Inf Conc'!E20="",' Inf Conc'!E20=0)," ",' Inf Conc'!$C20*' Inf Conc'!E20*3.78)</f>
        <v xml:space="preserve"> </v>
      </c>
      <c r="F20" s="299" t="str">
        <f>IF(' Inf Conc'!F20="", " ", ' Inf Conc'!$C20*' Inf Conc'!F20*3.78)</f>
        <v xml:space="preserve"> </v>
      </c>
      <c r="G20" s="299" t="str">
        <f>IF(' Inf Conc'!G20="", " ", ' Inf Conc'!$C20*' Inf Conc'!G20*3.78)</f>
        <v xml:space="preserve"> </v>
      </c>
      <c r="H20" s="299" t="str">
        <f>IF(' Inf Conc'!H20="", " ", ' Inf Conc'!$C20*' Inf Conc'!H20*3.78)</f>
        <v xml:space="preserve"> </v>
      </c>
      <c r="I20" s="299">
        <f>IF(' Inf Conc'!I20="", " ", ' Inf Conc'!$C20*' Inf Conc'!I20*3.78)</f>
        <v>4242.94416</v>
      </c>
      <c r="J20" s="299">
        <f>IF(' Inf Conc'!J20="", " ", ' Inf Conc'!$C20*' Inf Conc'!J20*3.78)</f>
        <v>912.72636</v>
      </c>
      <c r="K20" s="299">
        <f>IF(' Inf Conc'!K20="", " ", ' Inf Conc'!$C20*' Inf Conc'!K20*3.78)</f>
        <v>370.02420000000006</v>
      </c>
      <c r="L20" s="299">
        <f>IF(' Inf Conc'!L20="", " ", ' Inf Conc'!$C20*' Inf Conc'!L20*3.78)</f>
        <v>39962.613600000004</v>
      </c>
    </row>
    <row r="21" spans="1:12" ht="15.95" customHeight="1" thickTop="1" x14ac:dyDescent="0.25">
      <c r="A21" s="296" t="str">
        <f>' Inf Conc'!A21</f>
        <v>Wet 2012/2013</v>
      </c>
      <c r="B21" s="286">
        <f>' Inf Conc'!B21</f>
        <v>41305</v>
      </c>
      <c r="C21" s="296">
        <f>' Inf Conc'!C21</f>
        <v>37.32</v>
      </c>
      <c r="D21" s="296">
        <f>' Inf Conc'!D21</f>
        <v>50.08</v>
      </c>
      <c r="E21" s="297">
        <f>IF(OR(' Inf Conc'!E21="",' Inf Conc'!E21=0)," ",' Inf Conc'!$C21*' Inf Conc'!E21*3.78)</f>
        <v>6185.9019599999992</v>
      </c>
      <c r="F21" s="297">
        <f>IF(' Inf Conc'!F21="", " ", ' Inf Conc'!$C21*' Inf Conc'!F21*3.78)</f>
        <v>5924.9232000000002</v>
      </c>
      <c r="G21" s="297">
        <f>IF(' Inf Conc'!G21="", " ", ' Inf Conc'!$C21*' Inf Conc'!G21*3.78)</f>
        <v>239.81831999999997</v>
      </c>
      <c r="H21" s="297">
        <f>IF(' Inf Conc'!H21="", " ", ' Inf Conc'!$C21*' Inf Conc'!H21*3.78)</f>
        <v>21.160439999999998</v>
      </c>
      <c r="I21" s="297">
        <f>IF(' Inf Conc'!I21="", " ", ' Inf Conc'!$C21*' Inf Conc'!I21*3.78)</f>
        <v>3837.0931199999995</v>
      </c>
      <c r="J21" s="297">
        <f>IF(' Inf Conc'!J21="", " ", ' Inf Conc'!$C21*' Inf Conc'!J21*3.78)</f>
        <v>832.31064000000003</v>
      </c>
      <c r="K21" s="297">
        <f>IF(' Inf Conc'!K21="", " ", ' Inf Conc'!$C21*' Inf Conc'!K21*3.78)</f>
        <v>380.88792000000001</v>
      </c>
      <c r="L21" s="297">
        <f>IF(' Inf Conc'!L21="", " ", ' Inf Conc'!$C21*' Inf Conc'!L21*3.78)</f>
        <v>36960.235199999996</v>
      </c>
    </row>
    <row r="22" spans="1:12" ht="15.95" customHeight="1" x14ac:dyDescent="0.25">
      <c r="A22" s="90" t="str">
        <f>' Inf Conc'!A22</f>
        <v>Wet 2012/2013</v>
      </c>
      <c r="B22" s="18">
        <f>' Inf Conc'!B22</f>
        <v>41318</v>
      </c>
      <c r="C22" s="90">
        <f>' Inf Conc'!C22</f>
        <v>36.630000000000003</v>
      </c>
      <c r="D22" s="90">
        <f>' Inf Conc'!D22</f>
        <v>50.06</v>
      </c>
      <c r="E22" s="272">
        <f>IF(OR(' Inf Conc'!E22="",' Inf Conc'!E22=0)," ",' Inf Conc'!$C22*' Inf Conc'!E22*3.78)</f>
        <v>6504.916572000001</v>
      </c>
      <c r="F22" s="272">
        <f>IF(' Inf Conc'!F22="", " ", ' Inf Conc'!$C22*' Inf Conc'!F22*3.78)</f>
        <v>6258.4552800000001</v>
      </c>
      <c r="G22" s="272">
        <f>IF(' Inf Conc'!G22="", " ", ' Inf Conc'!$C22*' Inf Conc'!G22*3.78)</f>
        <v>221.53824</v>
      </c>
      <c r="H22" s="272">
        <f>IF(' Inf Conc'!H22="", " ", ' Inf Conc'!$C22*' Inf Conc'!H22*3.78)</f>
        <v>24.923051999999998</v>
      </c>
      <c r="I22" s="272">
        <f>IF(' Inf Conc'!I22="", " ", ' Inf Conc'!$C22*' Inf Conc'!I22*3.78)</f>
        <v>4181.5342799999999</v>
      </c>
      <c r="J22" s="272">
        <f>IF(' Inf Conc'!J22="", " ", ' Inf Conc'!$C22*' Inf Conc'!J22*3.78)</f>
        <v>747.69156000000009</v>
      </c>
      <c r="K22" s="272">
        <f>IF(' Inf Conc'!K22="", " ", ' Inf Conc'!$C22*' Inf Conc'!K22*3.78)</f>
        <v>404.30728800000003</v>
      </c>
      <c r="L22" s="272">
        <f>IF(' Inf Conc'!L22="", " ", ' Inf Conc'!$C22*' Inf Conc'!L22*3.78)</f>
        <v>32261.506200000003</v>
      </c>
    </row>
    <row r="23" spans="1:12" ht="15.95" customHeight="1" x14ac:dyDescent="0.25">
      <c r="A23" s="90" t="str">
        <f>' Inf Conc'!A23</f>
        <v>Wet 2012/2013</v>
      </c>
      <c r="B23" s="18">
        <f>' Inf Conc'!B23</f>
        <v>41325</v>
      </c>
      <c r="C23" s="90">
        <f>' Inf Conc'!C23</f>
        <v>40.69</v>
      </c>
      <c r="D23" s="90">
        <f>' Inf Conc'!D23</f>
        <v>55.96</v>
      </c>
      <c r="E23" s="272">
        <f>IF(OR(' Inf Conc'!E23="",' Inf Conc'!E23=0)," ",' Inf Conc'!$C23*' Inf Conc'!E23*3.78)</f>
        <v>6904.4500979999993</v>
      </c>
      <c r="F23" s="272">
        <f>IF(' Inf Conc'!F23="", " ", ' Inf Conc'!$C23*' Inf Conc'!F23*3.78)</f>
        <v>6782.9416199999987</v>
      </c>
      <c r="G23" s="272">
        <f>IF(' Inf Conc'!G23="", " ", ' Inf Conc'!$C23*' Inf Conc'!G23*3.78)</f>
        <v>101.51341199999999</v>
      </c>
      <c r="H23" s="272">
        <f>IF(' Inf Conc'!H23="", " ", ' Inf Conc'!$C23*' Inf Conc'!H23*3.78)</f>
        <v>19.995065999999998</v>
      </c>
      <c r="I23" s="272">
        <f>IF(' Inf Conc'!I23="", " ", ' Inf Conc'!$C23*' Inf Conc'!I23*3.78)</f>
        <v>4398.9145199999994</v>
      </c>
      <c r="J23" s="272">
        <f>IF(' Inf Conc'!J23="", " ", ' Inf Conc'!$C23*' Inf Conc'!J23*3.78)</f>
        <v>830.56427999999994</v>
      </c>
      <c r="K23" s="272">
        <f>IF(' Inf Conc'!K23="", " ", ' Inf Conc'!$C23*' Inf Conc'!K23*3.78)</f>
        <v>379.90625399999999</v>
      </c>
      <c r="L23" s="272">
        <f>IF(' Inf Conc'!L23="", " ", ' Inf Conc'!$C23*' Inf Conc'!L23*3.78)</f>
        <v>27993.092399999998</v>
      </c>
    </row>
    <row r="24" spans="1:12" ht="15.95" customHeight="1" x14ac:dyDescent="0.25">
      <c r="A24" s="90" t="str">
        <f>' Inf Conc'!A24</f>
        <v>Wet 2012/2013</v>
      </c>
      <c r="B24" s="18">
        <f>' Inf Conc'!B24</f>
        <v>41331</v>
      </c>
      <c r="C24" s="90">
        <f>' Inf Conc'!C24</f>
        <v>38.270000000000003</v>
      </c>
      <c r="D24" s="90">
        <f>' Inf Conc'!D24</f>
        <v>53.51</v>
      </c>
      <c r="E24" s="272">
        <f>IF(OR(' Inf Conc'!E24="",' Inf Conc'!E24=0)," ",' Inf Conc'!$C24*' Inf Conc'!E24*3.78)</f>
        <v>6877.1649239999997</v>
      </c>
      <c r="F24" s="272">
        <f>IF(' Inf Conc'!F24="", " ", ' Inf Conc'!$C24*' Inf Conc'!F24*3.78)</f>
        <v>6741.1839600000003</v>
      </c>
      <c r="G24" s="272">
        <f>IF(' Inf Conc'!G24="", " ", ' Inf Conc'!$C24*' Inf Conc'!G24*3.78)</f>
        <v>114.281874</v>
      </c>
      <c r="H24" s="272">
        <f>IF(' Inf Conc'!H24="", " ", ' Inf Conc'!$C24*' Inf Conc'!H24*3.78)</f>
        <v>21.699089999999998</v>
      </c>
      <c r="I24" s="272">
        <f>IF(' Inf Conc'!I24="", " ", ' Inf Conc'!$C24*' Inf Conc'!I24*3.78)</f>
        <v>4412.1482999999998</v>
      </c>
      <c r="J24" s="272">
        <f>IF(' Inf Conc'!J24="", " ", ' Inf Conc'!$C24*' Inf Conc'!J24*3.78)</f>
        <v>824.56542000000013</v>
      </c>
      <c r="K24" s="272">
        <f>IF(' Inf Conc'!K24="", " ", ' Inf Conc'!$C24*' Inf Conc'!K24*3.78)</f>
        <v>464.36052600000005</v>
      </c>
      <c r="L24" s="272">
        <f>IF(' Inf Conc'!L24="", " ", ' Inf Conc'!$C24*' Inf Conc'!L24*3.78)</f>
        <v>35731.1682</v>
      </c>
    </row>
    <row r="25" spans="1:12" ht="15.95" customHeight="1" x14ac:dyDescent="0.25">
      <c r="A25" s="90" t="str">
        <f>' Inf Conc'!A25</f>
        <v>Wet 2012/2013</v>
      </c>
      <c r="B25" s="18">
        <f>' Inf Conc'!B25</f>
        <v>41346</v>
      </c>
      <c r="C25" s="90">
        <f>' Inf Conc'!C25</f>
        <v>37.979999999999997</v>
      </c>
      <c r="D25" s="90">
        <f>' Inf Conc'!D25</f>
        <v>48.45</v>
      </c>
      <c r="E25" s="272">
        <f>IF(OR(' Inf Conc'!E25="",' Inf Conc'!E25=0)," ",' Inf Conc'!$C25*' Inf Conc'!E25*3.78)</f>
        <v>6707.3287679999994</v>
      </c>
      <c r="F25" s="272">
        <f>IF(' Inf Conc'!F25="", " ", ' Inf Conc'!$C25*' Inf Conc'!F25*3.78)</f>
        <v>6489.1108799999993</v>
      </c>
      <c r="G25" s="272">
        <f>IF(' Inf Conc'!G25="", " ", ' Inf Conc'!$C25*' Inf Conc'!G25*3.78)</f>
        <v>133.51489199999997</v>
      </c>
      <c r="H25" s="272">
        <f>IF(' Inf Conc'!H25="", " ", ' Inf Conc'!$C25*' Inf Conc'!H25*3.78)</f>
        <v>84.702995999999985</v>
      </c>
      <c r="I25" s="272">
        <f>IF(' Inf Conc'!I25="", " ", ' Inf Conc'!$C25*' Inf Conc'!I25*3.78)</f>
        <v>4177.7240400000001</v>
      </c>
      <c r="J25" s="272">
        <f>IF(' Inf Conc'!J25="", " ", ' Inf Conc'!$C25*' Inf Conc'!J25*3.78)</f>
        <v>760.89131999999995</v>
      </c>
      <c r="K25" s="272">
        <f>IF(' Inf Conc'!K25="", " ", ' Inf Conc'!$C25*' Inf Conc'!K25*3.78)</f>
        <v>373.26743999999997</v>
      </c>
      <c r="L25" s="272">
        <f>IF(' Inf Conc'!L25="", " ", ' Inf Conc'!$C25*' Inf Conc'!L25*3.78)</f>
        <v>42064.369199999994</v>
      </c>
    </row>
    <row r="26" spans="1:12" ht="15.95" customHeight="1" thickBot="1" x14ac:dyDescent="0.3">
      <c r="A26" s="251" t="str">
        <f>' Inf Conc'!A26</f>
        <v>Wet 2012/2013</v>
      </c>
      <c r="B26" s="365">
        <f>' Inf Conc'!B26</f>
        <v>41352</v>
      </c>
      <c r="C26" s="251">
        <f>' Inf Conc'!C26</f>
        <v>38.24</v>
      </c>
      <c r="D26" s="251">
        <f>' Inf Conc'!D26</f>
        <v>51.97</v>
      </c>
      <c r="E26" s="528">
        <f>IF(OR(' Inf Conc'!E26="",' Inf Conc'!E26=0)," ",' Inf Conc'!$C26*' Inf Conc'!E26*3.78)</f>
        <v>6672.2987520000006</v>
      </c>
      <c r="F26" s="528">
        <f>IF(' Inf Conc'!F26="", " ", ' Inf Conc'!$C26*' Inf Conc'!F26*3.78)</f>
        <v>6432.3504000000003</v>
      </c>
      <c r="G26" s="528">
        <f>IF(' Inf Conc'!G26="", " ", ' Inf Conc'!$C26*' Inf Conc'!G26*3.78)</f>
        <v>159.00192000000001</v>
      </c>
      <c r="H26" s="528">
        <f>IF(' Inf Conc'!H26="", " ", ' Inf Conc'!$C26*' Inf Conc'!H26*3.78)</f>
        <v>80.946432000000016</v>
      </c>
      <c r="I26" s="528">
        <f>IF(' Inf Conc'!I26="", " ", ' Inf Conc'!$C26*' Inf Conc'!I26*3.78)</f>
        <v>4191.8688000000002</v>
      </c>
      <c r="J26" s="528">
        <f>IF(' Inf Conc'!J26="", " ", ' Inf Conc'!$C26*' Inf Conc'!J26*3.78)</f>
        <v>852.82848000000001</v>
      </c>
      <c r="K26" s="528">
        <f>IF(' Inf Conc'!K26="", " ", ' Inf Conc'!$C26*' Inf Conc'!K26*3.78)</f>
        <v>403.28668800000003</v>
      </c>
      <c r="L26" s="528">
        <f>IF(' Inf Conc'!L26="", " ", ' Inf Conc'!$C26*' Inf Conc'!L26*3.78)</f>
        <v>38160.460800000001</v>
      </c>
    </row>
    <row r="27" spans="1:12" x14ac:dyDescent="0.25">
      <c r="A27" s="296" t="str">
        <f>' Inf Conc'!A27</f>
        <v>Wet 2012/2013</v>
      </c>
      <c r="B27" s="286">
        <f>' Inf Conc'!B27</f>
        <v>41365</v>
      </c>
      <c r="C27" s="296">
        <f>' Inf Conc'!C27</f>
        <v>39.51</v>
      </c>
      <c r="D27" s="296">
        <f>' Inf Conc'!D27</f>
        <v>57.28</v>
      </c>
      <c r="E27" s="297">
        <f>IF(OR(' Inf Conc'!E27="",' Inf Conc'!E27=0)," ",' Inf Conc'!$C27*' Inf Conc'!E27*3.78)</f>
        <v>6774.4162079999978</v>
      </c>
      <c r="F27" s="297">
        <f>IF(' Inf Conc'!F27="", " ", ' Inf Conc'!$C27*' Inf Conc'!F27*3.78)</f>
        <v>6541.4336399999993</v>
      </c>
      <c r="G27" s="297">
        <f>IF(' Inf Conc'!G27="", " ", ' Inf Conc'!$C27*' Inf Conc'!G27*3.78)</f>
        <v>194.15213999999997</v>
      </c>
      <c r="H27" s="297">
        <f>IF(' Inf Conc'!H27="", " ", ' Inf Conc'!$C27*' Inf Conc'!H27*3.78)</f>
        <v>38.830427999999998</v>
      </c>
      <c r="I27" s="297">
        <f>IF(' Inf Conc'!I27="", " ", ' Inf Conc'!$C27*' Inf Conc'!I27*3.78)</f>
        <v>4017.4558199999997</v>
      </c>
      <c r="J27" s="297">
        <f>IF(' Inf Conc'!J27="", " ", ' Inf Conc'!$C27*' Inf Conc'!J27*3.78)</f>
        <v>896.08679999999993</v>
      </c>
      <c r="K27" s="297">
        <f>IF(' Inf Conc'!K27="", " ", ' Inf Conc'!$C27*' Inf Conc'!K27*3.78)</f>
        <v>389.79775799999993</v>
      </c>
      <c r="L27" s="297">
        <f>IF(' Inf Conc'!L27="", " ", ' Inf Conc'!$C27*' Inf Conc'!L27*3.78)</f>
        <v>37635.645599999996</v>
      </c>
    </row>
    <row r="28" spans="1:12" x14ac:dyDescent="0.25">
      <c r="A28" s="90" t="str">
        <f>' Inf Conc'!A28</f>
        <v>Wet 2012/2013</v>
      </c>
      <c r="B28" s="18">
        <f>' Inf Conc'!B28</f>
        <v>41372</v>
      </c>
      <c r="C28" s="90">
        <f>' Inf Conc'!C28</f>
        <v>39.07</v>
      </c>
      <c r="D28" s="90">
        <f>' Inf Conc'!D28</f>
        <v>54.1</v>
      </c>
      <c r="E28" s="272">
        <f>IF(OR(' Inf Conc'!E28="",' Inf Conc'!E28=0)," ",' Inf Conc'!$C28*' Inf Conc'!E28*3.78)</f>
        <v>6474.6405485999994</v>
      </c>
      <c r="F28" s="272">
        <f>IF(' Inf Conc'!F28="", " ", ' Inf Conc'!$C28*' Inf Conc'!F28*3.78)</f>
        <v>6409.5116399999997</v>
      </c>
      <c r="G28" s="272">
        <f>IF(' Inf Conc'!G28="", " ", ' Inf Conc'!$C28*' Inf Conc'!G28*3.78)</f>
        <v>57.596994000000002</v>
      </c>
      <c r="H28" s="272">
        <f>IF(' Inf Conc'!H28="", " ", ' Inf Conc'!$C28*' Inf Conc'!H28*3.78)</f>
        <v>7.5319145999999995</v>
      </c>
      <c r="I28" s="272">
        <f>IF(' Inf Conc'!I28="", " ", ' Inf Conc'!$C28*' Inf Conc'!I28*3.78)</f>
        <v>4120.4003399999992</v>
      </c>
      <c r="J28" s="272">
        <f>IF(' Inf Conc'!J28="", " ", ' Inf Conc'!$C28*' Inf Conc'!J28*3.78)</f>
        <v>812.26529999999991</v>
      </c>
      <c r="K28" s="272">
        <f>IF(' Inf Conc'!K28="", " ", ' Inf Conc'!$C28*' Inf Conc'!K28*3.78)</f>
        <v>366.25780800000001</v>
      </c>
      <c r="L28" s="272">
        <f>IF(' Inf Conc'!L28="", " ", ' Inf Conc'!$C28*' Inf Conc'!L28*3.78)</f>
        <v>38397.995999999999</v>
      </c>
    </row>
    <row r="29" spans="1:12" x14ac:dyDescent="0.25">
      <c r="A29" s="90" t="str">
        <f>' Inf Conc'!A29</f>
        <v>Dry 2013</v>
      </c>
      <c r="B29" s="18">
        <f>' Inf Conc'!B29</f>
        <v>41400</v>
      </c>
      <c r="C29" s="90">
        <f>' Inf Conc'!C29</f>
        <v>37.11</v>
      </c>
      <c r="D29" s="90">
        <f>' Inf Conc'!D29</f>
        <v>52.32</v>
      </c>
      <c r="E29" s="272">
        <f>IF(OR(' Inf Conc'!E29="",' Inf Conc'!E29=0)," ",' Inf Conc'!$C29*' Inf Conc'!E29*3.78)</f>
        <v>6518.6164260000005</v>
      </c>
      <c r="F29" s="272">
        <f>IF(' Inf Conc'!F29="", " ", ' Inf Conc'!$C29*' Inf Conc'!F29*3.78)</f>
        <v>6480.7419599999994</v>
      </c>
      <c r="G29" s="272">
        <f>IF(' Inf Conc'!G29="", " ", ' Inf Conc'!$C29*' Inf Conc'!G29*3.78)</f>
        <v>33.666191999999995</v>
      </c>
      <c r="H29" s="272">
        <f>IF(' Inf Conc'!H29="", " ", ' Inf Conc'!$C29*' Inf Conc'!H29*3.78)</f>
        <v>4.2082739999999994</v>
      </c>
      <c r="I29" s="272">
        <f>IF(' Inf Conc'!I29="", " ", ' Inf Conc'!$C29*' Inf Conc'!I29*3.78)</f>
        <v>4208.2739999999994</v>
      </c>
      <c r="J29" s="272">
        <f>IF(' Inf Conc'!J29="", " ", ' Inf Conc'!$C29*' Inf Conc'!J29*3.78)</f>
        <v>799.57205999999996</v>
      </c>
      <c r="K29" s="272">
        <f>IF(' Inf Conc'!K29="", " ", ' Inf Conc'!$C29*' Inf Conc'!K29*3.78)</f>
        <v>399.78602999999998</v>
      </c>
      <c r="L29" s="272">
        <f>IF(' Inf Conc'!L29="", " ", ' Inf Conc'!$C29*' Inf Conc'!L29*3.78)</f>
        <v>39838.3272</v>
      </c>
    </row>
    <row r="30" spans="1:12" x14ac:dyDescent="0.25">
      <c r="A30" s="90" t="str">
        <f>' Inf Conc'!A30</f>
        <v>Dry 2013</v>
      </c>
      <c r="B30" s="18">
        <f>' Inf Conc'!B30</f>
        <v>41414</v>
      </c>
      <c r="C30" s="90">
        <f>' Inf Conc'!C30</f>
        <v>37.020000000000003</v>
      </c>
      <c r="D30" s="90">
        <f>' Inf Conc'!D30</f>
        <v>51.66</v>
      </c>
      <c r="E30" s="272">
        <f>IF(OR(' Inf Conc'!E30="",' Inf Conc'!E30=0)," ",' Inf Conc'!$C30*' Inf Conc'!E30*3.78)</f>
        <v>7171.6995000000006</v>
      </c>
      <c r="F30" s="272">
        <f>IF(' Inf Conc'!F30="", " ", ' Inf Conc'!$C30*' Inf Conc'!F30*3.78)</f>
        <v>7094.7349200000008</v>
      </c>
      <c r="G30" s="272">
        <f>IF(' Inf Conc'!G30="", " ", ' Inf Conc'!$C30*' Inf Conc'!G30*3.78)</f>
        <v>62.971020000000003</v>
      </c>
      <c r="H30" s="272">
        <f>IF(' Inf Conc'!H30="", " ", ' Inf Conc'!$C30*' Inf Conc'!H30*3.78)</f>
        <v>13.99356</v>
      </c>
      <c r="I30" s="272">
        <f>IF(' Inf Conc'!I30="", " ", ' Inf Conc'!$C30*' Inf Conc'!I30*3.78)</f>
        <v>4463.9456399999999</v>
      </c>
      <c r="J30" s="272">
        <f>IF(' Inf Conc'!J30="", " ", ' Inf Conc'!$C30*' Inf Conc'!J30*3.78)</f>
        <v>937.56852000000003</v>
      </c>
      <c r="K30" s="272">
        <f>IF(' Inf Conc'!K30="", " ", ' Inf Conc'!$C30*' Inf Conc'!K30*3.78)</f>
        <v>467.38490399999995</v>
      </c>
      <c r="L30" s="272">
        <f>IF(' Inf Conc'!L30="", " ", ' Inf Conc'!$C30*' Inf Conc'!L30*3.78)</f>
        <v>41141.066400000003</v>
      </c>
    </row>
    <row r="31" spans="1:12" x14ac:dyDescent="0.25">
      <c r="A31" s="90" t="str">
        <f>' Inf Conc'!A31</f>
        <v>Dry 2013</v>
      </c>
      <c r="B31" s="18">
        <f>' Inf Conc'!B31</f>
        <v>41428</v>
      </c>
      <c r="C31" s="90">
        <f>' Inf Conc'!C31</f>
        <v>35.89</v>
      </c>
      <c r="D31" s="90">
        <f>' Inf Conc'!D31</f>
        <v>50.44</v>
      </c>
      <c r="E31" s="272">
        <f>IF(OR(' Inf Conc'!E31="",' Inf Conc'!E31=0)," ",' Inf Conc'!$C31*' Inf Conc'!E31*3.78)</f>
        <v>6742.5107399999997</v>
      </c>
      <c r="F31" s="272">
        <f>IF(' Inf Conc'!F31="", " ", ' Inf Conc'!$C31*' Inf Conc'!F31*3.78)</f>
        <v>6633.9793799999998</v>
      </c>
      <c r="G31" s="272">
        <f>IF(' Inf Conc'!G31="", " ", ' Inf Conc'!$C31*' Inf Conc'!G31*3.78)</f>
        <v>67.832099999999997</v>
      </c>
      <c r="H31" s="272">
        <f>IF(' Inf Conc'!H31="", " ", ' Inf Conc'!$C31*' Inf Conc'!H31*3.78)</f>
        <v>40.699259999999995</v>
      </c>
      <c r="I31" s="272">
        <f>IF(' Inf Conc'!I31="", " ", ' Inf Conc'!$C31*' Inf Conc'!I31*3.78)</f>
        <v>4354.8208199999999</v>
      </c>
      <c r="J31" s="272">
        <f>IF(' Inf Conc'!J31="", " ", ' Inf Conc'!$C31*' Inf Conc'!J31*3.78)</f>
        <v>827.55161999999996</v>
      </c>
      <c r="K31" s="272">
        <f>IF(' Inf Conc'!K31="", " ", ' Inf Conc'!$C31*' Inf Conc'!K31*3.78)</f>
        <v>393.42617999999999</v>
      </c>
      <c r="L31" s="272">
        <f>IF(' Inf Conc'!L31="", " ", ' Inf Conc'!$C31*' Inf Conc'!L31*3.78)</f>
        <v>41920.237799999995</v>
      </c>
    </row>
    <row r="32" spans="1:12" x14ac:dyDescent="0.25">
      <c r="A32" s="90" t="str">
        <f>' Inf Conc'!A32</f>
        <v>Dry 2013</v>
      </c>
      <c r="B32" s="18">
        <f>' Inf Conc'!B32</f>
        <v>41435</v>
      </c>
      <c r="C32" s="90">
        <f>' Inf Conc'!C32</f>
        <v>36.26</v>
      </c>
      <c r="D32" s="90">
        <f>' Inf Conc'!D32</f>
        <v>50.83</v>
      </c>
      <c r="E32" s="272">
        <f>IF(OR(' Inf Conc'!E32="",' Inf Conc'!E32=0)," ",' Inf Conc'!$C32*' Inf Conc'!E32*3.78)</f>
        <v>7419.2093639999994</v>
      </c>
      <c r="F32" s="272">
        <f>IF(' Inf Conc'!F32="", " ", ' Inf Conc'!$C32*' Inf Conc'!F32*3.78)</f>
        <v>7278.0346799999998</v>
      </c>
      <c r="G32" s="272">
        <f>IF(' Inf Conc'!G32="", " ", ' Inf Conc'!$C32*' Inf Conc'!G32*3.78)</f>
        <v>91.832076000000001</v>
      </c>
      <c r="H32" s="272">
        <f>IF(' Inf Conc'!H32="", " ", ' Inf Conc'!$C32*' Inf Conc'!H32*3.78)</f>
        <v>49.342607999999998</v>
      </c>
      <c r="I32" s="272">
        <f>IF(' Inf Conc'!I32="", " ", ' Inf Conc'!$C32*' Inf Conc'!I32*3.78)</f>
        <v>4495.6598399999984</v>
      </c>
      <c r="J32" s="272">
        <f>IF(' Inf Conc'!J32="", " ", ' Inf Conc'!$C32*' Inf Conc'!J32*3.78)</f>
        <v>1069.0898399999999</v>
      </c>
      <c r="K32" s="272">
        <f>IF(' Inf Conc'!K32="", " ", ' Inf Conc'!$C32*' Inf Conc'!K32*3.78)</f>
        <v>538.65680399999997</v>
      </c>
      <c r="L32" s="272">
        <f>IF(' Inf Conc'!L32="", " ", ' Inf Conc'!$C32*' Inf Conc'!L32*3.78)</f>
        <v>40022.337599999999</v>
      </c>
    </row>
    <row r="33" spans="1:12" x14ac:dyDescent="0.25">
      <c r="A33" s="90" t="str">
        <f>' Inf Conc'!A33</f>
        <v>Dry 2013</v>
      </c>
      <c r="B33" s="18">
        <f>' Inf Conc'!B33</f>
        <v>41444</v>
      </c>
      <c r="C33" s="90">
        <f>' Inf Conc'!C33</f>
        <v>34.17</v>
      </c>
      <c r="D33" s="90">
        <f>' Inf Conc'!D33</f>
        <v>48.26</v>
      </c>
      <c r="E33" s="272">
        <f>IF(OR(' Inf Conc'!E33="",' Inf Conc'!E33=0)," ",' Inf Conc'!$C33*' Inf Conc'!E33*3.78)</f>
        <v>6536.9191860000001</v>
      </c>
      <c r="F33" s="272">
        <f>IF(' Inf Conc'!F33="", " ", ' Inf Conc'!$C33*' Inf Conc'!F33*3.78)</f>
        <v>6354.7999200000004</v>
      </c>
      <c r="G33" s="272">
        <f>IF(' Inf Conc'!G33="", " ", ' Inf Conc'!$C33*' Inf Conc'!G33*3.78)</f>
        <v>98.163575999999992</v>
      </c>
      <c r="H33" s="272">
        <f>IF(' Inf Conc'!H33="", " ", ' Inf Conc'!$C33*' Inf Conc'!H33*3.78)</f>
        <v>83.955690000000004</v>
      </c>
      <c r="I33" s="272">
        <f>IF(' Inf Conc'!I33="", " ", ' Inf Conc'!$C33*' Inf Conc'!I33*3.78)</f>
        <v>4107.37068</v>
      </c>
      <c r="J33" s="272">
        <f>IF(' Inf Conc'!J33="", " ", ' Inf Conc'!$C33*' Inf Conc'!J33*3.78)</f>
        <v>749.14307999999994</v>
      </c>
      <c r="K33" s="272">
        <f>IF(' Inf Conc'!K33="", " ", ' Inf Conc'!$C33*' Inf Conc'!K33*3.78)</f>
        <v>360.363654</v>
      </c>
      <c r="L33" s="272">
        <f>IF(' Inf Conc'!L33="", " ", ' Inf Conc'!$C33*' Inf Conc'!L33*3.78)</f>
        <v>42365.332799999996</v>
      </c>
    </row>
    <row r="34" spans="1:12" ht="15.75" thickBot="1" x14ac:dyDescent="0.3">
      <c r="A34" s="251" t="str">
        <f>' Inf Conc'!A34</f>
        <v>Dry 2013</v>
      </c>
      <c r="B34" s="365">
        <f>' Inf Conc'!B34</f>
        <v>41449</v>
      </c>
      <c r="C34" s="251">
        <f>' Inf Conc'!C34</f>
        <v>34</v>
      </c>
      <c r="D34" s="251">
        <f>' Inf Conc'!D34</f>
        <v>47.73</v>
      </c>
      <c r="E34" s="528">
        <f>IF(OR(' Inf Conc'!E34="",' Inf Conc'!E34=0)," ",' Inf Conc'!$C34*' Inf Conc'!E34*3.78)</f>
        <v>6207.5159999999996</v>
      </c>
      <c r="F34" s="528">
        <f>IF(' Inf Conc'!F34="", " ", ' Inf Conc'!$C34*' Inf Conc'!F34*3.78)</f>
        <v>5976.1799999999994</v>
      </c>
      <c r="G34" s="528">
        <f>IF(' Inf Conc'!G34="", " ", ' Inf Conc'!$C34*' Inf Conc'!G34*3.78)</f>
        <v>141.37200000000001</v>
      </c>
      <c r="H34" s="528">
        <f>IF(' Inf Conc'!H34="", " ", ' Inf Conc'!$C34*' Inf Conc'!H34*3.78)</f>
        <v>89.963999999999984</v>
      </c>
      <c r="I34" s="528">
        <f>IF(' Inf Conc'!I34="", " ", ' Inf Conc'!$C34*' Inf Conc'!I34*3.78)</f>
        <v>3829.8960000000002</v>
      </c>
      <c r="J34" s="528">
        <f>IF(' Inf Conc'!J34="", " ", ' Inf Conc'!$C34*' Inf Conc'!J34*3.78)</f>
        <v>732.56399999999996</v>
      </c>
      <c r="K34" s="528">
        <f>IF(' Inf Conc'!K34="", " ", ' Inf Conc'!$C34*' Inf Conc'!K34*3.78)</f>
        <v>394.55639999999994</v>
      </c>
      <c r="L34" s="528">
        <f>IF(' Inf Conc'!L34="", " ", ' Inf Conc'!$C34*' Inf Conc'!L34*3.78)</f>
        <v>40997.879999999997</v>
      </c>
    </row>
    <row r="35" spans="1:12" x14ac:dyDescent="0.25">
      <c r="A35" s="296" t="str">
        <f>' Inf Conc'!A35</f>
        <v>Dry 2013</v>
      </c>
      <c r="B35" s="286">
        <f>' Inf Conc'!B35</f>
        <v>41463</v>
      </c>
      <c r="C35" s="296">
        <f>' Inf Conc'!C35</f>
        <v>34.590000000000003</v>
      </c>
      <c r="D35" s="296">
        <f>' Inf Conc'!D35</f>
        <v>49.84</v>
      </c>
      <c r="E35" s="297">
        <f>IF(OR(' Inf Conc'!E35="",' Inf Conc'!E35=0)," ",' Inf Conc'!$C35*' Inf Conc'!E35*3.78)</f>
        <v>6371.4572460000009</v>
      </c>
      <c r="F35" s="297">
        <f>IF(' Inf Conc'!F35="", " ", ' Inf Conc'!$C35*' Inf Conc'!F35*3.78)</f>
        <v>6223.7095200000003</v>
      </c>
      <c r="G35" s="297">
        <f>IF(' Inf Conc'!G35="", " ", ' Inf Conc'!$C35*' Inf Conc'!G35*3.78)</f>
        <v>78.450119999999998</v>
      </c>
      <c r="H35" s="297">
        <f>IF(' Inf Conc'!H35="", " ", ' Inf Conc'!$C35*' Inf Conc'!H35*3.78)</f>
        <v>69.297606000000002</v>
      </c>
      <c r="I35" s="297">
        <f>IF(' Inf Conc'!I35="", " ", ' Inf Conc'!$C35*' Inf Conc'!I35*3.78)</f>
        <v>4210.1564400000007</v>
      </c>
      <c r="J35" s="297">
        <f>IF(' Inf Conc'!J35="", " ", ' Inf Conc'!$C35*' Inf Conc'!J35*3.78)</f>
        <v>758.35116000000005</v>
      </c>
      <c r="K35" s="297">
        <f>IF(' Inf Conc'!K35="", " ", ' Inf Conc'!$C35*' Inf Conc'!K35*3.78)</f>
        <v>353.02554000000003</v>
      </c>
      <c r="L35" s="297">
        <f>IF(' Inf Conc'!L35="", " ", ' Inf Conc'!$C35*' Inf Conc'!L35*3.78)</f>
        <v>38702.059200000003</v>
      </c>
    </row>
    <row r="36" spans="1:12" x14ac:dyDescent="0.25">
      <c r="A36" s="90" t="str">
        <f>' Inf Conc'!A36</f>
        <v>Dry 2013</v>
      </c>
      <c r="B36" s="18">
        <f>' Inf Conc'!B36</f>
        <v>41501</v>
      </c>
      <c r="C36" s="90">
        <f>' Inf Conc'!C36</f>
        <v>36.56</v>
      </c>
      <c r="D36" s="90">
        <f>' Inf Conc'!D36</f>
        <v>45.89</v>
      </c>
      <c r="E36" s="272">
        <f>IF(OR(' Inf Conc'!E36="",' Inf Conc'!E36=0)," ",' Inf Conc'!$C36*' Inf Conc'!E36*3.78)</f>
        <v>6757.8235200000008</v>
      </c>
      <c r="F36" s="272">
        <f>IF(' Inf Conc'!F36="", " ", ' Inf Conc'!$C36*' Inf Conc'!F36*3.78)</f>
        <v>6522.8889600000011</v>
      </c>
      <c r="G36" s="272">
        <f>IF(' Inf Conc'!G36="", " ", ' Inf Conc'!$C36*' Inf Conc'!G36*3.78)</f>
        <v>165.83615999999998</v>
      </c>
      <c r="H36" s="272">
        <f>IF(' Inf Conc'!H36="", " ", ' Inf Conc'!$C36*' Inf Conc'!H36*3.78)</f>
        <v>69.098399999999998</v>
      </c>
      <c r="I36" s="272">
        <f>IF(' Inf Conc'!I36="", " ", ' Inf Conc'!$C36*' Inf Conc'!I36*3.78)</f>
        <v>4201.1827199999998</v>
      </c>
      <c r="J36" s="272">
        <f>IF(' Inf Conc'!J36="", " ", ' Inf Conc'!$C36*' Inf Conc'!J36*3.78)</f>
        <v>801.54143999999997</v>
      </c>
      <c r="K36" s="272">
        <f>IF(' Inf Conc'!K36="", " ", ' Inf Conc'!$C36*' Inf Conc'!K36*3.78)</f>
        <v>385.56907200000001</v>
      </c>
      <c r="L36" s="272">
        <f>IF(' Inf Conc'!L36="", " ", ' Inf Conc'!$C36*' Inf Conc'!L36*3.78)</f>
        <v>44499.369600000005</v>
      </c>
    </row>
    <row r="37" spans="1:12" x14ac:dyDescent="0.25">
      <c r="A37" s="90" t="str">
        <f>' Inf Conc'!A37</f>
        <v>Dry 2013</v>
      </c>
      <c r="B37" s="18">
        <f>' Inf Conc'!B37</f>
        <v>41505</v>
      </c>
      <c r="C37" s="90">
        <f>' Inf Conc'!C37</f>
        <v>33.93</v>
      </c>
      <c r="D37" s="90">
        <f>' Inf Conc'!D37</f>
        <v>49.53</v>
      </c>
      <c r="E37" s="272">
        <f>IF(OR(' Inf Conc'!E37="",' Inf Conc'!E37=0)," ",' Inf Conc'!$C37*' Inf Conc'!E37*3.78)</f>
        <v>6094.6966079999993</v>
      </c>
      <c r="F37" s="272">
        <f>IF(' Inf Conc'!F37="", " ", ' Inf Conc'!$C37*' Inf Conc'!F37*3.78)</f>
        <v>5874.0973199999989</v>
      </c>
      <c r="G37" s="272">
        <f>IF(' Inf Conc'!G37="", " ", ' Inf Conc'!$C37*' Inf Conc'!G37*3.78)</f>
        <v>179.55755999999997</v>
      </c>
      <c r="H37" s="272">
        <f>IF(' Inf Conc'!H37="", " ", ' Inf Conc'!$C37*' Inf Conc'!H37*3.78)</f>
        <v>41.041727999999999</v>
      </c>
      <c r="I37" s="272">
        <f>IF(' Inf Conc'!I37="", " ", ' Inf Conc'!$C37*' Inf Conc'!I37*3.78)</f>
        <v>3822.0109199999997</v>
      </c>
      <c r="J37" s="272">
        <f>IF(' Inf Conc'!J37="", " ", ' Inf Conc'!$C37*' Inf Conc'!J37*3.78)</f>
        <v>795.18348000000003</v>
      </c>
      <c r="K37" s="272" t="str">
        <f>IF(' Inf Conc'!K37="", " ", ' Inf Conc'!$C37*' Inf Conc'!K37*3.78)</f>
        <v xml:space="preserve"> </v>
      </c>
      <c r="L37" s="272">
        <f>IF(' Inf Conc'!L37="", " ", ' Inf Conc'!$C37*' Inf Conc'!L37*3.78)</f>
        <v>38861.386199999994</v>
      </c>
    </row>
    <row r="38" spans="1:12" x14ac:dyDescent="0.25">
      <c r="A38" s="90" t="str">
        <f>' Inf Conc'!A38</f>
        <v>Dry 2013</v>
      </c>
      <c r="B38" s="18">
        <f>' Inf Conc'!B38</f>
        <v>41508</v>
      </c>
      <c r="C38" s="90">
        <f>' Inf Conc'!C38</f>
        <v>35.18</v>
      </c>
      <c r="D38" s="90">
        <f>' Inf Conc'!D38</f>
        <v>46.08</v>
      </c>
      <c r="E38" s="272">
        <f>IF(OR(' Inf Conc'!E38="",' Inf Conc'!E38=0)," ",' Inf Conc'!$C38*' Inf Conc'!E38*3.78)</f>
        <v>6972.1623719999998</v>
      </c>
      <c r="F38" s="272">
        <f>IF(' Inf Conc'!F38="", " ", ' Inf Conc'!$C38*' Inf Conc'!F38*3.78)</f>
        <v>6835.1925599999995</v>
      </c>
      <c r="G38" s="272">
        <f>IF(' Inf Conc'!G38="", " ", ' Inf Conc'!$C38*' Inf Conc'!G38*3.78)</f>
        <v>122.34196799999999</v>
      </c>
      <c r="H38" s="272">
        <f>IF(' Inf Conc'!H38="", " ", ' Inf Conc'!$C38*' Inf Conc'!H38*3.78)</f>
        <v>14.627844</v>
      </c>
      <c r="I38" s="272">
        <f>IF(' Inf Conc'!I38="", " ", ' Inf Conc'!$C38*' Inf Conc'!I38*3.78)</f>
        <v>4561.2277199999999</v>
      </c>
      <c r="J38" s="272">
        <f>IF(' Inf Conc'!J38="", " ", ' Inf Conc'!$C38*' Inf Conc'!J38*3.78)</f>
        <v>718.09415999999999</v>
      </c>
      <c r="K38" s="272">
        <f>IF(' Inf Conc'!K38="", " ", ' Inf Conc'!$C38*' Inf Conc'!K38*3.78)</f>
        <v>378.99414000000002</v>
      </c>
      <c r="L38" s="272">
        <f>IF(' Inf Conc'!L38="", " ", ' Inf Conc'!$C38*' Inf Conc'!L38*3.78)</f>
        <v>39761.139599999995</v>
      </c>
    </row>
    <row r="39" spans="1:12" ht="15.75" thickBot="1" x14ac:dyDescent="0.3">
      <c r="A39" s="251" t="str">
        <f>' Inf Conc'!A39</f>
        <v>Dry 2013</v>
      </c>
      <c r="B39" s="365">
        <f>' Inf Conc'!B39</f>
        <v>41527</v>
      </c>
      <c r="C39" s="251">
        <f>' Inf Conc'!C39</f>
        <v>34.950000000000003</v>
      </c>
      <c r="D39" s="251">
        <f>' Inf Conc'!D39</f>
        <v>44.87</v>
      </c>
      <c r="E39" s="528">
        <f>IF(OR(' Inf Conc'!E39="",' Inf Conc'!E39=0)," ",' Inf Conc'!$C39*' Inf Conc'!E39*3.78)</f>
        <v>6765.4043099999999</v>
      </c>
      <c r="F39" s="528">
        <f>IF(' Inf Conc'!F39="", " ", ' Inf Conc'!$C39*' Inf Conc'!F39*3.78)</f>
        <v>6579.1277999999993</v>
      </c>
      <c r="G39" s="528">
        <f>IF(' Inf Conc'!G39="", " ", ' Inf Conc'!$C39*' Inf Conc'!G39*3.78)</f>
        <v>158.53320000000002</v>
      </c>
      <c r="H39" s="528">
        <f>IF(' Inf Conc'!H39="", " ", ' Inf Conc'!$C39*' Inf Conc'!H39*3.78)</f>
        <v>27.743309999999997</v>
      </c>
      <c r="I39" s="528">
        <f>IF(' Inf Conc'!I39="", " ", ' Inf Conc'!$C39*' Inf Conc'!I39*3.78)</f>
        <v>4359.6630000000005</v>
      </c>
      <c r="J39" s="528">
        <f>IF(' Inf Conc'!J39="", " ", ' Inf Conc'!$C39*' Inf Conc'!J39*3.78)</f>
        <v>766.24379999999996</v>
      </c>
      <c r="K39" s="528">
        <f>IF(' Inf Conc'!K39="", " ", ' Inf Conc'!$C39*' Inf Conc'!K39*3.78)</f>
        <v>396.33300000000003</v>
      </c>
      <c r="L39" s="528">
        <f>IF(' Inf Conc'!L39="", " ", ' Inf Conc'!$C39*' Inf Conc'!L39*3.78)</f>
        <v>40425.966</v>
      </c>
    </row>
    <row r="40" spans="1:12" x14ac:dyDescent="0.25">
      <c r="A40" s="296" t="str">
        <f>' Inf Conc'!A40</f>
        <v>Dry 2013</v>
      </c>
      <c r="B40" s="286">
        <f>' Inf Conc'!B40</f>
        <v>41548</v>
      </c>
      <c r="C40" s="485">
        <f>' Inf Conc'!C40</f>
        <v>35</v>
      </c>
      <c r="D40" s="485">
        <f>' Inf Conc'!D40</f>
        <v>47.78</v>
      </c>
      <c r="E40" s="297">
        <f>IF(OR(' Inf Conc'!E40="",' Inf Conc'!E40=0)," ",' Inf Conc'!$C40*' Inf Conc'!E40*3.78)</f>
        <v>6375.5369999999994</v>
      </c>
      <c r="F40" s="297">
        <f>IF(' Inf Conc'!F40="", " ", ' Inf Conc'!$C40*' Inf Conc'!F40*3.78)</f>
        <v>6297.48</v>
      </c>
      <c r="G40" s="486">
        <f>IF(' Inf Conc'!G40="", " ", ' Inf Conc'!$C40*' Inf Conc'!G40*3.78)</f>
        <v>47.627999999999993</v>
      </c>
      <c r="H40" s="297">
        <f>IF(' Inf Conc'!H40="", " ", ' Inf Conc'!$C40*' Inf Conc'!H40*3.78)</f>
        <v>30.429000000000002</v>
      </c>
      <c r="I40" s="297">
        <f>IF(' Inf Conc'!I40="", " ", ' Inf Conc'!$C40*' Inf Conc'!I40*3.78)</f>
        <v>4180.6799999999994</v>
      </c>
      <c r="J40" s="297">
        <f>IF(' Inf Conc'!J40="", " ", ' Inf Conc'!$C40*' Inf Conc'!J40*3.78)</f>
        <v>859.94999999999993</v>
      </c>
      <c r="K40" s="297">
        <f>IF(' Inf Conc'!K40="", " ", ' Inf Conc'!$C40*' Inf Conc'!K40*3.78)</f>
        <v>383.66999999999996</v>
      </c>
      <c r="L40" s="297">
        <f>IF(' Inf Conc'!L40="", " ", ' Inf Conc'!$C40*' Inf Conc'!L40*3.78)</f>
        <v>41145.299999999996</v>
      </c>
    </row>
    <row r="41" spans="1:12" x14ac:dyDescent="0.25">
      <c r="A41" s="190" t="s">
        <v>216</v>
      </c>
      <c r="B41" s="385">
        <f>' Inf Conc'!B41</f>
        <v>41583</v>
      </c>
      <c r="C41" s="390">
        <f>' Inf Conc'!C41</f>
        <v>37.1</v>
      </c>
      <c r="D41" s="390">
        <f>' Inf Conc'!D41</f>
        <v>51.72</v>
      </c>
      <c r="E41" s="391">
        <f>IF(OR(' Inf Conc'!E41="",' Inf Conc'!E41=0)," ",' Inf Conc'!$C41*' Inf Conc'!E41*3.78)</f>
        <v>7304.9974199999997</v>
      </c>
      <c r="F41" s="391">
        <f>IF(' Inf Conc'!F41="", " ", ' Inf Conc'!$C41*' Inf Conc'!F41*3.78)</f>
        <v>6997.8761999999997</v>
      </c>
      <c r="G41" s="391">
        <f>IF(' Inf Conc'!G41="", " ", ' Inf Conc'!$C41*' Inf Conc'!G41*3.78)</f>
        <v>266.45219999999995</v>
      </c>
      <c r="H41" s="391">
        <f>IF(' Inf Conc'!H41="", " ", ' Inf Conc'!$C41*' Inf Conc'!H41*3.78)</f>
        <v>40.669019999999996</v>
      </c>
      <c r="I41" s="391">
        <f>IF(' Inf Conc'!I41="", " ", ' Inf Conc'!$C41*' Inf Conc'!I41*3.78)</f>
        <v>4599.8063999999995</v>
      </c>
      <c r="J41" s="391">
        <f>IF(' Inf Conc'!J41="", " ", ' Inf Conc'!$C41*' Inf Conc'!J41*3.78)</f>
        <v>1009.7135999999999</v>
      </c>
      <c r="K41" s="391">
        <f>IF(' Inf Conc'!K41="", " ", ' Inf Conc'!$C41*' Inf Conc'!K41*3.78)</f>
        <v>403.88543999999996</v>
      </c>
      <c r="L41" s="391">
        <f>IF(' Inf Conc'!L41="", " ", ' Inf Conc'!$C41*' Inf Conc'!L41*3.78)</f>
        <v>40809.258000000002</v>
      </c>
    </row>
    <row r="42" spans="1:12" ht="15.75" thickBot="1" x14ac:dyDescent="0.3">
      <c r="A42" s="191" t="s">
        <v>216</v>
      </c>
      <c r="B42" s="529">
        <f>' Inf Conc'!B42</f>
        <v>41613</v>
      </c>
      <c r="C42" s="492">
        <f>' Inf Conc'!C42</f>
        <v>34.590000000000003</v>
      </c>
      <c r="D42" s="492">
        <f>' Inf Conc'!D42</f>
        <v>44.53</v>
      </c>
      <c r="E42" s="530">
        <f>IF(OR(' Inf Conc'!E42="",' Inf Conc'!E42=0)," ",' Inf Conc'!$C42*' Inf Conc'!E42*3.78)</f>
        <v>6687.8727299999991</v>
      </c>
      <c r="F42" s="531">
        <f>IF(' Inf Conc'!F42="", " ", ' Inf Conc'!$C42*' Inf Conc'!F42*3.78)</f>
        <v>6485.2099199999993</v>
      </c>
      <c r="G42" s="531">
        <f>IF(' Inf Conc'!G42="", " ", ' Inf Conc'!$C42*' Inf Conc'!G42*3.78)</f>
        <v>183.05027999999999</v>
      </c>
      <c r="H42" s="531">
        <f>IF(' Inf Conc'!H42="", " ", ' Inf Conc'!$C42*' Inf Conc'!H42*3.78)</f>
        <v>19.61253</v>
      </c>
      <c r="I42" s="531">
        <f>IF(' Inf Conc'!I42="", " ", ' Inf Conc'!$C42*' Inf Conc'!I42*3.78)</f>
        <v>4484.7318599999999</v>
      </c>
      <c r="J42" s="531">
        <f>IF(' Inf Conc'!J42="", " ", ' Inf Conc'!$C42*' Inf Conc'!J42*3.78)</f>
        <v>862.95132000000001</v>
      </c>
      <c r="K42" s="531">
        <f>IF(' Inf Conc'!K42="", " ", ' Inf Conc'!$C42*' Inf Conc'!K42*3.78)</f>
        <v>426.11490180000004</v>
      </c>
      <c r="L42" s="531">
        <f>IF(' Inf Conc'!L42="", " ", ' Inf Conc'!$C42*' Inf Conc'!L42*3.78)</f>
        <v>31510.798200000001</v>
      </c>
    </row>
    <row r="43" spans="1:12" x14ac:dyDescent="0.25">
      <c r="A43" s="485" t="s">
        <v>216</v>
      </c>
      <c r="B43" s="286">
        <f>' Inf Conc'!B43</f>
        <v>41661</v>
      </c>
      <c r="C43" s="485">
        <f>' Inf Conc'!C43</f>
        <v>37.090000000000003</v>
      </c>
      <c r="D43" s="485">
        <f>' Inf Conc'!D43</f>
        <v>49.77</v>
      </c>
      <c r="E43" s="297">
        <f>IF(OR(' Inf Conc'!E43="",' Inf Conc'!E43=0)," ",' Inf Conc'!$C43*' Inf Conc'!E43*3.78)</f>
        <v>7252.5563459999994</v>
      </c>
      <c r="F43" s="297">
        <f>IF(' Inf Conc'!F43="", " ", ' Inf Conc'!$C43*' Inf Conc'!F43*3.78)</f>
        <v>6967.9499400000004</v>
      </c>
      <c r="G43" s="297">
        <f>IF(' Inf Conc'!G43="", " ", ' Inf Conc'!$C43*' Inf Conc'!G43*3.78)</f>
        <v>252.36036000000004</v>
      </c>
      <c r="H43" s="297">
        <f>IF(' Inf Conc'!H43="", " ", ' Inf Conc'!$C43*' Inf Conc'!H43*3.78)</f>
        <v>32.246046</v>
      </c>
      <c r="I43" s="297">
        <f>IF(' Inf Conc'!I43="", " ", ' Inf Conc'!$C43*' Inf Conc'!I43*3.78)</f>
        <v>4528.4664599999996</v>
      </c>
      <c r="J43" s="297">
        <f>IF(' Inf Conc'!J43="", " ", ' Inf Conc'!$C43*' Inf Conc'!J43*3.78)</f>
        <v>841.20120000000009</v>
      </c>
      <c r="K43" s="297">
        <f>IF(' Inf Conc'!K43="", " ", ' Inf Conc'!$C43*' Inf Conc'!K43*3.78)</f>
        <v>400.97257200000001</v>
      </c>
      <c r="L43" s="297">
        <f>IF(' Inf Conc'!L43="", " ", ' Inf Conc'!$C43*' Inf Conc'!L43*3.78)</f>
        <v>40097.257200000007</v>
      </c>
    </row>
    <row r="44" spans="1:12" x14ac:dyDescent="0.25">
      <c r="A44" s="390" t="s">
        <v>216</v>
      </c>
      <c r="B44" s="385">
        <f>' Inf Conc'!B44</f>
        <v>41677</v>
      </c>
      <c r="C44" s="390">
        <f>' Inf Conc'!C44</f>
        <v>37.69</v>
      </c>
      <c r="D44" s="390">
        <f>' Inf Conc'!D44</f>
        <v>49.15</v>
      </c>
      <c r="E44" s="391">
        <f>IF(OR(' Inf Conc'!E44="",' Inf Conc'!E44=0)," ",' Inf Conc'!$C44*' Inf Conc'!E44*3.78)</f>
        <v>6872.6659680000002</v>
      </c>
      <c r="F44" s="391">
        <f>IF(' Inf Conc'!F44="", " ", ' Inf Conc'!$C44*' Inf Conc'!F44*3.78)</f>
        <v>6539.2903799999985</v>
      </c>
      <c r="G44" s="391">
        <f>IF(' Inf Conc'!G44="", " ", ' Inf Conc'!$C44*' Inf Conc'!G44*3.78)</f>
        <v>299.18322000000001</v>
      </c>
      <c r="H44" s="391">
        <f>IF(' Inf Conc'!H44="", " ", ' Inf Conc'!$C44*' Inf Conc'!H44*3.78)</f>
        <v>34.192367999999995</v>
      </c>
      <c r="I44" s="391">
        <f>IF(' Inf Conc'!I44="", " ", ' Inf Conc'!$C44*' Inf Conc'!I44*3.78)</f>
        <v>4188.5650799999994</v>
      </c>
      <c r="J44" s="391">
        <f>IF(' Inf Conc'!J44="", " ", ' Inf Conc'!$C44*' Inf Conc'!J44*3.78)</f>
        <v>869.05601999999976</v>
      </c>
      <c r="K44" s="391">
        <f>IF(' Inf Conc'!K44="", " ", ' Inf Conc'!$C44*' Inf Conc'!K44*3.78)</f>
        <v>380.39009399999992</v>
      </c>
      <c r="L44" s="391">
        <f>IF(' Inf Conc'!L44="", " ", ' Inf Conc'!$C44*' Inf Conc'!L44*3.78)</f>
        <v>41885.650799999996</v>
      </c>
    </row>
    <row r="45" spans="1:12" x14ac:dyDescent="0.25">
      <c r="A45" s="390" t="s">
        <v>216</v>
      </c>
      <c r="B45" s="385">
        <f>' Inf Conc'!B45</f>
        <v>41680</v>
      </c>
      <c r="C45" s="390">
        <f>' Inf Conc'!C45</f>
        <v>64.41</v>
      </c>
      <c r="D45" s="390">
        <f>' Inf Conc'!D45</f>
        <v>95.69</v>
      </c>
      <c r="E45" s="391">
        <f>IF(OR(' Inf Conc'!E45="",' Inf Conc'!E45=0)," ",' Inf Conc'!$C45*' Inf Conc'!E45*3.78)</f>
        <v>7189.6631939999997</v>
      </c>
      <c r="F45" s="391">
        <f>IF(' Inf Conc'!F45="", " ", ' Inf Conc'!$C45*' Inf Conc'!F45*3.78)</f>
        <v>6646.7255399999995</v>
      </c>
      <c r="G45" s="391">
        <f>IF(' Inf Conc'!G45="", " ", ' Inf Conc'!$C45*' Inf Conc'!G45*3.78)</f>
        <v>486.93959999999993</v>
      </c>
      <c r="H45" s="391">
        <f>IF(' Inf Conc'!H45="", " ", ' Inf Conc'!$C45*' Inf Conc'!H45*3.78)</f>
        <v>55.998053999999996</v>
      </c>
      <c r="I45" s="391">
        <f>IF(' Inf Conc'!I45="", " ", ' Inf Conc'!$C45*' Inf Conc'!I45*3.78)</f>
        <v>4090.2926399999997</v>
      </c>
      <c r="J45" s="391">
        <f>IF(' Inf Conc'!J45="", " ", ' Inf Conc'!$C45*' Inf Conc'!J45*3.78)</f>
        <v>900.83825999999999</v>
      </c>
      <c r="K45" s="391">
        <f>IF(' Inf Conc'!K45="", " ", ' Inf Conc'!$C45*' Inf Conc'!K45*3.78)</f>
        <v>306.77194799999995</v>
      </c>
      <c r="L45" s="391">
        <f>IF(' Inf Conc'!L45="", " ", ' Inf Conc'!$C45*' Inf Conc'!L45*3.78)</f>
        <v>47476.61099999999</v>
      </c>
    </row>
    <row r="46" spans="1:12" x14ac:dyDescent="0.25">
      <c r="A46" s="390" t="s">
        <v>216</v>
      </c>
      <c r="B46" s="385">
        <f>' Inf Conc'!B46</f>
        <v>41690</v>
      </c>
      <c r="C46" s="390">
        <f>' Inf Conc'!C46</f>
        <v>35.11</v>
      </c>
      <c r="D46" s="390">
        <f>' Inf Conc'!D46</f>
        <v>46.48</v>
      </c>
      <c r="E46" s="391">
        <f>IF(OR(' Inf Conc'!E46="",' Inf Conc'!E46=0)," ",' Inf Conc'!$C46*' Inf Conc'!E46*3.78)</f>
        <v>4757.8614299999999</v>
      </c>
      <c r="F46" s="391">
        <f>IF(' Inf Conc'!F46="", " ", ' Inf Conc'!$C46*' Inf Conc'!F46*3.78)</f>
        <v>4512.3371999999999</v>
      </c>
      <c r="G46" s="391">
        <f>IF(' Inf Conc'!G46="", " ", ' Inf Conc'!$C46*' Inf Conc'!G46*3.78)</f>
        <v>225.61685999999997</v>
      </c>
      <c r="H46" s="391">
        <f>IF(' Inf Conc'!H46="", " ", ' Inf Conc'!$C46*' Inf Conc'!H46*3.78)</f>
        <v>19.907369999999997</v>
      </c>
      <c r="I46" s="391">
        <f>IF(' Inf Conc'!I46="", " ", ' Inf Conc'!$C46*' Inf Conc'!I46*3.78)</f>
        <v>4154.0045399999999</v>
      </c>
      <c r="J46" s="391">
        <f>IF(' Inf Conc'!J46="", " ", ' Inf Conc'!$C46*' Inf Conc'!J46*3.78)</f>
        <v>862.65269999999998</v>
      </c>
      <c r="K46" s="391">
        <f>IF(' Inf Conc'!K46="", " ", ' Inf Conc'!$C46*' Inf Conc'!K46*3.78)</f>
        <v>371.60423999999995</v>
      </c>
      <c r="L46" s="391">
        <f>IF(' Inf Conc'!L46="", " ", ' Inf Conc'!$C46*' Inf Conc'!L46*3.78)</f>
        <v>44459.792999999998</v>
      </c>
    </row>
    <row r="47" spans="1:12" x14ac:dyDescent="0.25">
      <c r="A47" s="390" t="s">
        <v>216</v>
      </c>
      <c r="B47" s="385">
        <f>' Inf Conc'!B47</f>
        <v>41697</v>
      </c>
      <c r="C47" s="390">
        <f>' Inf Conc'!C47</f>
        <v>39.07</v>
      </c>
      <c r="D47" s="390">
        <f>' Inf Conc'!D47</f>
        <v>53.38</v>
      </c>
      <c r="E47" s="391">
        <f>IF(OR(' Inf Conc'!E47="",' Inf Conc'!E47=0)," ",' Inf Conc'!$C47*' Inf Conc'!E47*3.78)</f>
        <v>6740.3251440000004</v>
      </c>
      <c r="F47" s="391">
        <f>IF(' Inf Conc'!F47="", " ", ' Inf Conc'!$C47*' Inf Conc'!F47*3.78)</f>
        <v>6453.8170200000004</v>
      </c>
      <c r="G47" s="391">
        <f>IF(' Inf Conc'!G47="", " ", ' Inf Conc'!$C47*' Inf Conc'!G47*3.78)</f>
        <v>251.06381999999996</v>
      </c>
      <c r="H47" s="391">
        <f>IF(' Inf Conc'!H47="", " ", ' Inf Conc'!$C47*' Inf Conc'!H47*3.78)</f>
        <v>35.444303999999995</v>
      </c>
      <c r="I47" s="391">
        <f>IF(' Inf Conc'!I47="", " ", ' Inf Conc'!$C47*' Inf Conc'!I47*3.78)</f>
        <v>4179.4741800000002</v>
      </c>
      <c r="J47" s="391">
        <f>IF(' Inf Conc'!J47="", " ", ' Inf Conc'!$C47*' Inf Conc'!J47*3.78)</f>
        <v>900.87605999999994</v>
      </c>
      <c r="K47" s="391">
        <f>IF(' Inf Conc'!K47="", " ", ' Inf Conc'!$C47*' Inf Conc'!K47*3.78)</f>
        <v>354.44304</v>
      </c>
      <c r="L47" s="391">
        <f>IF(' Inf Conc'!L47="", " ", ' Inf Conc'!$C47*' Inf Conc'!L47*3.78)</f>
        <v>37659.572999999997</v>
      </c>
    </row>
    <row r="48" spans="1:12" x14ac:dyDescent="0.25">
      <c r="A48" s="390" t="s">
        <v>216</v>
      </c>
      <c r="B48" s="385">
        <f>' Inf Conc'!B48</f>
        <v>41702</v>
      </c>
      <c r="C48" s="390">
        <f>' Inf Conc'!C48</f>
        <v>40.64</v>
      </c>
      <c r="D48" s="390">
        <f>' Inf Conc'!D48</f>
        <v>49.91</v>
      </c>
      <c r="E48" s="391">
        <f>IF(OR(' Inf Conc'!E48="",' Inf Conc'!E48=0)," ",' Inf Conc'!$C48*' Inf Conc'!E48*3.78)</f>
        <v>6405.9206400000003</v>
      </c>
      <c r="F48" s="391">
        <f>IF(' Inf Conc'!F48="", " ", ' Inf Conc'!$C48*' Inf Conc'!F48*3.78)</f>
        <v>6129.4060799999997</v>
      </c>
      <c r="G48" s="391">
        <f>IF(' Inf Conc'!G48="", " ", ' Inf Conc'!$C48*' Inf Conc'!G48*3.78)</f>
        <v>245.79071999999999</v>
      </c>
      <c r="H48" s="391">
        <f>IF(' Inf Conc'!H48="", " ", ' Inf Conc'!$C48*' Inf Conc'!H48*3.78)</f>
        <v>30.723839999999999</v>
      </c>
      <c r="I48" s="391">
        <f>IF(' Inf Conc'!I48="", " ", ' Inf Conc'!$C48*' Inf Conc'!I48*3.78)</f>
        <v>4301.3375999999998</v>
      </c>
      <c r="J48" s="391">
        <f>IF(' Inf Conc'!J48="", " ", ' Inf Conc'!$C48*' Inf Conc'!J48*3.78)</f>
        <v>921.71519999999998</v>
      </c>
      <c r="K48" s="391">
        <f>IF(' Inf Conc'!K48="", " ", ' Inf Conc'!$C48*' Inf Conc'!K48*3.78)</f>
        <v>368.68608</v>
      </c>
      <c r="L48" s="391">
        <f>IF(' Inf Conc'!L48="", " ", ' Inf Conc'!$C48*' Inf Conc'!L48*3.78)</f>
        <v>37175.846400000002</v>
      </c>
    </row>
    <row r="49" spans="1:16" x14ac:dyDescent="0.25">
      <c r="A49" s="389"/>
      <c r="B49" s="385"/>
      <c r="C49" s="390"/>
      <c r="D49" s="390"/>
      <c r="E49" s="391"/>
      <c r="F49" s="391"/>
      <c r="G49" s="391"/>
      <c r="H49" s="391"/>
      <c r="I49" s="391"/>
      <c r="J49" s="391"/>
      <c r="K49" s="391"/>
      <c r="L49" s="391"/>
    </row>
    <row r="50" spans="1:16" x14ac:dyDescent="0.25">
      <c r="A50" s="389"/>
      <c r="B50" s="385"/>
      <c r="C50" s="390"/>
      <c r="D50" s="390"/>
      <c r="E50" s="391"/>
      <c r="F50" s="391"/>
      <c r="G50" s="391"/>
      <c r="H50" s="391"/>
      <c r="I50" s="391"/>
      <c r="J50" s="391"/>
      <c r="K50" s="391"/>
      <c r="L50" s="391"/>
    </row>
    <row r="51" spans="1:16" x14ac:dyDescent="0.25">
      <c r="A51" s="389"/>
      <c r="B51" s="385"/>
      <c r="C51" s="390"/>
      <c r="D51" s="390"/>
      <c r="E51" s="391"/>
      <c r="F51" s="391"/>
      <c r="G51" s="391"/>
      <c r="H51" s="391"/>
      <c r="I51" s="391"/>
      <c r="J51" s="391"/>
      <c r="K51" s="391"/>
      <c r="L51" s="391"/>
    </row>
    <row r="52" spans="1:16" x14ac:dyDescent="0.25">
      <c r="A52" s="389"/>
      <c r="B52" s="385"/>
      <c r="C52" s="390"/>
      <c r="D52" s="390"/>
      <c r="E52" s="391"/>
      <c r="F52" s="391"/>
      <c r="G52" s="391"/>
      <c r="H52" s="391"/>
      <c r="I52" s="391"/>
      <c r="J52" s="391"/>
      <c r="K52" s="391"/>
      <c r="L52" s="391"/>
    </row>
    <row r="53" spans="1:16" x14ac:dyDescent="0.25">
      <c r="A53" s="389"/>
      <c r="B53" s="385"/>
      <c r="C53" s="390"/>
      <c r="D53" s="390"/>
      <c r="E53" s="391"/>
      <c r="F53" s="391"/>
      <c r="G53" s="391"/>
      <c r="H53" s="391"/>
      <c r="I53" s="391"/>
      <c r="J53" s="391"/>
      <c r="K53" s="391"/>
      <c r="L53" s="391"/>
    </row>
    <row r="54" spans="1:16" x14ac:dyDescent="0.25">
      <c r="A54" s="389"/>
      <c r="B54" s="385"/>
      <c r="C54" s="390"/>
      <c r="D54" s="390"/>
      <c r="E54" s="391"/>
      <c r="F54" s="392"/>
      <c r="G54" s="392"/>
      <c r="H54" s="391"/>
      <c r="I54" s="391"/>
      <c r="J54" s="391"/>
      <c r="K54" s="391"/>
      <c r="L54" s="391"/>
    </row>
    <row r="55" spans="1:16" ht="15.75" thickBot="1" x14ac:dyDescent="0.3">
      <c r="A55" s="90"/>
      <c r="B55" s="18"/>
      <c r="C55" s="90"/>
      <c r="D55" s="90"/>
      <c r="E55" s="272"/>
      <c r="F55" s="272"/>
      <c r="G55" s="272"/>
      <c r="H55" s="272"/>
      <c r="I55" s="272"/>
      <c r="J55" s="272"/>
      <c r="K55" s="272"/>
      <c r="L55" s="272"/>
    </row>
    <row r="56" spans="1:16" ht="15.75" x14ac:dyDescent="0.25">
      <c r="A56" s="228" t="s">
        <v>158</v>
      </c>
      <c r="B56" s="225"/>
      <c r="C56" s="225"/>
      <c r="D56" s="225"/>
      <c r="E56" s="225"/>
      <c r="F56" s="225"/>
      <c r="G56" s="225"/>
      <c r="H56" s="225"/>
      <c r="I56" s="225"/>
      <c r="J56" s="225"/>
      <c r="K56" s="47"/>
      <c r="L56" s="47"/>
      <c r="M56" s="47"/>
      <c r="N56" s="47"/>
      <c r="O56" s="47"/>
      <c r="P56" s="48"/>
    </row>
    <row r="57" spans="1:16" x14ac:dyDescent="0.25">
      <c r="A57" s="226" t="s">
        <v>131</v>
      </c>
      <c r="B57" s="217"/>
      <c r="C57" s="217"/>
      <c r="D57" s="217"/>
      <c r="E57" s="217"/>
      <c r="F57" s="217"/>
      <c r="G57" s="217"/>
      <c r="H57" s="217"/>
      <c r="I57" s="217"/>
      <c r="J57" s="217"/>
      <c r="K57" s="36"/>
      <c r="L57" s="36"/>
      <c r="M57" s="36"/>
      <c r="N57" s="36"/>
      <c r="O57" s="36"/>
      <c r="P57" s="50"/>
    </row>
    <row r="58" spans="1:16" x14ac:dyDescent="0.25">
      <c r="A58" s="226" t="s">
        <v>107</v>
      </c>
      <c r="B58" s="217"/>
      <c r="C58" s="217"/>
      <c r="D58" s="217"/>
      <c r="E58" s="217"/>
      <c r="F58" s="217"/>
      <c r="G58" s="217"/>
      <c r="H58" s="217"/>
      <c r="I58" s="217"/>
      <c r="J58" s="217"/>
      <c r="K58" s="36"/>
      <c r="L58" s="36"/>
      <c r="M58" s="36"/>
      <c r="N58" s="36"/>
      <c r="O58" s="36"/>
      <c r="P58" s="50"/>
    </row>
    <row r="59" spans="1:16" s="37" customFormat="1" x14ac:dyDescent="0.25">
      <c r="A59" s="226"/>
      <c r="B59" s="217"/>
      <c r="C59" s="217"/>
      <c r="D59" s="217"/>
      <c r="E59" s="217"/>
      <c r="F59" s="217"/>
      <c r="G59" s="217"/>
      <c r="H59" s="217"/>
      <c r="I59" s="217"/>
      <c r="J59" s="217"/>
      <c r="K59" s="36"/>
      <c r="L59" s="36"/>
      <c r="M59" s="36"/>
      <c r="N59" s="36"/>
      <c r="O59" s="36"/>
      <c r="P59" s="50"/>
    </row>
    <row r="60" spans="1:16" ht="14.25" customHeight="1" x14ac:dyDescent="0.25">
      <c r="A60" s="227" t="s">
        <v>98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50"/>
    </row>
    <row r="61" spans="1:16" ht="14.25" customHeight="1" x14ac:dyDescent="0.25">
      <c r="A61" s="128" t="s">
        <v>167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50"/>
    </row>
    <row r="62" spans="1:16" ht="14.25" customHeight="1" x14ac:dyDescent="0.25">
      <c r="A62" s="128" t="s">
        <v>168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50"/>
    </row>
    <row r="63" spans="1:16" ht="14.25" customHeight="1" x14ac:dyDescent="0.25">
      <c r="A63" s="128" t="s">
        <v>106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50"/>
    </row>
    <row r="64" spans="1:16" ht="14.25" customHeight="1" x14ac:dyDescent="0.25">
      <c r="A64" s="49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50"/>
    </row>
    <row r="65" spans="1:16" ht="14.25" customHeight="1" x14ac:dyDescent="0.25">
      <c r="A65" s="227" t="s">
        <v>166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50"/>
    </row>
    <row r="66" spans="1:16" ht="14.25" customHeight="1" x14ac:dyDescent="0.25">
      <c r="A66" s="128" t="s">
        <v>171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50"/>
    </row>
    <row r="67" spans="1:16" x14ac:dyDescent="0.25">
      <c r="A67" s="129" t="s">
        <v>170</v>
      </c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36"/>
      <c r="P67" s="50"/>
    </row>
    <row r="68" spans="1:16" ht="15.75" thickBot="1" x14ac:dyDescent="0.3">
      <c r="A68" s="59" t="s">
        <v>169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52"/>
      <c r="P68" s="53"/>
    </row>
  </sheetData>
  <sheetProtection formatCells="0" formatColumns="0" formatRows="0" insertRows="0"/>
  <mergeCells count="1">
    <mergeCell ref="C5:D5"/>
  </mergeCells>
  <phoneticPr fontId="26" type="noConversion"/>
  <conditionalFormatting sqref="A37 A7:L36 B40:J54">
    <cfRule type="containsBlanks" dxfId="195" priority="34">
      <formula>LEN(TRIM(A7))=0</formula>
    </cfRule>
  </conditionalFormatting>
  <conditionalFormatting sqref="K21 E21:J36 L21:L36 K27:K36">
    <cfRule type="cellIs" dxfId="194" priority="29" operator="equal">
      <formula>0</formula>
    </cfRule>
    <cfRule type="containsErrors" dxfId="193" priority="35">
      <formula>ISERROR(E21)</formula>
    </cfRule>
  </conditionalFormatting>
  <conditionalFormatting sqref="L55 B55:J55">
    <cfRule type="containsBlanks" dxfId="192" priority="19">
      <formula>LEN(TRIM(B55))=0</formula>
    </cfRule>
  </conditionalFormatting>
  <conditionalFormatting sqref="E55:J55 L55">
    <cfRule type="cellIs" dxfId="191" priority="18" operator="equal">
      <formula>0</formula>
    </cfRule>
    <cfRule type="containsErrors" dxfId="190" priority="20">
      <formula>ISERROR(E55)</formula>
    </cfRule>
  </conditionalFormatting>
  <conditionalFormatting sqref="K55">
    <cfRule type="containsBlanks" dxfId="189" priority="16">
      <formula>LEN(TRIM(K55))=0</formula>
    </cfRule>
  </conditionalFormatting>
  <conditionalFormatting sqref="K55">
    <cfRule type="cellIs" dxfId="188" priority="15" operator="equal">
      <formula>0</formula>
    </cfRule>
    <cfRule type="containsErrors" dxfId="187" priority="17">
      <formula>ISERROR(K55)</formula>
    </cfRule>
  </conditionalFormatting>
  <conditionalFormatting sqref="L40:L54">
    <cfRule type="containsBlanks" dxfId="186" priority="13">
      <formula>LEN(TRIM(L40))=0</formula>
    </cfRule>
  </conditionalFormatting>
  <conditionalFormatting sqref="E40:J54 L40:L54">
    <cfRule type="cellIs" dxfId="185" priority="12" operator="equal">
      <formula>0</formula>
    </cfRule>
    <cfRule type="containsErrors" dxfId="184" priority="14">
      <formula>ISERROR(E40)</formula>
    </cfRule>
  </conditionalFormatting>
  <conditionalFormatting sqref="K40:K54">
    <cfRule type="containsBlanks" dxfId="183" priority="10">
      <formula>LEN(TRIM(K40))=0</formula>
    </cfRule>
  </conditionalFormatting>
  <conditionalFormatting sqref="K40:K54">
    <cfRule type="cellIs" dxfId="182" priority="9" operator="equal">
      <formula>0</formula>
    </cfRule>
    <cfRule type="containsErrors" dxfId="181" priority="11">
      <formula>ISERROR(K40)</formula>
    </cfRule>
  </conditionalFormatting>
  <conditionalFormatting sqref="A38:A40 A43:A55">
    <cfRule type="containsBlanks" dxfId="180" priority="8">
      <formula>LEN(TRIM(A38))=0</formula>
    </cfRule>
  </conditionalFormatting>
  <conditionalFormatting sqref="L37:L39 B37:J39">
    <cfRule type="containsBlanks" dxfId="179" priority="6">
      <formula>LEN(TRIM(B37))=0</formula>
    </cfRule>
  </conditionalFormatting>
  <conditionalFormatting sqref="E37:J39 L37:L39">
    <cfRule type="cellIs" dxfId="178" priority="5" operator="equal">
      <formula>0</formula>
    </cfRule>
    <cfRule type="containsErrors" dxfId="177" priority="7">
      <formula>ISERROR(E37)</formula>
    </cfRule>
  </conditionalFormatting>
  <conditionalFormatting sqref="K37:K39">
    <cfRule type="containsBlanks" dxfId="176" priority="3">
      <formula>LEN(TRIM(K37))=0</formula>
    </cfRule>
  </conditionalFormatting>
  <conditionalFormatting sqref="K37:K39">
    <cfRule type="cellIs" dxfId="175" priority="2" operator="equal">
      <formula>0</formula>
    </cfRule>
    <cfRule type="containsErrors" dxfId="174" priority="4">
      <formula>ISERROR(K37)</formula>
    </cfRule>
  </conditionalFormatting>
  <printOptions horizontalCentered="1"/>
  <pageMargins left="0.25" right="0.25" top="0.75" bottom="0.75" header="0.3" footer="0.3"/>
  <pageSetup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11"/>
  <sheetViews>
    <sheetView tabSelected="1" zoomScaleNormal="85" workbookViewId="0">
      <pane ySplit="6" topLeftCell="A43" activePane="bottomLeft" state="frozen"/>
      <selection pane="bottomLeft" activeCell="R67" sqref="R67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0" bestFit="1" customWidth="1"/>
    <col min="4" max="4" width="6.7109375" customWidth="1"/>
    <col min="5" max="5" width="7.855468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5" width="7.140625" customWidth="1"/>
    <col min="16" max="16" width="10.85546875" style="383" customWidth="1"/>
    <col min="17" max="20" width="6.7109375" customWidth="1"/>
    <col min="21" max="21" width="5.7109375" customWidth="1"/>
  </cols>
  <sheetData>
    <row r="1" spans="1:21" ht="24" thickBot="1" x14ac:dyDescent="0.4">
      <c r="A1" s="69" t="s">
        <v>91</v>
      </c>
      <c r="E1" s="69"/>
      <c r="F1" s="69"/>
      <c r="G1" s="69"/>
      <c r="H1" s="69"/>
      <c r="I1" s="69"/>
      <c r="J1" s="92"/>
      <c r="K1" s="92"/>
      <c r="L1" s="69"/>
      <c r="M1" s="69"/>
      <c r="N1" s="38"/>
      <c r="O1" s="38"/>
      <c r="P1" s="89"/>
      <c r="Q1" s="38"/>
      <c r="R1" s="38"/>
      <c r="S1" s="38"/>
      <c r="T1" s="38"/>
      <c r="U1" s="38"/>
    </row>
    <row r="2" spans="1:21" s="37" customFormat="1" ht="18.75" x14ac:dyDescent="0.3">
      <c r="A2" s="117" t="str">
        <f>' Inf Conc'!A2</f>
        <v>Central Contra Costa Sanitary District</v>
      </c>
      <c r="B2" s="47"/>
      <c r="C2" s="47"/>
      <c r="D2" s="118"/>
      <c r="E2" s="118"/>
      <c r="F2" s="118"/>
      <c r="G2" s="118"/>
      <c r="H2" s="118"/>
      <c r="I2" s="118"/>
      <c r="J2" s="125"/>
      <c r="K2" s="125"/>
      <c r="L2" s="118"/>
      <c r="M2" s="263"/>
      <c r="N2" s="16"/>
      <c r="O2" s="16"/>
      <c r="P2" s="377"/>
      <c r="Q2" s="16"/>
      <c r="R2" s="16"/>
      <c r="S2" s="10"/>
    </row>
    <row r="3" spans="1:21" s="37" customFormat="1" ht="19.5" thickBot="1" x14ac:dyDescent="0.35">
      <c r="A3" s="119" t="str">
        <f>' Inf Conc'!A3</f>
        <v>Marylou Esparza, Laboratory Superintendent, 925-335-7751, mesparza@centralsan.org</v>
      </c>
      <c r="B3" s="52"/>
      <c r="C3" s="52"/>
      <c r="D3" s="120"/>
      <c r="E3" s="120"/>
      <c r="F3" s="120"/>
      <c r="G3" s="120"/>
      <c r="H3" s="120"/>
      <c r="I3" s="120"/>
      <c r="J3" s="127"/>
      <c r="K3" s="127"/>
      <c r="L3" s="120"/>
      <c r="M3" s="264"/>
      <c r="N3" s="16"/>
      <c r="O3" s="16"/>
      <c r="P3" s="377"/>
      <c r="Q3" s="16"/>
      <c r="R3" s="16"/>
      <c r="S3" s="10"/>
    </row>
    <row r="4" spans="1:21" ht="19.5" thickBot="1" x14ac:dyDescent="0.35">
      <c r="C4" s="21"/>
      <c r="D4" s="23"/>
      <c r="E4" s="23"/>
      <c r="F4" s="23"/>
      <c r="G4" s="23"/>
      <c r="H4" s="23"/>
      <c r="I4" s="65"/>
      <c r="J4" s="98"/>
      <c r="K4" s="98"/>
      <c r="L4" s="23"/>
      <c r="M4" s="23"/>
      <c r="N4" s="23"/>
      <c r="O4" s="23"/>
      <c r="P4" s="378"/>
      <c r="Q4" s="23"/>
      <c r="R4" s="23"/>
    </row>
    <row r="5" spans="1:21" ht="39" x14ac:dyDescent="0.25">
      <c r="A5" s="24" t="s">
        <v>181</v>
      </c>
      <c r="B5" s="2" t="s">
        <v>0</v>
      </c>
      <c r="C5" s="11" t="s">
        <v>62</v>
      </c>
      <c r="D5" s="602" t="s">
        <v>12</v>
      </c>
      <c r="E5" s="603"/>
      <c r="F5" s="72" t="s">
        <v>50</v>
      </c>
      <c r="G5" s="73" t="s">
        <v>149</v>
      </c>
      <c r="H5" s="74" t="s">
        <v>51</v>
      </c>
      <c r="I5" s="75" t="s">
        <v>148</v>
      </c>
      <c r="J5" s="232" t="s">
        <v>147</v>
      </c>
      <c r="K5" s="232" t="s">
        <v>150</v>
      </c>
      <c r="L5" s="74" t="s">
        <v>52</v>
      </c>
      <c r="M5" s="74" t="s">
        <v>59</v>
      </c>
      <c r="N5" s="74" t="s">
        <v>53</v>
      </c>
      <c r="O5" s="74" t="s">
        <v>151</v>
      </c>
      <c r="P5" s="74" t="s">
        <v>172</v>
      </c>
      <c r="Q5" s="607" t="s">
        <v>205</v>
      </c>
      <c r="R5" s="607"/>
      <c r="S5" s="606" t="s">
        <v>207</v>
      </c>
      <c r="T5" s="606"/>
      <c r="U5" s="87" t="s">
        <v>55</v>
      </c>
    </row>
    <row r="6" spans="1:21" ht="26.25" x14ac:dyDescent="0.25">
      <c r="A6" s="300"/>
      <c r="B6" s="276" t="s">
        <v>32</v>
      </c>
      <c r="C6" s="301"/>
      <c r="D6" s="277" t="s">
        <v>13</v>
      </c>
      <c r="E6" s="278" t="s">
        <v>10</v>
      </c>
      <c r="F6" s="279" t="s">
        <v>36</v>
      </c>
      <c r="G6" s="302" t="s">
        <v>15</v>
      </c>
      <c r="H6" s="303"/>
      <c r="I6" s="304"/>
      <c r="J6" s="305"/>
      <c r="K6" s="305"/>
      <c r="L6" s="303"/>
      <c r="M6" s="281" t="s">
        <v>204</v>
      </c>
      <c r="N6" s="303"/>
      <c r="O6" s="303"/>
      <c r="P6" s="281" t="s">
        <v>203</v>
      </c>
      <c r="Q6" s="256" t="s">
        <v>11</v>
      </c>
      <c r="R6" s="306" t="s">
        <v>206</v>
      </c>
      <c r="S6" s="307" t="s">
        <v>11</v>
      </c>
      <c r="T6" s="306" t="s">
        <v>206</v>
      </c>
      <c r="U6" s="308"/>
    </row>
    <row r="7" spans="1:21" x14ac:dyDescent="0.25">
      <c r="A7" s="245" t="s">
        <v>210</v>
      </c>
      <c r="B7" s="185">
        <v>41095</v>
      </c>
      <c r="C7" s="22" t="s">
        <v>199</v>
      </c>
      <c r="D7" s="195">
        <v>31.36</v>
      </c>
      <c r="E7" s="195">
        <v>47.04</v>
      </c>
      <c r="F7" s="109">
        <f t="shared" ref="F7:F20" si="0">SUM(H7,J7,K7)</f>
        <v>28.349999999999998</v>
      </c>
      <c r="G7" s="90">
        <f t="shared" ref="G7:G20" si="1">SUM(I7:K7)</f>
        <v>28.749999999999996</v>
      </c>
      <c r="H7" s="196">
        <v>27.3</v>
      </c>
      <c r="I7" s="195">
        <v>27.7</v>
      </c>
      <c r="J7" s="196">
        <v>0.49</v>
      </c>
      <c r="K7" s="195">
        <v>0.56000000000000005</v>
      </c>
      <c r="L7" s="196">
        <v>25.1</v>
      </c>
      <c r="M7" s="242"/>
      <c r="N7" s="196">
        <v>0.86</v>
      </c>
      <c r="O7" s="195">
        <v>0.63</v>
      </c>
      <c r="P7" s="196">
        <v>0.46</v>
      </c>
      <c r="Q7" s="195">
        <f>R7</f>
        <v>7.43</v>
      </c>
      <c r="R7" s="195">
        <v>7.43</v>
      </c>
      <c r="S7" s="196">
        <f t="shared" ref="S7:S20" si="2">T7</f>
        <v>23.6</v>
      </c>
      <c r="T7" s="196">
        <v>23.6</v>
      </c>
      <c r="U7" s="246">
        <v>6.4</v>
      </c>
    </row>
    <row r="8" spans="1:21" x14ac:dyDescent="0.25">
      <c r="A8" s="245" t="s">
        <v>210</v>
      </c>
      <c r="B8" s="185">
        <v>41099</v>
      </c>
      <c r="C8" s="22" t="s">
        <v>199</v>
      </c>
      <c r="D8" s="195">
        <v>34.49</v>
      </c>
      <c r="E8" s="195">
        <v>36.39</v>
      </c>
      <c r="F8" s="109">
        <f t="shared" si="0"/>
        <v>28.630000000000003</v>
      </c>
      <c r="G8" s="90">
        <f t="shared" si="1"/>
        <v>27.53</v>
      </c>
      <c r="H8" s="196">
        <v>27</v>
      </c>
      <c r="I8" s="195">
        <v>25.9</v>
      </c>
      <c r="J8" s="196">
        <v>0.51</v>
      </c>
      <c r="K8" s="195">
        <v>1.1200000000000001</v>
      </c>
      <c r="L8" s="196">
        <v>24.5</v>
      </c>
      <c r="M8" s="242"/>
      <c r="N8" s="196">
        <v>0.72</v>
      </c>
      <c r="O8" s="195">
        <v>0.55000000000000004</v>
      </c>
      <c r="P8" s="196">
        <v>0.34</v>
      </c>
      <c r="Q8" s="195">
        <f t="shared" ref="Q8:Q13" si="3">R8</f>
        <v>7.37</v>
      </c>
      <c r="R8" s="195">
        <v>7.37</v>
      </c>
      <c r="S8" s="196">
        <f t="shared" si="2"/>
        <v>24.1</v>
      </c>
      <c r="T8" s="196">
        <v>24.1</v>
      </c>
      <c r="U8" s="246">
        <v>4.8</v>
      </c>
    </row>
    <row r="9" spans="1:21" x14ac:dyDescent="0.25">
      <c r="A9" s="245" t="s">
        <v>210</v>
      </c>
      <c r="B9" s="185">
        <v>41107</v>
      </c>
      <c r="C9" s="22" t="s">
        <v>199</v>
      </c>
      <c r="D9" s="195">
        <v>33.950000000000003</v>
      </c>
      <c r="E9" s="195">
        <v>44.03</v>
      </c>
      <c r="F9" s="109">
        <f t="shared" si="0"/>
        <v>28.18</v>
      </c>
      <c r="G9" s="90">
        <f t="shared" si="1"/>
        <v>28.58</v>
      </c>
      <c r="H9" s="196">
        <v>27.3</v>
      </c>
      <c r="I9" s="195">
        <v>27.7</v>
      </c>
      <c r="J9" s="196">
        <v>0.49</v>
      </c>
      <c r="K9" s="195">
        <v>0.39</v>
      </c>
      <c r="L9" s="196">
        <v>24.5</v>
      </c>
      <c r="M9" s="242">
        <v>0.18099999999999999</v>
      </c>
      <c r="N9" s="196">
        <v>0.98</v>
      </c>
      <c r="O9" s="195">
        <v>0.79</v>
      </c>
      <c r="P9" s="196">
        <v>0.54</v>
      </c>
      <c r="Q9" s="195">
        <f t="shared" si="3"/>
        <v>6.97</v>
      </c>
      <c r="R9" s="195">
        <v>6.97</v>
      </c>
      <c r="S9" s="196">
        <f t="shared" si="2"/>
        <v>22</v>
      </c>
      <c r="T9" s="196">
        <v>22</v>
      </c>
      <c r="U9" s="246">
        <v>6.3</v>
      </c>
    </row>
    <row r="10" spans="1:21" x14ac:dyDescent="0.25">
      <c r="A10" s="245" t="s">
        <v>210</v>
      </c>
      <c r="B10" s="185">
        <v>41129</v>
      </c>
      <c r="C10" s="22" t="s">
        <v>199</v>
      </c>
      <c r="D10" s="195">
        <v>33.81</v>
      </c>
      <c r="E10" s="195">
        <v>44.08</v>
      </c>
      <c r="F10" s="109">
        <f t="shared" si="0"/>
        <v>29.939999999999998</v>
      </c>
      <c r="G10" s="90">
        <f t="shared" si="1"/>
        <v>30.34</v>
      </c>
      <c r="H10" s="196">
        <v>27.9</v>
      </c>
      <c r="I10" s="195">
        <v>28.3</v>
      </c>
      <c r="J10" s="196">
        <v>0.64</v>
      </c>
      <c r="K10" s="195">
        <v>1.4</v>
      </c>
      <c r="L10" s="196">
        <v>26</v>
      </c>
      <c r="M10" s="242">
        <v>0.3</v>
      </c>
      <c r="N10" s="196">
        <v>0.8</v>
      </c>
      <c r="O10" s="195">
        <v>0.61</v>
      </c>
      <c r="P10" s="196">
        <v>0.39</v>
      </c>
      <c r="Q10" s="195">
        <f t="shared" si="3"/>
        <v>7.33</v>
      </c>
      <c r="R10" s="195">
        <v>7.33</v>
      </c>
      <c r="S10" s="196">
        <f t="shared" si="2"/>
        <v>25</v>
      </c>
      <c r="T10" s="196">
        <v>25</v>
      </c>
      <c r="U10" s="246">
        <v>6.3</v>
      </c>
    </row>
    <row r="11" spans="1:21" x14ac:dyDescent="0.25">
      <c r="A11" s="245" t="s">
        <v>210</v>
      </c>
      <c r="B11" s="185">
        <v>41143</v>
      </c>
      <c r="C11" s="22" t="s">
        <v>199</v>
      </c>
      <c r="D11" s="195">
        <v>32.96</v>
      </c>
      <c r="E11" s="195">
        <v>40.93</v>
      </c>
      <c r="F11" s="109">
        <f t="shared" si="0"/>
        <v>31.04</v>
      </c>
      <c r="G11" s="90">
        <f t="shared" si="1"/>
        <v>30.04</v>
      </c>
      <c r="H11" s="196">
        <v>30.5</v>
      </c>
      <c r="I11" s="195">
        <v>29.5</v>
      </c>
      <c r="J11" s="196">
        <v>0.39</v>
      </c>
      <c r="K11" s="195">
        <v>0.15</v>
      </c>
      <c r="L11" s="196">
        <v>27.6</v>
      </c>
      <c r="M11" s="242"/>
      <c r="N11" s="196">
        <v>1.8</v>
      </c>
      <c r="O11" s="195">
        <v>1.4</v>
      </c>
      <c r="P11" s="196">
        <v>1</v>
      </c>
      <c r="Q11" s="195">
        <f t="shared" si="3"/>
        <v>7.44</v>
      </c>
      <c r="R11" s="195">
        <v>7.44</v>
      </c>
      <c r="S11" s="196">
        <f t="shared" si="2"/>
        <v>25.5</v>
      </c>
      <c r="T11" s="196">
        <v>25.5</v>
      </c>
      <c r="U11" s="246">
        <v>14.4</v>
      </c>
    </row>
    <row r="12" spans="1:21" x14ac:dyDescent="0.25">
      <c r="A12" s="245" t="s">
        <v>210</v>
      </c>
      <c r="B12" s="185">
        <v>41164</v>
      </c>
      <c r="C12" s="22" t="s">
        <v>199</v>
      </c>
      <c r="D12" s="195">
        <v>32.29</v>
      </c>
      <c r="E12" s="195">
        <v>42.29</v>
      </c>
      <c r="F12" s="109">
        <f t="shared" si="0"/>
        <v>30.7</v>
      </c>
      <c r="G12" s="90">
        <f t="shared" si="1"/>
        <v>30.2</v>
      </c>
      <c r="H12" s="196">
        <v>29.4</v>
      </c>
      <c r="I12" s="195">
        <v>28.9</v>
      </c>
      <c r="J12" s="196">
        <v>0.63</v>
      </c>
      <c r="K12" s="195">
        <v>0.67</v>
      </c>
      <c r="L12" s="196">
        <v>27.2</v>
      </c>
      <c r="M12" s="242">
        <v>0.10199999999999999</v>
      </c>
      <c r="N12" s="196">
        <v>0.89</v>
      </c>
      <c r="O12" s="195">
        <v>0.71</v>
      </c>
      <c r="P12" s="196">
        <v>0.56000000000000005</v>
      </c>
      <c r="Q12" s="195">
        <f t="shared" si="3"/>
        <v>7.27</v>
      </c>
      <c r="R12" s="195">
        <v>7.27</v>
      </c>
      <c r="S12" s="196">
        <f t="shared" si="2"/>
        <v>24.6</v>
      </c>
      <c r="T12" s="196">
        <v>24.6</v>
      </c>
      <c r="U12" s="246">
        <v>6.6</v>
      </c>
    </row>
    <row r="13" spans="1:21" ht="15.75" thickBot="1" x14ac:dyDescent="0.3">
      <c r="A13" s="247" t="s">
        <v>210</v>
      </c>
      <c r="B13" s="248">
        <v>41179</v>
      </c>
      <c r="C13" s="249" t="s">
        <v>199</v>
      </c>
      <c r="D13" s="250">
        <v>31.79</v>
      </c>
      <c r="E13" s="250">
        <v>43.66</v>
      </c>
      <c r="F13" s="114">
        <f t="shared" si="0"/>
        <v>31.799999999999997</v>
      </c>
      <c r="G13" s="251">
        <f t="shared" si="1"/>
        <v>31.2</v>
      </c>
      <c r="H13" s="252">
        <v>31.2</v>
      </c>
      <c r="I13" s="250">
        <v>30.6</v>
      </c>
      <c r="J13" s="252">
        <v>0.45</v>
      </c>
      <c r="K13" s="250">
        <v>0.15</v>
      </c>
      <c r="L13" s="252">
        <v>28.4</v>
      </c>
      <c r="M13" s="253"/>
      <c r="N13" s="252">
        <v>1.46</v>
      </c>
      <c r="O13" s="250">
        <v>1.26</v>
      </c>
      <c r="P13" s="252">
        <v>1.02</v>
      </c>
      <c r="Q13" s="250">
        <f t="shared" si="3"/>
        <v>7.21</v>
      </c>
      <c r="R13" s="250">
        <v>7.21</v>
      </c>
      <c r="S13" s="252">
        <f t="shared" si="2"/>
        <v>24.8</v>
      </c>
      <c r="T13" s="252">
        <v>24.8</v>
      </c>
      <c r="U13" s="254">
        <v>10.199999999999999</v>
      </c>
    </row>
    <row r="14" spans="1:21" x14ac:dyDescent="0.25">
      <c r="A14" s="309" t="s">
        <v>211</v>
      </c>
      <c r="B14" s="310">
        <v>41192</v>
      </c>
      <c r="C14" s="311" t="s">
        <v>199</v>
      </c>
      <c r="D14" s="287">
        <v>31.77</v>
      </c>
      <c r="E14" s="287">
        <v>43.74</v>
      </c>
      <c r="F14" s="288">
        <f t="shared" si="0"/>
        <v>33.120000000000005</v>
      </c>
      <c r="G14" s="296">
        <f t="shared" si="1"/>
        <v>32.120000000000005</v>
      </c>
      <c r="H14" s="289">
        <v>31.6</v>
      </c>
      <c r="I14" s="287">
        <v>30.6</v>
      </c>
      <c r="J14" s="289">
        <v>0.77</v>
      </c>
      <c r="K14" s="287">
        <v>0.75</v>
      </c>
      <c r="L14" s="289">
        <v>29.2</v>
      </c>
      <c r="M14" s="312">
        <v>0.19500000000000001</v>
      </c>
      <c r="N14" s="289">
        <v>0.79</v>
      </c>
      <c r="O14" s="287">
        <v>0.56000000000000005</v>
      </c>
      <c r="P14" s="289">
        <v>0.43</v>
      </c>
      <c r="Q14" s="287">
        <f>R14</f>
        <v>7.01</v>
      </c>
      <c r="R14" s="287">
        <v>7.01</v>
      </c>
      <c r="S14" s="289">
        <f t="shared" si="2"/>
        <v>24.6</v>
      </c>
      <c r="T14" s="287">
        <v>24.6</v>
      </c>
      <c r="U14" s="290">
        <v>6.1</v>
      </c>
    </row>
    <row r="15" spans="1:21" x14ac:dyDescent="0.25">
      <c r="A15" s="245" t="s">
        <v>211</v>
      </c>
      <c r="B15" s="185">
        <v>41205</v>
      </c>
      <c r="C15" s="22" t="s">
        <v>199</v>
      </c>
      <c r="D15" s="195">
        <v>34.4</v>
      </c>
      <c r="E15" s="195">
        <v>48.1</v>
      </c>
      <c r="F15" s="109">
        <f t="shared" si="0"/>
        <v>29.05</v>
      </c>
      <c r="G15" s="90">
        <f t="shared" si="1"/>
        <v>28.150000000000002</v>
      </c>
      <c r="H15" s="196">
        <v>26</v>
      </c>
      <c r="I15" s="195">
        <v>25.1</v>
      </c>
      <c r="J15" s="196">
        <v>2.2000000000000002</v>
      </c>
      <c r="K15" s="195">
        <v>0.85</v>
      </c>
      <c r="L15" s="196">
        <v>23.8</v>
      </c>
      <c r="M15" s="242"/>
      <c r="N15" s="196">
        <v>0.84</v>
      </c>
      <c r="O15" s="195">
        <v>0.59</v>
      </c>
      <c r="P15" s="196">
        <v>0.48</v>
      </c>
      <c r="Q15" s="195">
        <f t="shared" ref="Q15:Q20" si="4">R15</f>
        <v>7.28</v>
      </c>
      <c r="R15" s="195">
        <v>7.28</v>
      </c>
      <c r="S15" s="196">
        <f t="shared" si="2"/>
        <v>23.1</v>
      </c>
      <c r="T15" s="195">
        <v>23.1</v>
      </c>
      <c r="U15" s="246">
        <v>6.5</v>
      </c>
    </row>
    <row r="16" spans="1:21" x14ac:dyDescent="0.25">
      <c r="A16" s="245" t="s">
        <v>211</v>
      </c>
      <c r="B16" s="185">
        <v>41226</v>
      </c>
      <c r="C16" s="22" t="s">
        <v>199</v>
      </c>
      <c r="D16" s="195">
        <v>34.86</v>
      </c>
      <c r="E16" s="195">
        <v>50.56</v>
      </c>
      <c r="F16" s="109">
        <f t="shared" si="0"/>
        <v>30.76</v>
      </c>
      <c r="G16" s="90">
        <f t="shared" si="1"/>
        <v>30.060000000000002</v>
      </c>
      <c r="H16" s="196">
        <v>27.7</v>
      </c>
      <c r="I16" s="195">
        <v>27</v>
      </c>
      <c r="J16" s="196">
        <v>2.6</v>
      </c>
      <c r="K16" s="195">
        <v>0.46</v>
      </c>
      <c r="L16" s="196">
        <v>25.9</v>
      </c>
      <c r="M16" s="242">
        <v>0.191</v>
      </c>
      <c r="N16" s="196">
        <v>0.56000000000000005</v>
      </c>
      <c r="O16" s="195">
        <v>0.44</v>
      </c>
      <c r="P16" s="196">
        <v>0.26</v>
      </c>
      <c r="Q16" s="195">
        <f t="shared" si="4"/>
        <v>7.28</v>
      </c>
      <c r="R16" s="195">
        <v>7.28</v>
      </c>
      <c r="S16" s="196">
        <f t="shared" si="2"/>
        <v>22.5</v>
      </c>
      <c r="T16" s="195">
        <v>22.5</v>
      </c>
      <c r="U16" s="246">
        <v>5.0999999999999996</v>
      </c>
    </row>
    <row r="17" spans="1:21" x14ac:dyDescent="0.25">
      <c r="A17" s="245" t="s">
        <v>211</v>
      </c>
      <c r="B17" s="185">
        <v>41240</v>
      </c>
      <c r="C17" s="22" t="s">
        <v>199</v>
      </c>
      <c r="D17" s="195">
        <v>35.729999999999997</v>
      </c>
      <c r="E17" s="195">
        <v>48.81</v>
      </c>
      <c r="F17" s="109">
        <f t="shared" si="0"/>
        <v>30.18</v>
      </c>
      <c r="G17" s="90">
        <f t="shared" si="1"/>
        <v>28.88</v>
      </c>
      <c r="H17" s="196">
        <v>29.2</v>
      </c>
      <c r="I17" s="195">
        <v>27.9</v>
      </c>
      <c r="J17" s="196">
        <v>0.68</v>
      </c>
      <c r="K17" s="195">
        <v>0.3</v>
      </c>
      <c r="L17" s="196">
        <v>27</v>
      </c>
      <c r="M17" s="242"/>
      <c r="N17" s="196">
        <v>0.72</v>
      </c>
      <c r="O17" s="195">
        <v>0.55000000000000004</v>
      </c>
      <c r="P17" s="196">
        <v>0.4</v>
      </c>
      <c r="Q17" s="195">
        <f t="shared" si="4"/>
        <v>7.29</v>
      </c>
      <c r="R17" s="195">
        <v>7.29</v>
      </c>
      <c r="S17" s="196">
        <f t="shared" si="2"/>
        <v>22.3</v>
      </c>
      <c r="T17" s="195">
        <v>22.3</v>
      </c>
      <c r="U17" s="246">
        <v>8</v>
      </c>
    </row>
    <row r="18" spans="1:21" x14ac:dyDescent="0.25">
      <c r="A18" s="245" t="s">
        <v>211</v>
      </c>
      <c r="B18" s="185">
        <v>41254</v>
      </c>
      <c r="C18" s="22" t="s">
        <v>199</v>
      </c>
      <c r="D18" s="195">
        <v>43.12</v>
      </c>
      <c r="E18" s="195">
        <v>58.89</v>
      </c>
      <c r="F18" s="109">
        <f t="shared" si="0"/>
        <v>27.169999999999998</v>
      </c>
      <c r="G18" s="90">
        <f t="shared" si="1"/>
        <v>25.47</v>
      </c>
      <c r="H18" s="196">
        <v>25.7</v>
      </c>
      <c r="I18" s="195">
        <v>24</v>
      </c>
      <c r="J18" s="196">
        <v>1.2</v>
      </c>
      <c r="K18" s="195">
        <v>0.27</v>
      </c>
      <c r="L18" s="196">
        <v>23.4</v>
      </c>
      <c r="M18" s="242">
        <v>0.16700000000000001</v>
      </c>
      <c r="N18" s="196">
        <v>0.83</v>
      </c>
      <c r="O18" s="195">
        <v>0.63</v>
      </c>
      <c r="P18" s="196">
        <v>0.49</v>
      </c>
      <c r="Q18" s="195">
        <f t="shared" si="4"/>
        <v>7.26</v>
      </c>
      <c r="R18" s="195">
        <v>7.26</v>
      </c>
      <c r="S18" s="196">
        <f t="shared" si="2"/>
        <v>20.6</v>
      </c>
      <c r="T18" s="195">
        <v>20.6</v>
      </c>
      <c r="U18" s="246">
        <v>9</v>
      </c>
    </row>
    <row r="19" spans="1:21" x14ac:dyDescent="0.25">
      <c r="A19" s="245" t="s">
        <v>211</v>
      </c>
      <c r="B19" s="185">
        <v>41263</v>
      </c>
      <c r="C19" s="22" t="s">
        <v>199</v>
      </c>
      <c r="D19" s="195">
        <v>41.7</v>
      </c>
      <c r="E19" s="195">
        <v>51.29</v>
      </c>
      <c r="F19" s="109">
        <f t="shared" si="0"/>
        <v>28.08</v>
      </c>
      <c r="G19" s="90">
        <f t="shared" si="1"/>
        <v>27.179999999999996</v>
      </c>
      <c r="H19" s="196">
        <v>25.8</v>
      </c>
      <c r="I19" s="195">
        <v>24.9</v>
      </c>
      <c r="J19" s="196">
        <v>1.9</v>
      </c>
      <c r="K19" s="195">
        <v>0.38</v>
      </c>
      <c r="L19" s="196">
        <v>23.4</v>
      </c>
      <c r="M19" s="242"/>
      <c r="N19" s="196">
        <v>0.83</v>
      </c>
      <c r="O19" s="195"/>
      <c r="P19" s="196">
        <v>0.51</v>
      </c>
      <c r="Q19" s="195">
        <f t="shared" si="4"/>
        <v>7.33</v>
      </c>
      <c r="R19" s="195">
        <v>7.33</v>
      </c>
      <c r="S19" s="196">
        <f t="shared" si="2"/>
        <v>20.5</v>
      </c>
      <c r="T19" s="195">
        <v>20.5</v>
      </c>
      <c r="U19" s="246">
        <v>9</v>
      </c>
    </row>
    <row r="20" spans="1:21" ht="15.75" thickBot="1" x14ac:dyDescent="0.3">
      <c r="A20" s="247" t="s">
        <v>211</v>
      </c>
      <c r="B20" s="248">
        <v>41269</v>
      </c>
      <c r="C20" s="249" t="s">
        <v>200</v>
      </c>
      <c r="D20" s="250">
        <v>68.45</v>
      </c>
      <c r="E20" s="250">
        <v>89.5</v>
      </c>
      <c r="F20" s="114">
        <f t="shared" si="0"/>
        <v>20.02</v>
      </c>
      <c r="G20" s="251">
        <f t="shared" si="1"/>
        <v>18.920000000000002</v>
      </c>
      <c r="H20" s="252">
        <v>18.2</v>
      </c>
      <c r="I20" s="250">
        <v>17.100000000000001</v>
      </c>
      <c r="J20" s="252">
        <v>1.6</v>
      </c>
      <c r="K20" s="250">
        <v>0.22</v>
      </c>
      <c r="L20" s="252">
        <v>15.7</v>
      </c>
      <c r="M20" s="253"/>
      <c r="N20" s="252">
        <v>0.81</v>
      </c>
      <c r="O20" s="250">
        <v>0.5</v>
      </c>
      <c r="P20" s="252">
        <v>0.41</v>
      </c>
      <c r="Q20" s="250">
        <f t="shared" si="4"/>
        <v>7.06</v>
      </c>
      <c r="R20" s="250">
        <v>7.06</v>
      </c>
      <c r="S20" s="252">
        <f t="shared" si="2"/>
        <v>18.5</v>
      </c>
      <c r="T20" s="250">
        <v>18.5</v>
      </c>
      <c r="U20" s="254">
        <v>11</v>
      </c>
    </row>
    <row r="21" spans="1:21" s="37" customFormat="1" ht="16.5" customHeight="1" x14ac:dyDescent="0.25">
      <c r="A21" s="309" t="s">
        <v>198</v>
      </c>
      <c r="B21" s="310">
        <v>41281</v>
      </c>
      <c r="C21" s="311" t="s">
        <v>199</v>
      </c>
      <c r="D21" s="287">
        <v>45.73</v>
      </c>
      <c r="E21" s="287">
        <v>60.87</v>
      </c>
      <c r="F21" s="288"/>
      <c r="G21" s="296"/>
      <c r="H21" s="289"/>
      <c r="I21" s="287"/>
      <c r="J21" s="289"/>
      <c r="K21" s="287"/>
      <c r="L21" s="289"/>
      <c r="M21" s="312">
        <v>9.5000000000000001E-2</v>
      </c>
      <c r="N21" s="289"/>
      <c r="O21" s="287"/>
      <c r="P21" s="289"/>
      <c r="Q21" s="287">
        <f>R21</f>
        <v>7.22</v>
      </c>
      <c r="R21" s="287">
        <v>7.22</v>
      </c>
      <c r="S21" s="289">
        <f t="shared" ref="S21:S64" si="5">T21</f>
        <v>19.600000000000001</v>
      </c>
      <c r="T21" s="289">
        <v>19.600000000000001</v>
      </c>
      <c r="U21" s="290">
        <v>9</v>
      </c>
    </row>
    <row r="22" spans="1:21" s="37" customFormat="1" ht="16.5" customHeight="1" x14ac:dyDescent="0.25">
      <c r="A22" s="245" t="s">
        <v>198</v>
      </c>
      <c r="B22" s="185">
        <v>41282</v>
      </c>
      <c r="C22" s="22" t="s">
        <v>200</v>
      </c>
      <c r="D22" s="195">
        <v>47.65</v>
      </c>
      <c r="E22" s="195">
        <v>65.53</v>
      </c>
      <c r="F22" s="109">
        <f t="shared" ref="F22:F32" si="6">SUM(H22,J22,K22)</f>
        <v>26.8</v>
      </c>
      <c r="G22" s="90">
        <f t="shared" ref="G22:G32" si="7">SUM(I22:K22)</f>
        <v>25.3</v>
      </c>
      <c r="H22" s="196">
        <v>23.5</v>
      </c>
      <c r="I22" s="195">
        <v>22</v>
      </c>
      <c r="J22" s="196">
        <v>3.1</v>
      </c>
      <c r="K22" s="195">
        <v>0.2</v>
      </c>
      <c r="L22" s="196">
        <v>20.9</v>
      </c>
      <c r="M22" s="242"/>
      <c r="N22" s="196">
        <v>0.72</v>
      </c>
      <c r="O22" s="195">
        <v>0.44</v>
      </c>
      <c r="P22" s="196">
        <v>0.33</v>
      </c>
      <c r="Q22" s="195">
        <f t="shared" ref="Q22:Q64" si="8">R22</f>
        <v>7.26</v>
      </c>
      <c r="R22" s="195">
        <v>7.26</v>
      </c>
      <c r="S22" s="196">
        <f t="shared" si="5"/>
        <v>19</v>
      </c>
      <c r="T22" s="196">
        <v>19</v>
      </c>
      <c r="U22" s="246">
        <v>9</v>
      </c>
    </row>
    <row r="23" spans="1:21" s="37" customFormat="1" ht="16.5" customHeight="1" x14ac:dyDescent="0.25">
      <c r="A23" s="245" t="s">
        <v>198</v>
      </c>
      <c r="B23" s="185">
        <v>41296</v>
      </c>
      <c r="C23" s="22" t="s">
        <v>199</v>
      </c>
      <c r="D23" s="195">
        <v>40.520000000000003</v>
      </c>
      <c r="E23" s="195">
        <v>51.88</v>
      </c>
      <c r="F23" s="109">
        <f t="shared" si="6"/>
        <v>30.19</v>
      </c>
      <c r="G23" s="90">
        <f t="shared" si="7"/>
        <v>30.49</v>
      </c>
      <c r="H23" s="196">
        <v>26.6</v>
      </c>
      <c r="I23" s="195">
        <v>26.9</v>
      </c>
      <c r="J23" s="196">
        <v>3.4</v>
      </c>
      <c r="K23" s="195">
        <v>0.19</v>
      </c>
      <c r="L23" s="196">
        <v>23.7</v>
      </c>
      <c r="M23" s="242"/>
      <c r="N23" s="196">
        <v>0.88</v>
      </c>
      <c r="O23" s="195">
        <v>0.51</v>
      </c>
      <c r="P23" s="196">
        <v>0.4</v>
      </c>
      <c r="Q23" s="195">
        <f t="shared" si="8"/>
        <v>7.33</v>
      </c>
      <c r="R23" s="195">
        <v>7.33</v>
      </c>
      <c r="S23" s="196">
        <f t="shared" si="5"/>
        <v>20.3</v>
      </c>
      <c r="T23" s="196">
        <v>20.3</v>
      </c>
      <c r="U23" s="246">
        <v>5.6</v>
      </c>
    </row>
    <row r="24" spans="1:21" s="37" customFormat="1" ht="16.5" customHeight="1" x14ac:dyDescent="0.25">
      <c r="A24" s="245" t="s">
        <v>198</v>
      </c>
      <c r="B24" s="185">
        <v>41305</v>
      </c>
      <c r="C24" s="22" t="s">
        <v>199</v>
      </c>
      <c r="D24" s="195">
        <v>38.909999999999997</v>
      </c>
      <c r="E24" s="195">
        <v>53.09</v>
      </c>
      <c r="F24" s="109">
        <f t="shared" si="6"/>
        <v>31.33</v>
      </c>
      <c r="G24" s="90">
        <f t="shared" si="7"/>
        <v>30.43</v>
      </c>
      <c r="H24" s="196">
        <v>27.5</v>
      </c>
      <c r="I24" s="195">
        <v>26.6</v>
      </c>
      <c r="J24" s="196">
        <v>3.5</v>
      </c>
      <c r="K24" s="195">
        <v>0.33</v>
      </c>
      <c r="L24" s="196">
        <v>24.5</v>
      </c>
      <c r="M24" s="242"/>
      <c r="N24" s="196">
        <v>0.87</v>
      </c>
      <c r="O24" s="195">
        <v>0.51</v>
      </c>
      <c r="P24" s="196">
        <v>0.31</v>
      </c>
      <c r="Q24" s="195">
        <f t="shared" si="8"/>
        <v>7.48</v>
      </c>
      <c r="R24" s="195">
        <v>7.48</v>
      </c>
      <c r="S24" s="196">
        <f t="shared" si="5"/>
        <v>20.399999999999999</v>
      </c>
      <c r="T24" s="196">
        <v>20.399999999999999</v>
      </c>
      <c r="U24" s="246">
        <v>12.8</v>
      </c>
    </row>
    <row r="25" spans="1:21" s="37" customFormat="1" ht="16.5" customHeight="1" x14ac:dyDescent="0.25">
      <c r="A25" s="245" t="s">
        <v>198</v>
      </c>
      <c r="B25" s="185">
        <v>41317</v>
      </c>
      <c r="C25" s="22" t="s">
        <v>199</v>
      </c>
      <c r="D25" s="195">
        <v>38.450000000000003</v>
      </c>
      <c r="E25" s="195">
        <v>53.03</v>
      </c>
      <c r="F25" s="109"/>
      <c r="G25" s="90"/>
      <c r="H25" s="196"/>
      <c r="I25" s="195"/>
      <c r="J25" s="196"/>
      <c r="K25" s="195"/>
      <c r="L25" s="196"/>
      <c r="M25" s="242">
        <v>9.7000000000000003E-2</v>
      </c>
      <c r="N25" s="196"/>
      <c r="O25" s="195"/>
      <c r="P25" s="196"/>
      <c r="Q25" s="195">
        <f t="shared" si="8"/>
        <v>7.51</v>
      </c>
      <c r="R25" s="195">
        <v>7.51</v>
      </c>
      <c r="S25" s="196">
        <f t="shared" si="5"/>
        <v>19.899999999999999</v>
      </c>
      <c r="T25" s="196">
        <v>19.899999999999999</v>
      </c>
      <c r="U25" s="246">
        <v>5</v>
      </c>
    </row>
    <row r="26" spans="1:21" s="37" customFormat="1" ht="16.5" customHeight="1" x14ac:dyDescent="0.25">
      <c r="A26" s="245" t="s">
        <v>198</v>
      </c>
      <c r="B26" s="185">
        <v>41318</v>
      </c>
      <c r="C26" s="22" t="s">
        <v>199</v>
      </c>
      <c r="D26" s="195">
        <v>38.450000000000003</v>
      </c>
      <c r="E26" s="195">
        <v>53.03</v>
      </c>
      <c r="F26" s="109">
        <f t="shared" si="6"/>
        <v>31.72</v>
      </c>
      <c r="G26" s="90">
        <f t="shared" si="7"/>
        <v>29.72</v>
      </c>
      <c r="H26" s="196">
        <v>30</v>
      </c>
      <c r="I26" s="195">
        <v>28</v>
      </c>
      <c r="J26" s="196">
        <v>1.5</v>
      </c>
      <c r="K26" s="195">
        <v>0.22</v>
      </c>
      <c r="L26" s="196">
        <v>27.3</v>
      </c>
      <c r="M26" s="242"/>
      <c r="N26" s="196">
        <v>0.63</v>
      </c>
      <c r="O26" s="195">
        <v>0.41</v>
      </c>
      <c r="P26" s="196">
        <v>0.25</v>
      </c>
      <c r="Q26" s="195">
        <f t="shared" si="8"/>
        <v>7.66</v>
      </c>
      <c r="R26" s="195">
        <v>7.66</v>
      </c>
      <c r="S26" s="196">
        <f t="shared" si="5"/>
        <v>20.100000000000001</v>
      </c>
      <c r="T26" s="196">
        <v>20.100000000000001</v>
      </c>
      <c r="U26" s="246">
        <v>4</v>
      </c>
    </row>
    <row r="27" spans="1:21" s="37" customFormat="1" ht="16.5" customHeight="1" x14ac:dyDescent="0.25">
      <c r="A27" s="245" t="s">
        <v>198</v>
      </c>
      <c r="B27" s="185">
        <v>41325</v>
      </c>
      <c r="C27" s="22" t="s">
        <v>200</v>
      </c>
      <c r="D27" s="195">
        <v>42.21</v>
      </c>
      <c r="E27" s="195">
        <v>57.97</v>
      </c>
      <c r="F27" s="109">
        <f t="shared" si="6"/>
        <v>30.55</v>
      </c>
      <c r="G27" s="90">
        <f t="shared" si="7"/>
        <v>28.95</v>
      </c>
      <c r="H27" s="196">
        <v>28.1</v>
      </c>
      <c r="I27" s="195">
        <v>26.5</v>
      </c>
      <c r="J27" s="196">
        <v>2</v>
      </c>
      <c r="K27" s="195">
        <v>0.45</v>
      </c>
      <c r="L27" s="196">
        <v>24.4</v>
      </c>
      <c r="M27" s="242"/>
      <c r="N27" s="196">
        <v>0.98</v>
      </c>
      <c r="O27" s="195">
        <v>0.55000000000000004</v>
      </c>
      <c r="P27" s="196">
        <v>0.42</v>
      </c>
      <c r="Q27" s="195">
        <f t="shared" si="8"/>
        <v>7.6</v>
      </c>
      <c r="R27" s="195">
        <v>7.6</v>
      </c>
      <c r="S27" s="196">
        <f t="shared" si="5"/>
        <v>19.8</v>
      </c>
      <c r="T27" s="196">
        <v>19.8</v>
      </c>
      <c r="U27" s="246">
        <v>8.8000000000000007</v>
      </c>
    </row>
    <row r="28" spans="1:21" s="37" customFormat="1" ht="16.5" customHeight="1" x14ac:dyDescent="0.25">
      <c r="A28" s="245" t="s">
        <v>198</v>
      </c>
      <c r="B28" s="185">
        <v>41331</v>
      </c>
      <c r="C28" s="22" t="s">
        <v>199</v>
      </c>
      <c r="D28" s="195">
        <v>40.78</v>
      </c>
      <c r="E28" s="195">
        <v>53.89</v>
      </c>
      <c r="F28" s="109">
        <f t="shared" si="6"/>
        <v>30.060000000000002</v>
      </c>
      <c r="G28" s="90">
        <f t="shared" si="7"/>
        <v>28.36</v>
      </c>
      <c r="H28" s="196">
        <v>27.6</v>
      </c>
      <c r="I28" s="195">
        <v>25.9</v>
      </c>
      <c r="J28" s="196">
        <v>2.1</v>
      </c>
      <c r="K28" s="195">
        <v>0.36</v>
      </c>
      <c r="L28" s="196">
        <v>24.5</v>
      </c>
      <c r="M28" s="242"/>
      <c r="N28" s="196">
        <v>1.1000000000000001</v>
      </c>
      <c r="O28" s="195">
        <v>0.73</v>
      </c>
      <c r="P28" s="196">
        <v>0.54</v>
      </c>
      <c r="Q28" s="195">
        <f t="shared" si="8"/>
        <v>7.56</v>
      </c>
      <c r="R28" s="195">
        <v>7.56</v>
      </c>
      <c r="S28" s="196">
        <f t="shared" si="5"/>
        <v>20.3</v>
      </c>
      <c r="T28" s="196">
        <v>20.3</v>
      </c>
      <c r="U28" s="246">
        <v>12</v>
      </c>
    </row>
    <row r="29" spans="1:21" s="37" customFormat="1" ht="16.5" customHeight="1" x14ac:dyDescent="0.25">
      <c r="A29" s="245" t="s">
        <v>198</v>
      </c>
      <c r="B29" s="185">
        <v>41345</v>
      </c>
      <c r="C29" s="22" t="s">
        <v>199</v>
      </c>
      <c r="D29" s="195">
        <v>39.119999999999997</v>
      </c>
      <c r="E29" s="195">
        <v>51.8</v>
      </c>
      <c r="F29" s="109"/>
      <c r="G29" s="90"/>
      <c r="H29" s="196"/>
      <c r="I29" s="195"/>
      <c r="J29" s="196"/>
      <c r="K29" s="195"/>
      <c r="L29" s="196"/>
      <c r="M29" s="242">
        <v>0.23</v>
      </c>
      <c r="N29" s="196"/>
      <c r="O29" s="195"/>
      <c r="P29" s="196"/>
      <c r="Q29" s="195">
        <f t="shared" si="8"/>
        <v>7.52</v>
      </c>
      <c r="R29" s="195">
        <v>7.52</v>
      </c>
      <c r="S29" s="196">
        <f t="shared" si="5"/>
        <v>20.5</v>
      </c>
      <c r="T29" s="196">
        <v>20.5</v>
      </c>
      <c r="U29" s="246">
        <v>8.6</v>
      </c>
    </row>
    <row r="30" spans="1:21" s="37" customFormat="1" ht="16.5" customHeight="1" x14ac:dyDescent="0.25">
      <c r="A30" s="245" t="s">
        <v>198</v>
      </c>
      <c r="B30" s="185">
        <v>41346</v>
      </c>
      <c r="C30" s="22" t="s">
        <v>199</v>
      </c>
      <c r="D30" s="195">
        <v>36.549999999999997</v>
      </c>
      <c r="E30" s="195">
        <v>50.45</v>
      </c>
      <c r="F30" s="109">
        <f t="shared" si="6"/>
        <v>31.640000000000004</v>
      </c>
      <c r="G30" s="90">
        <f t="shared" si="7"/>
        <v>30.340000000000003</v>
      </c>
      <c r="H30" s="196">
        <v>30.6</v>
      </c>
      <c r="I30" s="195">
        <v>29.3</v>
      </c>
      <c r="J30" s="196">
        <v>0.76</v>
      </c>
      <c r="K30" s="195">
        <v>0.28000000000000003</v>
      </c>
      <c r="L30" s="196">
        <v>28</v>
      </c>
      <c r="M30" s="242"/>
      <c r="N30" s="196">
        <v>0.86</v>
      </c>
      <c r="O30" s="195">
        <v>0.55000000000000004</v>
      </c>
      <c r="P30" s="196">
        <v>0.46</v>
      </c>
      <c r="Q30" s="195">
        <f t="shared" si="8"/>
        <v>7.47</v>
      </c>
      <c r="R30" s="195">
        <v>7.47</v>
      </c>
      <c r="S30" s="196">
        <f t="shared" si="5"/>
        <v>20.7</v>
      </c>
      <c r="T30" s="196">
        <v>20.7</v>
      </c>
      <c r="U30" s="246">
        <v>10.3</v>
      </c>
    </row>
    <row r="31" spans="1:21" s="37" customFormat="1" ht="16.5" customHeight="1" thickBot="1" x14ac:dyDescent="0.3">
      <c r="A31" s="247" t="s">
        <v>198</v>
      </c>
      <c r="B31" s="248">
        <v>41352</v>
      </c>
      <c r="C31" s="249" t="s">
        <v>199</v>
      </c>
      <c r="D31" s="250">
        <v>36.979999999999997</v>
      </c>
      <c r="E31" s="250">
        <v>48.87</v>
      </c>
      <c r="F31" s="114">
        <f t="shared" si="6"/>
        <v>29.900000000000002</v>
      </c>
      <c r="G31" s="251">
        <f t="shared" si="7"/>
        <v>29.3</v>
      </c>
      <c r="H31" s="252">
        <v>28.5</v>
      </c>
      <c r="I31" s="250">
        <v>27.9</v>
      </c>
      <c r="J31" s="252">
        <v>0.98</v>
      </c>
      <c r="K31" s="250">
        <v>0.42</v>
      </c>
      <c r="L31" s="252">
        <v>25.6</v>
      </c>
      <c r="M31" s="253"/>
      <c r="N31" s="252">
        <v>1.1000000000000001</v>
      </c>
      <c r="O31" s="250">
        <v>0.91</v>
      </c>
      <c r="P31" s="252">
        <v>0.69</v>
      </c>
      <c r="Q31" s="250">
        <f t="shared" si="8"/>
        <v>7.5</v>
      </c>
      <c r="R31" s="250">
        <v>7.5</v>
      </c>
      <c r="S31" s="252">
        <f t="shared" si="5"/>
        <v>20.7</v>
      </c>
      <c r="T31" s="252">
        <v>20.7</v>
      </c>
      <c r="U31" s="254">
        <v>9.8000000000000007</v>
      </c>
    </row>
    <row r="32" spans="1:21" s="37" customFormat="1" ht="16.5" customHeight="1" x14ac:dyDescent="0.25">
      <c r="A32" s="309" t="s">
        <v>213</v>
      </c>
      <c r="B32" s="310">
        <v>41365</v>
      </c>
      <c r="C32" s="311" t="s">
        <v>199</v>
      </c>
      <c r="D32" s="287">
        <v>40.31</v>
      </c>
      <c r="E32" s="287">
        <v>59.02</v>
      </c>
      <c r="F32" s="288">
        <f t="shared" si="6"/>
        <v>29.580000000000002</v>
      </c>
      <c r="G32" s="296">
        <f t="shared" si="7"/>
        <v>27.98</v>
      </c>
      <c r="H32" s="289">
        <v>27.5</v>
      </c>
      <c r="I32" s="287">
        <v>25.9</v>
      </c>
      <c r="J32" s="289">
        <v>1.6</v>
      </c>
      <c r="K32" s="287">
        <v>0.48</v>
      </c>
      <c r="L32" s="289">
        <v>24.3</v>
      </c>
      <c r="M32" s="312"/>
      <c r="N32" s="289">
        <v>1.6</v>
      </c>
      <c r="O32" s="287">
        <v>1.1000000000000001</v>
      </c>
      <c r="P32" s="289">
        <v>0.87</v>
      </c>
      <c r="Q32" s="287">
        <f t="shared" si="8"/>
        <v>7.43</v>
      </c>
      <c r="R32" s="287">
        <v>7.43</v>
      </c>
      <c r="S32" s="289">
        <f t="shared" si="5"/>
        <v>20.8</v>
      </c>
      <c r="T32" s="289">
        <v>20.8</v>
      </c>
      <c r="U32" s="290">
        <v>10.199999999999999</v>
      </c>
    </row>
    <row r="33" spans="1:21" s="37" customFormat="1" ht="16.5" customHeight="1" x14ac:dyDescent="0.25">
      <c r="A33" s="245" t="s">
        <v>213</v>
      </c>
      <c r="B33" s="185">
        <v>41372</v>
      </c>
      <c r="C33" s="22" t="s">
        <v>199</v>
      </c>
      <c r="D33" s="195">
        <v>41.37</v>
      </c>
      <c r="E33" s="195">
        <v>59.12</v>
      </c>
      <c r="F33" s="109">
        <f>SUM(H33,J33,K33)</f>
        <v>29.470000000000002</v>
      </c>
      <c r="G33" s="90">
        <f>SUM(I33:K33)</f>
        <v>28.07</v>
      </c>
      <c r="H33" s="196">
        <v>27.1</v>
      </c>
      <c r="I33" s="195">
        <v>25.7</v>
      </c>
      <c r="J33" s="196">
        <v>1.7</v>
      </c>
      <c r="K33" s="195">
        <v>0.67</v>
      </c>
      <c r="L33" s="196">
        <v>24.2</v>
      </c>
      <c r="M33" s="242"/>
      <c r="N33" s="196">
        <v>1.2</v>
      </c>
      <c r="O33" s="195">
        <v>0.81</v>
      </c>
      <c r="P33" s="196">
        <v>0.68</v>
      </c>
      <c r="Q33" s="195">
        <f t="shared" si="8"/>
        <v>7.45</v>
      </c>
      <c r="R33" s="195">
        <v>7.45</v>
      </c>
      <c r="S33" s="196">
        <f t="shared" si="5"/>
        <v>20.6</v>
      </c>
      <c r="T33" s="196">
        <v>20.6</v>
      </c>
      <c r="U33" s="246">
        <v>5.0999999999999996</v>
      </c>
    </row>
    <row r="34" spans="1:21" s="37" customFormat="1" ht="16.5" customHeight="1" x14ac:dyDescent="0.25">
      <c r="A34" s="245" t="s">
        <v>213</v>
      </c>
      <c r="B34" s="185">
        <v>41379</v>
      </c>
      <c r="C34" s="22" t="s">
        <v>199</v>
      </c>
      <c r="D34" s="195">
        <v>38.01</v>
      </c>
      <c r="E34" s="195">
        <v>54.64</v>
      </c>
      <c r="F34" s="109"/>
      <c r="G34" s="90"/>
      <c r="H34" s="196"/>
      <c r="I34" s="195"/>
      <c r="J34" s="196"/>
      <c r="K34" s="195"/>
      <c r="L34" s="196"/>
      <c r="M34" s="242">
        <v>0.249</v>
      </c>
      <c r="N34" s="196"/>
      <c r="O34" s="195"/>
      <c r="P34" s="196"/>
      <c r="Q34" s="195">
        <f t="shared" si="8"/>
        <v>7.44</v>
      </c>
      <c r="R34" s="195">
        <v>7.44</v>
      </c>
      <c r="S34" s="196">
        <f t="shared" si="5"/>
        <v>21</v>
      </c>
      <c r="T34" s="196">
        <v>21</v>
      </c>
      <c r="U34" s="246">
        <v>11.8</v>
      </c>
    </row>
    <row r="35" spans="1:21" s="37" customFormat="1" ht="16.5" customHeight="1" x14ac:dyDescent="0.25">
      <c r="A35" s="245" t="s">
        <v>213</v>
      </c>
      <c r="B35" s="185">
        <v>41400</v>
      </c>
      <c r="C35" s="22" t="s">
        <v>199</v>
      </c>
      <c r="D35" s="195">
        <v>36.4</v>
      </c>
      <c r="E35" s="195">
        <v>53.54</v>
      </c>
      <c r="F35" s="109">
        <f>SUM(H35,J35,K35)</f>
        <v>30.139999999999997</v>
      </c>
      <c r="G35" s="90">
        <f>SUM(I35:K35)</f>
        <v>28.639999999999997</v>
      </c>
      <c r="H35" s="196">
        <v>27.9</v>
      </c>
      <c r="I35" s="195">
        <v>26.4</v>
      </c>
      <c r="J35" s="196">
        <v>2</v>
      </c>
      <c r="K35" s="195">
        <v>0.24</v>
      </c>
      <c r="L35" s="196">
        <v>24.8</v>
      </c>
      <c r="M35" s="242"/>
      <c r="N35" s="196">
        <v>1.3</v>
      </c>
      <c r="O35" s="195">
        <v>1</v>
      </c>
      <c r="P35" s="196">
        <v>0.89400000000000002</v>
      </c>
      <c r="Q35" s="195">
        <f t="shared" si="8"/>
        <v>7.53</v>
      </c>
      <c r="R35" s="195">
        <v>7.53</v>
      </c>
      <c r="S35" s="196">
        <f t="shared" si="5"/>
        <v>22.7</v>
      </c>
      <c r="T35" s="196">
        <v>22.7</v>
      </c>
      <c r="U35" s="246">
        <v>11.6</v>
      </c>
    </row>
    <row r="36" spans="1:21" s="37" customFormat="1" ht="16.5" customHeight="1" x14ac:dyDescent="0.25">
      <c r="A36" s="245" t="s">
        <v>213</v>
      </c>
      <c r="B36" s="185">
        <v>41408</v>
      </c>
      <c r="C36" s="22" t="s">
        <v>199</v>
      </c>
      <c r="D36" s="195">
        <v>36</v>
      </c>
      <c r="E36" s="195">
        <v>48.57</v>
      </c>
      <c r="F36" s="109"/>
      <c r="G36" s="90"/>
      <c r="H36" s="196"/>
      <c r="I36" s="195"/>
      <c r="J36" s="196"/>
      <c r="K36" s="195"/>
      <c r="L36" s="196"/>
      <c r="M36" s="242">
        <v>0.2</v>
      </c>
      <c r="N36" s="196"/>
      <c r="O36" s="195"/>
      <c r="P36" s="196"/>
      <c r="Q36" s="195">
        <f t="shared" si="8"/>
        <v>7.49</v>
      </c>
      <c r="R36" s="195">
        <v>7.49</v>
      </c>
      <c r="S36" s="196">
        <f t="shared" si="5"/>
        <v>24</v>
      </c>
      <c r="T36" s="196">
        <v>24</v>
      </c>
      <c r="U36" s="246">
        <v>5.0999999999999996</v>
      </c>
    </row>
    <row r="37" spans="1:21" s="37" customFormat="1" ht="16.5" customHeight="1" x14ac:dyDescent="0.25">
      <c r="A37" s="245" t="s">
        <v>213</v>
      </c>
      <c r="B37" s="185">
        <v>41414</v>
      </c>
      <c r="C37" s="22" t="s">
        <v>199</v>
      </c>
      <c r="D37" s="195">
        <v>36</v>
      </c>
      <c r="E37" s="195">
        <v>48.57</v>
      </c>
      <c r="F37" s="109">
        <f t="shared" ref="F37:F42" si="9">SUM(H37,J37,K37)</f>
        <v>30.740000000000002</v>
      </c>
      <c r="G37" s="90">
        <f t="shared" ref="G37:G42" si="10">SUM(I37:K37)</f>
        <v>28.140000000000004</v>
      </c>
      <c r="H37" s="196">
        <v>30.2</v>
      </c>
      <c r="I37" s="195">
        <v>27.6</v>
      </c>
      <c r="J37" s="196">
        <v>0.44</v>
      </c>
      <c r="K37" s="195">
        <v>0.1</v>
      </c>
      <c r="L37" s="196">
        <v>27.8</v>
      </c>
      <c r="M37" s="242"/>
      <c r="N37" s="196">
        <v>0.98</v>
      </c>
      <c r="O37" s="195">
        <v>0.88</v>
      </c>
      <c r="P37" s="196">
        <v>0.72</v>
      </c>
      <c r="Q37" s="195">
        <f t="shared" si="8"/>
        <v>7.49</v>
      </c>
      <c r="R37" s="195">
        <v>7.49</v>
      </c>
      <c r="S37" s="196">
        <f t="shared" si="5"/>
        <v>24</v>
      </c>
      <c r="T37" s="196">
        <v>24</v>
      </c>
      <c r="U37" s="246">
        <v>5.0999999999999996</v>
      </c>
    </row>
    <row r="38" spans="1:21" s="37" customFormat="1" ht="16.5" customHeight="1" x14ac:dyDescent="0.25">
      <c r="A38" s="245" t="s">
        <v>213</v>
      </c>
      <c r="B38" s="185">
        <v>41428</v>
      </c>
      <c r="C38" s="22" t="s">
        <v>199</v>
      </c>
      <c r="D38" s="195">
        <v>35.43</v>
      </c>
      <c r="E38" s="195">
        <v>51.97</v>
      </c>
      <c r="F38" s="109">
        <f t="shared" si="9"/>
        <v>31.11</v>
      </c>
      <c r="G38" s="90">
        <f t="shared" si="10"/>
        <v>30.91</v>
      </c>
      <c r="H38" s="196">
        <v>30</v>
      </c>
      <c r="I38" s="195">
        <v>29.8</v>
      </c>
      <c r="J38" s="196">
        <v>0.55000000000000004</v>
      </c>
      <c r="K38" s="195">
        <v>0.56000000000000005</v>
      </c>
      <c r="L38" s="196">
        <v>28</v>
      </c>
      <c r="M38" s="242"/>
      <c r="N38" s="196">
        <v>0.92</v>
      </c>
      <c r="O38" s="195">
        <v>0.8</v>
      </c>
      <c r="P38" s="196">
        <v>0.7</v>
      </c>
      <c r="Q38" s="195">
        <f t="shared" si="8"/>
        <v>7.52</v>
      </c>
      <c r="R38" s="195">
        <v>7.52</v>
      </c>
      <c r="S38" s="196">
        <f t="shared" si="5"/>
        <v>23.8</v>
      </c>
      <c r="T38" s="196">
        <v>23.8</v>
      </c>
      <c r="U38" s="246">
        <v>4.8</v>
      </c>
    </row>
    <row r="39" spans="1:21" s="37" customFormat="1" ht="16.5" customHeight="1" x14ac:dyDescent="0.25">
      <c r="A39" s="245" t="s">
        <v>213</v>
      </c>
      <c r="B39" s="185">
        <v>41435</v>
      </c>
      <c r="C39" s="22" t="s">
        <v>199</v>
      </c>
      <c r="D39" s="195">
        <v>34</v>
      </c>
      <c r="E39" s="195">
        <v>50.83</v>
      </c>
      <c r="F39" s="109">
        <f t="shared" si="9"/>
        <v>30.99</v>
      </c>
      <c r="G39" s="90">
        <f t="shared" si="10"/>
        <v>28.89</v>
      </c>
      <c r="H39" s="196">
        <v>29.7</v>
      </c>
      <c r="I39" s="195">
        <v>27.6</v>
      </c>
      <c r="J39" s="196">
        <v>0.7</v>
      </c>
      <c r="K39" s="195">
        <v>0.59</v>
      </c>
      <c r="L39" s="196">
        <v>27.9</v>
      </c>
      <c r="M39" s="242"/>
      <c r="N39" s="196">
        <v>1.2</v>
      </c>
      <c r="O39" s="195">
        <v>1.05</v>
      </c>
      <c r="P39" s="196">
        <v>0.83</v>
      </c>
      <c r="Q39" s="195">
        <f t="shared" si="8"/>
        <v>7.52</v>
      </c>
      <c r="R39" s="195">
        <v>7.52</v>
      </c>
      <c r="S39" s="196">
        <f t="shared" si="5"/>
        <v>21.7</v>
      </c>
      <c r="T39" s="196">
        <v>21.7</v>
      </c>
      <c r="U39" s="246">
        <v>4.4000000000000004</v>
      </c>
    </row>
    <row r="40" spans="1:21" s="37" customFormat="1" ht="16.5" customHeight="1" x14ac:dyDescent="0.25">
      <c r="A40" s="245" t="s">
        <v>213</v>
      </c>
      <c r="B40" s="185">
        <v>41436</v>
      </c>
      <c r="C40" s="22" t="s">
        <v>199</v>
      </c>
      <c r="D40" s="195">
        <v>34.33</v>
      </c>
      <c r="E40" s="195">
        <v>46.16</v>
      </c>
      <c r="F40" s="109"/>
      <c r="G40" s="90"/>
      <c r="H40" s="196"/>
      <c r="I40" s="195"/>
      <c r="J40" s="196"/>
      <c r="K40" s="195"/>
      <c r="L40" s="196"/>
      <c r="M40" s="242">
        <v>0.14699999999999999</v>
      </c>
      <c r="N40" s="196"/>
      <c r="O40" s="195"/>
      <c r="P40" s="196"/>
      <c r="Q40" s="195">
        <f t="shared" si="8"/>
        <v>7.51</v>
      </c>
      <c r="R40" s="195">
        <v>7.51</v>
      </c>
      <c r="S40" s="196">
        <f t="shared" si="5"/>
        <v>22</v>
      </c>
      <c r="T40" s="196">
        <v>22</v>
      </c>
      <c r="U40" s="246">
        <v>4.0999999999999996</v>
      </c>
    </row>
    <row r="41" spans="1:21" s="37" customFormat="1" ht="16.5" customHeight="1" x14ac:dyDescent="0.25">
      <c r="A41" s="245" t="s">
        <v>213</v>
      </c>
      <c r="B41" s="185">
        <v>41444</v>
      </c>
      <c r="C41" s="22" t="s">
        <v>199</v>
      </c>
      <c r="D41" s="195">
        <v>34.08</v>
      </c>
      <c r="E41" s="195">
        <v>50.02</v>
      </c>
      <c r="F41" s="109">
        <f t="shared" si="9"/>
        <v>29.5</v>
      </c>
      <c r="G41" s="90">
        <f t="shared" si="10"/>
        <v>29.6</v>
      </c>
      <c r="H41" s="196">
        <v>27.2</v>
      </c>
      <c r="I41" s="195">
        <v>27.3</v>
      </c>
      <c r="J41" s="196">
        <v>1.1000000000000001</v>
      </c>
      <c r="K41" s="195">
        <v>1.2</v>
      </c>
      <c r="L41" s="196">
        <v>24.7</v>
      </c>
      <c r="M41" s="242"/>
      <c r="N41" s="196">
        <v>0.94</v>
      </c>
      <c r="O41" s="195">
        <v>0.8</v>
      </c>
      <c r="P41" s="196">
        <v>0.64</v>
      </c>
      <c r="Q41" s="195">
        <f t="shared" si="8"/>
        <v>7.49</v>
      </c>
      <c r="R41" s="195">
        <v>7.49</v>
      </c>
      <c r="S41" s="196">
        <f t="shared" si="5"/>
        <v>21.9</v>
      </c>
      <c r="T41" s="196">
        <v>21.9</v>
      </c>
      <c r="U41" s="246">
        <v>6.6</v>
      </c>
    </row>
    <row r="42" spans="1:21" s="37" customFormat="1" ht="16.5" customHeight="1" thickBot="1" x14ac:dyDescent="0.3">
      <c r="A42" s="247" t="s">
        <v>213</v>
      </c>
      <c r="B42" s="248">
        <v>41449</v>
      </c>
      <c r="C42" s="249" t="s">
        <v>199</v>
      </c>
      <c r="D42" s="250">
        <v>34.08</v>
      </c>
      <c r="E42" s="250">
        <v>44.84</v>
      </c>
      <c r="F42" s="114">
        <f t="shared" si="9"/>
        <v>27.97</v>
      </c>
      <c r="G42" s="251">
        <f t="shared" si="10"/>
        <v>26.77</v>
      </c>
      <c r="H42" s="252">
        <v>25.9</v>
      </c>
      <c r="I42" s="250">
        <v>24.7</v>
      </c>
      <c r="J42" s="252">
        <v>1.3</v>
      </c>
      <c r="K42" s="250">
        <v>0.77</v>
      </c>
      <c r="L42" s="252">
        <v>23.4</v>
      </c>
      <c r="M42" s="253"/>
      <c r="N42" s="252">
        <v>1.1000000000000001</v>
      </c>
      <c r="O42" s="250">
        <v>0.93</v>
      </c>
      <c r="P42" s="252">
        <v>0.85</v>
      </c>
      <c r="Q42" s="250">
        <f t="shared" si="8"/>
        <v>7.43</v>
      </c>
      <c r="R42" s="250">
        <v>7.43</v>
      </c>
      <c r="S42" s="252">
        <f t="shared" si="5"/>
        <v>23.3</v>
      </c>
      <c r="T42" s="252">
        <v>23.3</v>
      </c>
      <c r="U42" s="254">
        <v>8.1</v>
      </c>
    </row>
    <row r="43" spans="1:21" s="37" customFormat="1" ht="16.5" customHeight="1" x14ac:dyDescent="0.25">
      <c r="A43" s="309" t="s">
        <v>215</v>
      </c>
      <c r="B43" s="457">
        <v>41463</v>
      </c>
      <c r="C43" s="311" t="s">
        <v>199</v>
      </c>
      <c r="D43" s="458">
        <v>33.57</v>
      </c>
      <c r="E43" s="458">
        <v>44.91</v>
      </c>
      <c r="F43" s="459">
        <f t="shared" ref="F43:F49" si="11">IF(OR(H43="",J43="",K43=""),"",H43+J43+K43)</f>
        <v>29.71</v>
      </c>
      <c r="G43" s="460">
        <f t="shared" ref="G43:G49" si="12">IF(OR(I43="",J43="",K43=""),"",I43+J43+K43)</f>
        <v>28.61</v>
      </c>
      <c r="H43" s="461">
        <v>28.8</v>
      </c>
      <c r="I43" s="461">
        <v>27.7</v>
      </c>
      <c r="J43" s="461">
        <v>0.49</v>
      </c>
      <c r="K43" s="461">
        <v>0.42</v>
      </c>
      <c r="L43" s="461">
        <v>26.6</v>
      </c>
      <c r="M43" s="369"/>
      <c r="N43" s="461">
        <v>0.8</v>
      </c>
      <c r="O43" s="461">
        <v>0.48</v>
      </c>
      <c r="P43" s="462">
        <v>0.372</v>
      </c>
      <c r="Q43" s="563">
        <f t="shared" si="8"/>
        <v>7.51</v>
      </c>
      <c r="R43" s="371">
        <v>7.51</v>
      </c>
      <c r="S43" s="564">
        <f t="shared" si="5"/>
        <v>24</v>
      </c>
      <c r="T43" s="371">
        <v>24</v>
      </c>
      <c r="U43" s="514">
        <v>7.8</v>
      </c>
    </row>
    <row r="44" spans="1:21" s="37" customFormat="1" ht="16.5" customHeight="1" x14ac:dyDescent="0.25">
      <c r="A44" s="245" t="s">
        <v>215</v>
      </c>
      <c r="B44" s="375">
        <v>41471</v>
      </c>
      <c r="C44" s="22" t="s">
        <v>199</v>
      </c>
      <c r="D44" s="368">
        <v>34.340000000000003</v>
      </c>
      <c r="E44" s="368">
        <v>49.06</v>
      </c>
      <c r="F44" s="367">
        <f t="shared" si="11"/>
        <v>30.49</v>
      </c>
      <c r="G44" s="374">
        <f t="shared" si="12"/>
        <v>29.59</v>
      </c>
      <c r="H44" s="370">
        <v>29.2</v>
      </c>
      <c r="I44" s="370">
        <v>28.3</v>
      </c>
      <c r="J44" s="370">
        <v>0.52</v>
      </c>
      <c r="K44" s="370">
        <v>0.77</v>
      </c>
      <c r="L44" s="370">
        <v>26.7</v>
      </c>
      <c r="M44" s="373" t="s">
        <v>214</v>
      </c>
      <c r="N44" s="370">
        <v>0.8</v>
      </c>
      <c r="O44" s="370">
        <v>0.55000000000000004</v>
      </c>
      <c r="P44" s="196" t="s">
        <v>214</v>
      </c>
      <c r="Q44" s="565">
        <f t="shared" si="8"/>
        <v>7.56</v>
      </c>
      <c r="R44" s="562">
        <v>7.56</v>
      </c>
      <c r="S44" s="566">
        <f t="shared" si="5"/>
        <v>23</v>
      </c>
      <c r="T44" s="372">
        <v>23</v>
      </c>
      <c r="U44" s="376">
        <v>8.1</v>
      </c>
    </row>
    <row r="45" spans="1:21" s="37" customFormat="1" ht="16.5" customHeight="1" x14ac:dyDescent="0.25">
      <c r="A45" s="245" t="s">
        <v>215</v>
      </c>
      <c r="B45" s="375">
        <v>41478</v>
      </c>
      <c r="C45" s="22" t="s">
        <v>199</v>
      </c>
      <c r="D45" s="368">
        <v>33.83</v>
      </c>
      <c r="E45" s="368">
        <v>43.46</v>
      </c>
      <c r="F45" s="367">
        <f t="shared" si="11"/>
        <v>31.400000000000002</v>
      </c>
      <c r="G45" s="374">
        <f t="shared" si="12"/>
        <v>30.400000000000002</v>
      </c>
      <c r="H45" s="370">
        <v>30.1</v>
      </c>
      <c r="I45" s="370">
        <v>29.1</v>
      </c>
      <c r="J45" s="370">
        <v>0.52</v>
      </c>
      <c r="K45" s="370">
        <v>0.78</v>
      </c>
      <c r="L45" s="370">
        <v>28</v>
      </c>
      <c r="M45" s="373" t="s">
        <v>214</v>
      </c>
      <c r="N45" s="370">
        <v>0.79</v>
      </c>
      <c r="O45" s="370">
        <v>0.64</v>
      </c>
      <c r="P45" s="379">
        <v>0.51100000000000001</v>
      </c>
      <c r="Q45" s="567">
        <f t="shared" si="8"/>
        <v>7.55</v>
      </c>
      <c r="R45" s="565">
        <v>7.55</v>
      </c>
      <c r="S45" s="566">
        <f t="shared" si="5"/>
        <v>24.8</v>
      </c>
      <c r="T45" s="566">
        <v>24.8</v>
      </c>
      <c r="U45" s="376">
        <v>5.0999999999999996</v>
      </c>
    </row>
    <row r="46" spans="1:21" s="37" customFormat="1" ht="16.5" customHeight="1" x14ac:dyDescent="0.25">
      <c r="A46" s="245" t="s">
        <v>215</v>
      </c>
      <c r="B46" s="375">
        <v>41501</v>
      </c>
      <c r="C46" s="22" t="s">
        <v>199</v>
      </c>
      <c r="D46" s="368">
        <v>32.270000000000003</v>
      </c>
      <c r="E46" s="368">
        <v>40.96</v>
      </c>
      <c r="F46" s="367">
        <f t="shared" si="11"/>
        <v>32.459999999999994</v>
      </c>
      <c r="G46" s="374">
        <f t="shared" si="12"/>
        <v>31.16</v>
      </c>
      <c r="H46" s="370">
        <v>30.4</v>
      </c>
      <c r="I46" s="370">
        <v>29.099999999999998</v>
      </c>
      <c r="J46" s="370">
        <v>1.8</v>
      </c>
      <c r="K46" s="370">
        <v>0.26</v>
      </c>
      <c r="L46" s="370">
        <v>27.2</v>
      </c>
      <c r="M46" s="373" t="s">
        <v>214</v>
      </c>
      <c r="N46" s="370">
        <v>1</v>
      </c>
      <c r="O46" s="370">
        <v>0.81</v>
      </c>
      <c r="P46" s="379">
        <v>0.67</v>
      </c>
      <c r="Q46" s="565">
        <f t="shared" si="8"/>
        <v>7.58</v>
      </c>
      <c r="R46" s="562">
        <v>7.58</v>
      </c>
      <c r="S46" s="566">
        <f t="shared" si="5"/>
        <v>25.2</v>
      </c>
      <c r="T46" s="562">
        <v>25.2</v>
      </c>
      <c r="U46" s="376">
        <v>8.4</v>
      </c>
    </row>
    <row r="47" spans="1:21" s="37" customFormat="1" ht="16.5" customHeight="1" x14ac:dyDescent="0.25">
      <c r="A47" s="245" t="s">
        <v>215</v>
      </c>
      <c r="B47" s="375">
        <v>41508</v>
      </c>
      <c r="C47" s="22" t="s">
        <v>199</v>
      </c>
      <c r="D47" s="368">
        <v>32.840000000000003</v>
      </c>
      <c r="E47" s="368">
        <v>41.93</v>
      </c>
      <c r="F47" s="367">
        <f t="shared" si="11"/>
        <v>34.137999999999998</v>
      </c>
      <c r="G47" s="374">
        <f t="shared" si="12"/>
        <v>33.037999999999997</v>
      </c>
      <c r="H47" s="370">
        <v>33.6</v>
      </c>
      <c r="I47" s="370">
        <v>32.5</v>
      </c>
      <c r="J47" s="370">
        <v>0.44</v>
      </c>
      <c r="K47" s="370">
        <v>9.8000000000000004E-2</v>
      </c>
      <c r="L47" s="370">
        <v>31.2</v>
      </c>
      <c r="M47" s="373" t="s">
        <v>214</v>
      </c>
      <c r="N47" s="370">
        <v>1</v>
      </c>
      <c r="O47" s="370">
        <v>0.84</v>
      </c>
      <c r="P47" s="379">
        <v>0.68200000000000005</v>
      </c>
      <c r="Q47" s="565">
        <f t="shared" si="8"/>
        <v>7.41</v>
      </c>
      <c r="R47" s="562">
        <v>7.41</v>
      </c>
      <c r="S47" s="566">
        <f t="shared" si="5"/>
        <v>23.5</v>
      </c>
      <c r="T47" s="562">
        <v>23.5</v>
      </c>
      <c r="U47" s="376">
        <v>8</v>
      </c>
    </row>
    <row r="48" spans="1:21" s="37" customFormat="1" ht="16.5" customHeight="1" x14ac:dyDescent="0.25">
      <c r="A48" s="245" t="s">
        <v>215</v>
      </c>
      <c r="B48" s="375">
        <v>41527</v>
      </c>
      <c r="C48" s="22" t="s">
        <v>199</v>
      </c>
      <c r="D48" s="368">
        <v>33.79</v>
      </c>
      <c r="E48" s="368">
        <v>44.2</v>
      </c>
      <c r="F48" s="367">
        <f t="shared" si="11"/>
        <v>32.1</v>
      </c>
      <c r="G48" s="374">
        <f t="shared" si="12"/>
        <v>31.5</v>
      </c>
      <c r="H48" s="370">
        <v>30.5</v>
      </c>
      <c r="I48" s="370">
        <v>29.900000000000002</v>
      </c>
      <c r="J48" s="370">
        <v>0.7</v>
      </c>
      <c r="K48" s="370">
        <v>0.9</v>
      </c>
      <c r="L48" s="370">
        <v>28.4</v>
      </c>
      <c r="M48" s="373" t="s">
        <v>214</v>
      </c>
      <c r="N48" s="370">
        <v>1.1000000000000001</v>
      </c>
      <c r="O48" s="370">
        <v>0.9</v>
      </c>
      <c r="P48" s="379">
        <v>0.76700000000000002</v>
      </c>
      <c r="Q48" s="565">
        <f t="shared" si="8"/>
        <v>7.47</v>
      </c>
      <c r="R48" s="562">
        <v>7.47</v>
      </c>
      <c r="S48" s="566">
        <f t="shared" si="5"/>
        <v>24.3</v>
      </c>
      <c r="T48" s="566">
        <v>24.3</v>
      </c>
      <c r="U48" s="376">
        <v>8</v>
      </c>
    </row>
    <row r="49" spans="1:21" s="37" customFormat="1" ht="16.5" customHeight="1" thickBot="1" x14ac:dyDescent="0.3">
      <c r="A49" s="247" t="s">
        <v>215</v>
      </c>
      <c r="B49" s="554">
        <v>41537</v>
      </c>
      <c r="C49" s="249" t="s">
        <v>199</v>
      </c>
      <c r="D49" s="555">
        <v>33.03</v>
      </c>
      <c r="E49" s="555">
        <v>43.39</v>
      </c>
      <c r="F49" s="556">
        <f t="shared" si="11"/>
        <v>32.410000000000004</v>
      </c>
      <c r="G49" s="557">
        <f t="shared" si="12"/>
        <v>31.709999999999997</v>
      </c>
      <c r="H49" s="558">
        <v>31.1</v>
      </c>
      <c r="I49" s="558">
        <v>30.4</v>
      </c>
      <c r="J49" s="558">
        <v>0.86</v>
      </c>
      <c r="K49" s="558">
        <v>0.45</v>
      </c>
      <c r="L49" s="558">
        <v>29.1</v>
      </c>
      <c r="M49" s="559" t="s">
        <v>214</v>
      </c>
      <c r="N49" s="558">
        <v>0.65</v>
      </c>
      <c r="O49" s="558">
        <v>0.51</v>
      </c>
      <c r="P49" s="560">
        <v>0.38800000000000001</v>
      </c>
      <c r="Q49" s="568">
        <f t="shared" si="8"/>
        <v>7.44</v>
      </c>
      <c r="R49" s="561">
        <v>7.44</v>
      </c>
      <c r="S49" s="569">
        <f t="shared" si="5"/>
        <v>24.1</v>
      </c>
      <c r="T49" s="570">
        <v>24.1</v>
      </c>
      <c r="U49" s="521">
        <v>4.8</v>
      </c>
    </row>
    <row r="50" spans="1:21" s="37" customFormat="1" ht="16.5" customHeight="1" x14ac:dyDescent="0.25">
      <c r="A50" s="309" t="s">
        <v>217</v>
      </c>
      <c r="B50" s="513">
        <v>41548</v>
      </c>
      <c r="C50" s="311" t="s">
        <v>199</v>
      </c>
      <c r="D50" s="550">
        <v>34.479999999999997</v>
      </c>
      <c r="E50" s="459">
        <v>45.83</v>
      </c>
      <c r="F50" s="459">
        <f t="shared" ref="F50:F55" si="13">IF(OR(H50="",J50="",K50=""),"",H50+J50+K50)</f>
        <v>32.64</v>
      </c>
      <c r="G50" s="551">
        <f t="shared" ref="G50:G64" si="14">IF(OR(I50="",J50="",K50=""),"",I50+J50+K50)</f>
        <v>31.34</v>
      </c>
      <c r="H50" s="551">
        <v>31.4</v>
      </c>
      <c r="I50" s="551">
        <v>30.1</v>
      </c>
      <c r="J50" s="551">
        <v>0.86</v>
      </c>
      <c r="K50" s="551">
        <v>0.38</v>
      </c>
      <c r="L50" s="551">
        <v>29</v>
      </c>
      <c r="M50" s="551" t="s">
        <v>214</v>
      </c>
      <c r="N50" s="552">
        <v>0.86</v>
      </c>
      <c r="O50" s="551">
        <v>0.71</v>
      </c>
      <c r="P50" s="551">
        <v>0.55000000000000004</v>
      </c>
      <c r="Q50" s="553">
        <f t="shared" si="8"/>
        <v>7.49</v>
      </c>
      <c r="R50" s="553">
        <v>7.49</v>
      </c>
      <c r="S50" s="571">
        <f t="shared" si="5"/>
        <v>23.9</v>
      </c>
      <c r="T50" s="571">
        <v>23.9</v>
      </c>
      <c r="U50" s="514">
        <v>5.9</v>
      </c>
    </row>
    <row r="51" spans="1:21" s="384" customFormat="1" ht="16.5" customHeight="1" x14ac:dyDescent="0.2">
      <c r="A51" s="245" t="s">
        <v>217</v>
      </c>
      <c r="B51" s="385">
        <v>41556</v>
      </c>
      <c r="C51" s="22" t="s">
        <v>199</v>
      </c>
      <c r="D51" s="402">
        <v>32.18</v>
      </c>
      <c r="E51" s="399">
        <v>43</v>
      </c>
      <c r="F51" s="399">
        <f t="shared" si="13"/>
        <v>32.159999999999997</v>
      </c>
      <c r="G51" s="400">
        <f t="shared" si="14"/>
        <v>31.26</v>
      </c>
      <c r="H51" s="400">
        <v>30.5</v>
      </c>
      <c r="I51" s="400">
        <v>29.6</v>
      </c>
      <c r="J51" s="400">
        <v>1</v>
      </c>
      <c r="K51" s="400">
        <v>0.66</v>
      </c>
      <c r="L51" s="400">
        <v>28.7</v>
      </c>
      <c r="M51" s="400" t="s">
        <v>214</v>
      </c>
      <c r="N51" s="400">
        <v>0.85</v>
      </c>
      <c r="O51" s="400">
        <v>0.73</v>
      </c>
      <c r="P51" s="400">
        <v>0.62</v>
      </c>
      <c r="Q51" s="401">
        <f t="shared" si="8"/>
        <v>7.47</v>
      </c>
      <c r="R51" s="401">
        <v>7.47</v>
      </c>
      <c r="S51" s="572">
        <f t="shared" si="5"/>
        <v>23.3</v>
      </c>
      <c r="T51" s="572">
        <v>23.3</v>
      </c>
      <c r="U51" s="388">
        <v>4.5</v>
      </c>
    </row>
    <row r="52" spans="1:21" s="384" customFormat="1" ht="16.5" customHeight="1" x14ac:dyDescent="0.2">
      <c r="A52" s="245" t="s">
        <v>217</v>
      </c>
      <c r="B52" s="385">
        <v>41583</v>
      </c>
      <c r="C52" s="22" t="s">
        <v>199</v>
      </c>
      <c r="D52" s="402">
        <v>34.049999999999997</v>
      </c>
      <c r="E52" s="402">
        <v>48.7</v>
      </c>
      <c r="F52" s="402">
        <f t="shared" si="13"/>
        <v>32.46</v>
      </c>
      <c r="G52" s="387">
        <f t="shared" si="14"/>
        <v>32.659999999999997</v>
      </c>
      <c r="H52" s="387">
        <v>31.1</v>
      </c>
      <c r="I52" s="387">
        <v>31.299999999999997</v>
      </c>
      <c r="J52" s="387">
        <v>0.83</v>
      </c>
      <c r="K52" s="387">
        <v>0.53</v>
      </c>
      <c r="L52" s="387">
        <v>28.6</v>
      </c>
      <c r="M52" s="387" t="s">
        <v>214</v>
      </c>
      <c r="N52" s="387">
        <v>0.79</v>
      </c>
      <c r="O52" s="387">
        <v>0.51</v>
      </c>
      <c r="P52" s="387">
        <v>0.42599999999999999</v>
      </c>
      <c r="Q52" s="573">
        <f t="shared" si="8"/>
        <v>7.51</v>
      </c>
      <c r="R52" s="573">
        <v>7.51</v>
      </c>
      <c r="S52" s="574">
        <f t="shared" si="5"/>
        <v>22.2</v>
      </c>
      <c r="T52" s="574">
        <v>22.2</v>
      </c>
      <c r="U52" s="388">
        <v>7.7</v>
      </c>
    </row>
    <row r="53" spans="1:21" s="384" customFormat="1" ht="16.5" customHeight="1" x14ac:dyDescent="0.2">
      <c r="A53" s="245" t="s">
        <v>217</v>
      </c>
      <c r="B53" s="385">
        <v>41591</v>
      </c>
      <c r="C53" s="22" t="s">
        <v>199</v>
      </c>
      <c r="D53" s="402">
        <v>34.01</v>
      </c>
      <c r="E53" s="402">
        <v>48.9</v>
      </c>
      <c r="F53" s="402">
        <f t="shared" si="13"/>
        <v>32</v>
      </c>
      <c r="G53" s="387">
        <f t="shared" si="14"/>
        <v>30.900000000000002</v>
      </c>
      <c r="H53" s="387">
        <v>29.400000000000002</v>
      </c>
      <c r="I53" s="387">
        <v>28.3</v>
      </c>
      <c r="J53" s="387">
        <v>1.6</v>
      </c>
      <c r="K53" s="387">
        <v>1</v>
      </c>
      <c r="L53" s="387">
        <v>27.3</v>
      </c>
      <c r="M53" s="387" t="s">
        <v>214</v>
      </c>
      <c r="N53" s="387">
        <v>0.64</v>
      </c>
      <c r="O53" s="387">
        <v>0.44</v>
      </c>
      <c r="P53" s="387">
        <v>0.33400000000000002</v>
      </c>
      <c r="Q53" s="573">
        <f t="shared" si="8"/>
        <v>7.39</v>
      </c>
      <c r="R53" s="573">
        <v>7.39</v>
      </c>
      <c r="S53" s="574">
        <f t="shared" si="5"/>
        <v>22.5</v>
      </c>
      <c r="T53" s="574">
        <v>22.5</v>
      </c>
      <c r="U53" s="388">
        <v>6.6</v>
      </c>
    </row>
    <row r="54" spans="1:21" s="384" customFormat="1" ht="16.5" customHeight="1" x14ac:dyDescent="0.2">
      <c r="A54" s="245" t="s">
        <v>217</v>
      </c>
      <c r="B54" s="397">
        <v>41613</v>
      </c>
      <c r="C54" s="22" t="s">
        <v>199</v>
      </c>
      <c r="D54" s="396">
        <v>35.57</v>
      </c>
      <c r="E54" s="396">
        <v>45.9</v>
      </c>
      <c r="F54" s="396">
        <f t="shared" si="13"/>
        <v>33.44</v>
      </c>
      <c r="G54" s="394">
        <f t="shared" si="14"/>
        <v>32.04</v>
      </c>
      <c r="H54" s="394">
        <v>31.299999999999997</v>
      </c>
      <c r="I54" s="394">
        <v>29.900000000000002</v>
      </c>
      <c r="J54" s="394">
        <v>1.4</v>
      </c>
      <c r="K54" s="394">
        <v>0.74</v>
      </c>
      <c r="L54" s="394">
        <v>28.4</v>
      </c>
      <c r="M54" s="395" t="s">
        <v>214</v>
      </c>
      <c r="N54" s="394">
        <v>0.5</v>
      </c>
      <c r="O54" s="394">
        <v>0.24</v>
      </c>
      <c r="P54" s="394">
        <v>9.1999999999999998E-2</v>
      </c>
      <c r="Q54" s="575">
        <f t="shared" si="8"/>
        <v>7.38</v>
      </c>
      <c r="R54" s="575">
        <v>7.38</v>
      </c>
      <c r="S54" s="576">
        <f t="shared" si="5"/>
        <v>20</v>
      </c>
      <c r="T54" s="576">
        <v>20</v>
      </c>
      <c r="U54" s="581">
        <v>6</v>
      </c>
    </row>
    <row r="55" spans="1:21" s="384" customFormat="1" ht="16.5" customHeight="1" thickBot="1" x14ac:dyDescent="0.25">
      <c r="A55" s="247" t="s">
        <v>217</v>
      </c>
      <c r="B55" s="467">
        <v>41624</v>
      </c>
      <c r="C55" s="249" t="s">
        <v>199</v>
      </c>
      <c r="D55" s="468">
        <v>37.08</v>
      </c>
      <c r="E55" s="468">
        <v>56.09</v>
      </c>
      <c r="F55" s="468">
        <f t="shared" si="13"/>
        <v>30.85</v>
      </c>
      <c r="G55" s="469">
        <f t="shared" si="14"/>
        <v>30.05</v>
      </c>
      <c r="H55" s="469">
        <v>28.1</v>
      </c>
      <c r="I55" s="469">
        <v>27.3</v>
      </c>
      <c r="J55" s="469">
        <v>1.8</v>
      </c>
      <c r="K55" s="469">
        <v>0.95</v>
      </c>
      <c r="L55" s="469">
        <v>25.6</v>
      </c>
      <c r="M55" s="470" t="s">
        <v>214</v>
      </c>
      <c r="N55" s="469">
        <v>0.63</v>
      </c>
      <c r="O55" s="469">
        <v>0.43</v>
      </c>
      <c r="P55" s="469">
        <v>1.2999999999999999E-2</v>
      </c>
      <c r="Q55" s="577">
        <f t="shared" si="8"/>
        <v>7.29</v>
      </c>
      <c r="R55" s="577">
        <v>7.29</v>
      </c>
      <c r="S55" s="578">
        <f t="shared" si="5"/>
        <v>20.7</v>
      </c>
      <c r="T55" s="578">
        <v>20.7</v>
      </c>
      <c r="U55" s="582">
        <v>6.8</v>
      </c>
    </row>
    <row r="56" spans="1:21" s="384" customFormat="1" ht="16.5" customHeight="1" x14ac:dyDescent="0.2">
      <c r="A56" s="286" t="s">
        <v>218</v>
      </c>
      <c r="B56" s="463">
        <v>41645</v>
      </c>
      <c r="C56" s="311" t="s">
        <v>199</v>
      </c>
      <c r="D56" s="464">
        <v>35.020000000000003</v>
      </c>
      <c r="E56" s="464">
        <v>48.39</v>
      </c>
      <c r="F56" s="464">
        <v>28.91</v>
      </c>
      <c r="G56" s="465">
        <f t="shared" si="14"/>
        <v>29.91</v>
      </c>
      <c r="H56" s="465">
        <v>27</v>
      </c>
      <c r="I56" s="465">
        <v>28</v>
      </c>
      <c r="J56" s="465">
        <v>1.3</v>
      </c>
      <c r="K56" s="465">
        <v>0.61</v>
      </c>
      <c r="L56" s="465">
        <v>24.9</v>
      </c>
      <c r="M56" s="466"/>
      <c r="N56" s="465">
        <v>0.52</v>
      </c>
      <c r="O56" s="465">
        <v>0.36</v>
      </c>
      <c r="P56" s="465">
        <v>0.20200000000000001</v>
      </c>
      <c r="Q56" s="579">
        <f t="shared" si="8"/>
        <v>7.4</v>
      </c>
      <c r="R56" s="579">
        <v>7.4</v>
      </c>
      <c r="S56" s="580">
        <f t="shared" si="5"/>
        <v>20</v>
      </c>
      <c r="T56" s="580">
        <v>20</v>
      </c>
      <c r="U56" s="580">
        <v>6</v>
      </c>
    </row>
    <row r="57" spans="1:21" s="384" customFormat="1" ht="16.5" customHeight="1" x14ac:dyDescent="0.2">
      <c r="A57" s="385" t="s">
        <v>218</v>
      </c>
      <c r="B57" s="434">
        <v>41661</v>
      </c>
      <c r="C57" s="22" t="s">
        <v>199</v>
      </c>
      <c r="D57" s="435">
        <v>32.909999999999997</v>
      </c>
      <c r="E57" s="435">
        <v>43.51</v>
      </c>
      <c r="F57" s="435">
        <v>31.46</v>
      </c>
      <c r="G57" s="432">
        <f t="shared" si="14"/>
        <v>29.560000000000002</v>
      </c>
      <c r="H57" s="432">
        <v>28</v>
      </c>
      <c r="I57" s="432">
        <v>26.1</v>
      </c>
      <c r="J57" s="432">
        <v>2.7</v>
      </c>
      <c r="K57" s="432">
        <v>0.76</v>
      </c>
      <c r="L57" s="432">
        <v>25.2</v>
      </c>
      <c r="M57" s="433"/>
      <c r="N57" s="432">
        <v>0.45</v>
      </c>
      <c r="O57" s="432">
        <v>0.24</v>
      </c>
      <c r="P57" s="432">
        <v>9.5000000000000001E-2</v>
      </c>
      <c r="Q57" s="575">
        <f t="shared" si="8"/>
        <v>7.57</v>
      </c>
      <c r="R57" s="575">
        <v>7.57</v>
      </c>
      <c r="S57" s="576">
        <f t="shared" si="5"/>
        <v>20.6</v>
      </c>
      <c r="T57" s="576">
        <v>20.6</v>
      </c>
      <c r="U57" s="576">
        <v>6.8</v>
      </c>
    </row>
    <row r="58" spans="1:21" s="384" customFormat="1" ht="16.5" customHeight="1" x14ac:dyDescent="0.2">
      <c r="A58" s="385" t="s">
        <v>218</v>
      </c>
      <c r="B58" s="434">
        <v>41677</v>
      </c>
      <c r="C58" s="22" t="s">
        <v>199</v>
      </c>
      <c r="D58" s="435">
        <v>38.83</v>
      </c>
      <c r="E58" s="435">
        <v>51.3</v>
      </c>
      <c r="F58" s="435">
        <v>31.4</v>
      </c>
      <c r="G58" s="432">
        <f t="shared" si="14"/>
        <v>30.6</v>
      </c>
      <c r="H58" s="432">
        <v>30.1</v>
      </c>
      <c r="I58" s="432">
        <v>29.3</v>
      </c>
      <c r="J58" s="432">
        <v>0.75</v>
      </c>
      <c r="K58" s="432">
        <v>0.55000000000000004</v>
      </c>
      <c r="L58" s="432">
        <v>28.4</v>
      </c>
      <c r="M58" s="433"/>
      <c r="N58" s="432">
        <v>0.37</v>
      </c>
      <c r="O58" s="432">
        <v>0.2</v>
      </c>
      <c r="P58" s="432">
        <v>0.05</v>
      </c>
      <c r="Q58" s="575">
        <f t="shared" si="8"/>
        <v>7.52</v>
      </c>
      <c r="R58" s="575">
        <v>7.52</v>
      </c>
      <c r="S58" s="576">
        <f t="shared" si="5"/>
        <v>19.3</v>
      </c>
      <c r="T58" s="576">
        <v>19.3</v>
      </c>
      <c r="U58" s="576">
        <v>4.3</v>
      </c>
    </row>
    <row r="59" spans="1:21" s="384" customFormat="1" ht="16.5" customHeight="1" x14ac:dyDescent="0.2">
      <c r="A59" s="385" t="s">
        <v>218</v>
      </c>
      <c r="B59" s="434">
        <v>41680</v>
      </c>
      <c r="C59" s="431" t="s">
        <v>200</v>
      </c>
      <c r="D59" s="435">
        <v>66.260000000000005</v>
      </c>
      <c r="E59" s="435">
        <v>93.38</v>
      </c>
      <c r="F59" s="435">
        <v>18.59</v>
      </c>
      <c r="G59" s="432">
        <f t="shared" si="14"/>
        <v>18.59</v>
      </c>
      <c r="H59" s="432">
        <v>17.5</v>
      </c>
      <c r="I59" s="432">
        <v>17.5</v>
      </c>
      <c r="J59" s="432">
        <v>0.8</v>
      </c>
      <c r="K59" s="432">
        <v>0.28999999999999998</v>
      </c>
      <c r="L59" s="432">
        <v>15.5</v>
      </c>
      <c r="M59" s="433"/>
      <c r="N59" s="432">
        <v>0.5</v>
      </c>
      <c r="O59" s="432">
        <v>0.21</v>
      </c>
      <c r="P59" s="432">
        <v>5.8000000000000003E-2</v>
      </c>
      <c r="Q59" s="575">
        <f t="shared" si="8"/>
        <v>7.31</v>
      </c>
      <c r="R59" s="575">
        <v>7.31</v>
      </c>
      <c r="S59" s="576">
        <f t="shared" si="5"/>
        <v>19.600000000000001</v>
      </c>
      <c r="T59" s="576">
        <v>19.600000000000001</v>
      </c>
      <c r="U59" s="576">
        <v>7.5</v>
      </c>
    </row>
    <row r="60" spans="1:21" s="384" customFormat="1" ht="16.5" customHeight="1" x14ac:dyDescent="0.2">
      <c r="A60" s="385" t="s">
        <v>218</v>
      </c>
      <c r="B60" s="434">
        <v>41690</v>
      </c>
      <c r="C60" s="22" t="s">
        <v>199</v>
      </c>
      <c r="D60" s="435">
        <v>34.19</v>
      </c>
      <c r="E60" s="435">
        <v>49.9</v>
      </c>
      <c r="F60" s="435">
        <v>31.88</v>
      </c>
      <c r="G60" s="432">
        <f t="shared" si="14"/>
        <v>32.58</v>
      </c>
      <c r="H60" s="432">
        <v>30.1</v>
      </c>
      <c r="I60" s="432">
        <v>30.8</v>
      </c>
      <c r="J60" s="432">
        <v>0.88</v>
      </c>
      <c r="K60" s="432">
        <v>0.9</v>
      </c>
      <c r="L60" s="432">
        <v>28.3</v>
      </c>
      <c r="M60" s="433"/>
      <c r="N60" s="432">
        <v>0.45</v>
      </c>
      <c r="O60" s="432">
        <v>0.14000000000000001</v>
      </c>
      <c r="P60" s="432">
        <v>9.9000000000000005E-2</v>
      </c>
      <c r="Q60" s="575">
        <f t="shared" si="8"/>
        <v>7.54</v>
      </c>
      <c r="R60" s="575">
        <v>7.54</v>
      </c>
      <c r="S60" s="576">
        <f t="shared" si="5"/>
        <v>20</v>
      </c>
      <c r="T60" s="576">
        <v>20</v>
      </c>
      <c r="U60" s="576">
        <v>4.5</v>
      </c>
    </row>
    <row r="61" spans="1:21" s="384" customFormat="1" ht="16.5" customHeight="1" x14ac:dyDescent="0.2">
      <c r="A61" s="385" t="s">
        <v>218</v>
      </c>
      <c r="B61" s="434">
        <v>41695</v>
      </c>
      <c r="C61" s="22" t="s">
        <v>199</v>
      </c>
      <c r="D61" s="435">
        <v>36.06</v>
      </c>
      <c r="E61" s="435">
        <v>51.32</v>
      </c>
      <c r="F61" s="435">
        <v>31.97</v>
      </c>
      <c r="G61" s="432">
        <f t="shared" si="14"/>
        <v>30.77</v>
      </c>
      <c r="H61" s="432">
        <v>30</v>
      </c>
      <c r="I61" s="432">
        <v>28.8</v>
      </c>
      <c r="J61" s="432">
        <v>0.97</v>
      </c>
      <c r="K61" s="432">
        <v>1</v>
      </c>
      <c r="L61" s="432">
        <v>27.6</v>
      </c>
      <c r="M61" s="433"/>
      <c r="N61" s="432">
        <v>0.42</v>
      </c>
      <c r="O61" s="432">
        <v>0.21</v>
      </c>
      <c r="P61" s="432">
        <v>0.14000000000000001</v>
      </c>
      <c r="Q61" s="575">
        <f t="shared" si="8"/>
        <v>7.51</v>
      </c>
      <c r="R61" s="575">
        <v>7.51</v>
      </c>
      <c r="S61" s="576">
        <f t="shared" si="5"/>
        <v>20.100000000000001</v>
      </c>
      <c r="T61" s="576">
        <v>20.100000000000001</v>
      </c>
      <c r="U61" s="576">
        <v>4.3</v>
      </c>
    </row>
    <row r="62" spans="1:21" s="384" customFormat="1" ht="16.5" customHeight="1" x14ac:dyDescent="0.2">
      <c r="A62" s="385" t="s">
        <v>218</v>
      </c>
      <c r="B62" s="434">
        <v>41697</v>
      </c>
      <c r="C62" s="22" t="s">
        <v>200</v>
      </c>
      <c r="D62" s="435">
        <v>39.25</v>
      </c>
      <c r="E62" s="435">
        <v>57.08</v>
      </c>
      <c r="F62" s="435">
        <v>32.5</v>
      </c>
      <c r="G62" s="432">
        <f t="shared" si="14"/>
        <v>31.700000000000003</v>
      </c>
      <c r="H62" s="432">
        <v>29.9</v>
      </c>
      <c r="I62" s="432">
        <v>29.1</v>
      </c>
      <c r="J62" s="432">
        <v>1.1000000000000001</v>
      </c>
      <c r="K62" s="432">
        <v>1.5</v>
      </c>
      <c r="L62" s="432">
        <v>27.9</v>
      </c>
      <c r="M62" s="433"/>
      <c r="N62" s="432">
        <v>0.88</v>
      </c>
      <c r="O62" s="432">
        <v>0.73</v>
      </c>
      <c r="P62" s="432">
        <v>0.84</v>
      </c>
      <c r="Q62" s="575">
        <f t="shared" si="8"/>
        <v>7.45</v>
      </c>
      <c r="R62" s="575">
        <v>7.45</v>
      </c>
      <c r="S62" s="576">
        <f t="shared" si="5"/>
        <v>19.399999999999999</v>
      </c>
      <c r="T62" s="576">
        <v>19.399999999999999</v>
      </c>
      <c r="U62" s="576">
        <v>3.2</v>
      </c>
    </row>
    <row r="63" spans="1:21" s="384" customFormat="1" ht="16.5" customHeight="1" x14ac:dyDescent="0.2">
      <c r="A63" s="385" t="s">
        <v>218</v>
      </c>
      <c r="B63" s="434">
        <v>41702</v>
      </c>
      <c r="C63" s="431" t="s">
        <v>199</v>
      </c>
      <c r="D63" s="435">
        <v>40.71</v>
      </c>
      <c r="E63" s="435">
        <v>51.12</v>
      </c>
      <c r="F63" s="435">
        <v>27.44</v>
      </c>
      <c r="G63" s="432">
        <f t="shared" si="14"/>
        <v>26.64</v>
      </c>
      <c r="H63" s="432">
        <v>25.6</v>
      </c>
      <c r="I63" s="432">
        <v>24.8</v>
      </c>
      <c r="J63" s="432">
        <v>1</v>
      </c>
      <c r="K63" s="432">
        <v>0.84</v>
      </c>
      <c r="L63" s="432">
        <v>23.8</v>
      </c>
      <c r="M63" s="433"/>
      <c r="N63" s="432">
        <v>0.46</v>
      </c>
      <c r="O63" s="432">
        <v>0.36</v>
      </c>
      <c r="P63" s="432">
        <v>0.24</v>
      </c>
      <c r="Q63" s="575">
        <f t="shared" si="8"/>
        <v>7.48</v>
      </c>
      <c r="R63" s="575">
        <v>7.48</v>
      </c>
      <c r="S63" s="576">
        <f t="shared" si="5"/>
        <v>19.899999999999999</v>
      </c>
      <c r="T63" s="576">
        <v>19.899999999999999</v>
      </c>
      <c r="U63" s="576">
        <v>3.2</v>
      </c>
    </row>
    <row r="64" spans="1:21" s="384" customFormat="1" ht="16.5" customHeight="1" x14ac:dyDescent="0.2">
      <c r="A64" s="385" t="s">
        <v>218</v>
      </c>
      <c r="B64" s="434">
        <v>41715</v>
      </c>
      <c r="C64" s="22" t="s">
        <v>199</v>
      </c>
      <c r="D64" s="435">
        <v>37.68</v>
      </c>
      <c r="E64" s="435">
        <v>53.01</v>
      </c>
      <c r="F64" s="435">
        <v>28.8</v>
      </c>
      <c r="G64" s="432">
        <f t="shared" si="14"/>
        <v>28</v>
      </c>
      <c r="H64" s="432">
        <v>25.6</v>
      </c>
      <c r="I64" s="432">
        <v>24.8</v>
      </c>
      <c r="J64" s="432">
        <v>1.7</v>
      </c>
      <c r="K64" s="432">
        <v>1.5</v>
      </c>
      <c r="L64" s="432">
        <v>23.5</v>
      </c>
      <c r="M64" s="433"/>
      <c r="N64" s="432">
        <v>0.59</v>
      </c>
      <c r="O64" s="432">
        <v>0.38</v>
      </c>
      <c r="P64" s="432">
        <v>0.24</v>
      </c>
      <c r="Q64" s="575">
        <f t="shared" si="8"/>
        <v>7.4</v>
      </c>
      <c r="R64" s="575">
        <v>7.4</v>
      </c>
      <c r="S64" s="576">
        <f t="shared" si="5"/>
        <v>20.100000000000001</v>
      </c>
      <c r="T64" s="576">
        <v>20.100000000000001</v>
      </c>
      <c r="U64" s="576">
        <v>5.0999999999999996</v>
      </c>
    </row>
    <row r="65" spans="1:21" s="384" customFormat="1" ht="16.5" customHeight="1" x14ac:dyDescent="0.2">
      <c r="A65" s="542"/>
      <c r="B65" s="543"/>
      <c r="C65" s="544"/>
      <c r="D65" s="545"/>
      <c r="E65" s="545"/>
      <c r="F65" s="545"/>
      <c r="G65" s="546"/>
      <c r="H65" s="546"/>
      <c r="I65" s="546"/>
      <c r="J65" s="546"/>
      <c r="K65" s="546"/>
      <c r="L65" s="546"/>
      <c r="M65" s="547"/>
      <c r="N65" s="546"/>
      <c r="O65" s="546"/>
      <c r="P65" s="546"/>
      <c r="Q65" s="545"/>
      <c r="R65" s="545"/>
      <c r="S65" s="548"/>
      <c r="T65" s="548"/>
      <c r="U65" s="549"/>
    </row>
    <row r="66" spans="1:21" s="384" customFormat="1" ht="16.5" customHeight="1" x14ac:dyDescent="0.2">
      <c r="A66" s="542"/>
      <c r="B66" s="543"/>
      <c r="C66" s="544"/>
      <c r="D66" s="545"/>
      <c r="E66" s="545"/>
      <c r="F66" s="545"/>
      <c r="G66" s="546"/>
      <c r="H66" s="546"/>
      <c r="I66" s="546"/>
      <c r="J66" s="546"/>
      <c r="K66" s="546"/>
      <c r="L66" s="546"/>
      <c r="M66" s="547"/>
      <c r="N66" s="546"/>
      <c r="O66" s="546"/>
      <c r="P66" s="546"/>
      <c r="Q66" s="545"/>
      <c r="R66" s="545"/>
      <c r="S66" s="548"/>
      <c r="T66" s="548"/>
      <c r="U66" s="549"/>
    </row>
    <row r="67" spans="1:21" s="384" customFormat="1" ht="16.5" customHeight="1" x14ac:dyDescent="0.2">
      <c r="A67" s="542"/>
      <c r="B67" s="543"/>
      <c r="C67" s="544"/>
      <c r="D67" s="545"/>
      <c r="E67" s="545"/>
      <c r="F67" s="545"/>
      <c r="G67" s="546"/>
      <c r="H67" s="546"/>
      <c r="I67" s="546"/>
      <c r="J67" s="546"/>
      <c r="K67" s="546"/>
      <c r="L67" s="546"/>
      <c r="M67" s="547"/>
      <c r="N67" s="546"/>
      <c r="O67" s="546"/>
      <c r="P67" s="546"/>
      <c r="Q67" s="545"/>
      <c r="R67" s="545"/>
      <c r="S67" s="548"/>
      <c r="T67" s="548"/>
      <c r="U67" s="549"/>
    </row>
    <row r="68" spans="1:21" s="384" customFormat="1" ht="16.5" customHeight="1" x14ac:dyDescent="0.2">
      <c r="A68" s="542"/>
      <c r="B68" s="543"/>
      <c r="C68" s="544"/>
      <c r="D68" s="545"/>
      <c r="E68" s="545"/>
      <c r="F68" s="545"/>
      <c r="G68" s="546"/>
      <c r="H68" s="546"/>
      <c r="I68" s="546"/>
      <c r="J68" s="546"/>
      <c r="K68" s="546"/>
      <c r="L68" s="546"/>
      <c r="M68" s="547"/>
      <c r="N68" s="546"/>
      <c r="O68" s="546"/>
      <c r="P68" s="546"/>
      <c r="Q68" s="545"/>
      <c r="R68" s="545"/>
      <c r="S68" s="548"/>
      <c r="T68" s="548"/>
      <c r="U68" s="549"/>
    </row>
    <row r="69" spans="1:21" s="384" customFormat="1" ht="16.5" customHeight="1" x14ac:dyDescent="0.2">
      <c r="A69" s="542"/>
      <c r="B69" s="543"/>
      <c r="C69" s="544"/>
      <c r="D69" s="545"/>
      <c r="E69" s="545"/>
      <c r="F69" s="545"/>
      <c r="G69" s="546"/>
      <c r="H69" s="546"/>
      <c r="I69" s="546"/>
      <c r="J69" s="546"/>
      <c r="K69" s="546"/>
      <c r="L69" s="546"/>
      <c r="M69" s="547"/>
      <c r="N69" s="546"/>
      <c r="O69" s="546"/>
      <c r="P69" s="546"/>
      <c r="Q69" s="545"/>
      <c r="R69" s="545"/>
      <c r="S69" s="548"/>
      <c r="T69" s="548"/>
      <c r="U69" s="549"/>
    </row>
    <row r="70" spans="1:21" s="384" customFormat="1" ht="16.5" customHeight="1" x14ac:dyDescent="0.2">
      <c r="A70" s="542"/>
      <c r="B70" s="543"/>
      <c r="C70" s="544"/>
      <c r="D70" s="545"/>
      <c r="E70" s="545"/>
      <c r="F70" s="545"/>
      <c r="G70" s="546"/>
      <c r="H70" s="546"/>
      <c r="I70" s="546"/>
      <c r="J70" s="546"/>
      <c r="K70" s="546"/>
      <c r="L70" s="546"/>
      <c r="M70" s="547"/>
      <c r="N70" s="546"/>
      <c r="O70" s="546"/>
      <c r="P70" s="546"/>
      <c r="Q70" s="545"/>
      <c r="R70" s="545"/>
      <c r="S70" s="548"/>
      <c r="T70" s="548"/>
      <c r="U70" s="549"/>
    </row>
    <row r="71" spans="1:21" s="384" customFormat="1" ht="16.5" customHeight="1" x14ac:dyDescent="0.2">
      <c r="A71" s="542"/>
      <c r="B71" s="543"/>
      <c r="C71" s="544"/>
      <c r="D71" s="545"/>
      <c r="E71" s="545"/>
      <c r="F71" s="545"/>
      <c r="G71" s="546"/>
      <c r="H71" s="546"/>
      <c r="I71" s="546"/>
      <c r="J71" s="546"/>
      <c r="K71" s="546"/>
      <c r="L71" s="546"/>
      <c r="M71" s="547"/>
      <c r="N71" s="546"/>
      <c r="O71" s="546"/>
      <c r="P71" s="546"/>
      <c r="Q71" s="545"/>
      <c r="R71" s="545"/>
      <c r="S71" s="548"/>
      <c r="T71" s="548"/>
      <c r="U71" s="549"/>
    </row>
    <row r="72" spans="1:21" s="384" customFormat="1" ht="16.5" customHeight="1" x14ac:dyDescent="0.2">
      <c r="A72" s="542"/>
      <c r="B72" s="543"/>
      <c r="C72" s="544"/>
      <c r="D72" s="545"/>
      <c r="E72" s="545"/>
      <c r="F72" s="545"/>
      <c r="G72" s="546"/>
      <c r="H72" s="546"/>
      <c r="I72" s="546"/>
      <c r="J72" s="546"/>
      <c r="K72" s="546"/>
      <c r="L72" s="546"/>
      <c r="M72" s="547"/>
      <c r="N72" s="546"/>
      <c r="O72" s="546"/>
      <c r="P72" s="546"/>
      <c r="Q72" s="545"/>
      <c r="R72" s="545"/>
      <c r="S72" s="548"/>
      <c r="T72" s="548"/>
      <c r="U72" s="549"/>
    </row>
    <row r="73" spans="1:21" s="384" customFormat="1" ht="16.5" customHeight="1" x14ac:dyDescent="0.2">
      <c r="A73" s="542"/>
      <c r="B73" s="543"/>
      <c r="C73" s="544"/>
      <c r="D73" s="545"/>
      <c r="E73" s="545"/>
      <c r="F73" s="545"/>
      <c r="G73" s="546"/>
      <c r="H73" s="546"/>
      <c r="I73" s="546"/>
      <c r="J73" s="546"/>
      <c r="K73" s="546"/>
      <c r="L73" s="546"/>
      <c r="M73" s="547"/>
      <c r="N73" s="546"/>
      <c r="O73" s="546"/>
      <c r="P73" s="546"/>
      <c r="Q73" s="545"/>
      <c r="R73" s="545"/>
      <c r="S73" s="548"/>
      <c r="T73" s="548"/>
      <c r="U73" s="549"/>
    </row>
    <row r="74" spans="1:21" s="384" customFormat="1" ht="16.5" customHeight="1" x14ac:dyDescent="0.2">
      <c r="A74" s="542"/>
      <c r="B74" s="543"/>
      <c r="C74" s="544"/>
      <c r="D74" s="545"/>
      <c r="E74" s="545"/>
      <c r="F74" s="545"/>
      <c r="G74" s="546"/>
      <c r="H74" s="546"/>
      <c r="I74" s="546"/>
      <c r="J74" s="546"/>
      <c r="K74" s="546"/>
      <c r="L74" s="546"/>
      <c r="M74" s="547"/>
      <c r="N74" s="546"/>
      <c r="O74" s="546"/>
      <c r="P74" s="546"/>
      <c r="Q74" s="545"/>
      <c r="R74" s="545"/>
      <c r="S74" s="548"/>
      <c r="T74" s="548"/>
      <c r="U74" s="549"/>
    </row>
    <row r="75" spans="1:21" s="384" customFormat="1" ht="16.5" customHeight="1" x14ac:dyDescent="0.2">
      <c r="A75" s="542"/>
      <c r="B75" s="543"/>
      <c r="C75" s="544"/>
      <c r="D75" s="545"/>
      <c r="E75" s="545"/>
      <c r="F75" s="545"/>
      <c r="G75" s="546"/>
      <c r="H75" s="546"/>
      <c r="I75" s="546"/>
      <c r="J75" s="546"/>
      <c r="K75" s="546"/>
      <c r="L75" s="546"/>
      <c r="M75" s="547"/>
      <c r="N75" s="546"/>
      <c r="O75" s="546"/>
      <c r="P75" s="546"/>
      <c r="Q75" s="545"/>
      <c r="R75" s="545"/>
      <c r="S75" s="548"/>
      <c r="T75" s="548"/>
      <c r="U75" s="549"/>
    </row>
    <row r="76" spans="1:21" ht="15.75" thickBot="1" x14ac:dyDescent="0.3"/>
    <row r="77" spans="1:21" s="37" customFormat="1" ht="15.75" customHeight="1" x14ac:dyDescent="0.25">
      <c r="A77" s="224" t="s">
        <v>158</v>
      </c>
      <c r="B77" s="210"/>
      <c r="C77" s="211"/>
      <c r="D77" s="211"/>
      <c r="E77" s="212"/>
      <c r="F77" s="212"/>
      <c r="G77" s="211"/>
      <c r="H77" s="211"/>
      <c r="I77" s="211"/>
      <c r="J77" s="233"/>
      <c r="K77" s="233"/>
      <c r="L77" s="211"/>
      <c r="M77" s="83"/>
      <c r="N77" s="83"/>
      <c r="O77" s="83"/>
      <c r="P77" s="83"/>
      <c r="Q77" s="83"/>
      <c r="R77" s="131"/>
      <c r="S77" s="64"/>
      <c r="T77" s="64"/>
      <c r="U77" s="10"/>
    </row>
    <row r="78" spans="1:21" s="37" customFormat="1" ht="15.75" customHeight="1" x14ac:dyDescent="0.25">
      <c r="A78" s="219" t="s">
        <v>119</v>
      </c>
      <c r="B78" s="213"/>
      <c r="C78" s="214"/>
      <c r="D78" s="214"/>
      <c r="E78" s="215"/>
      <c r="F78" s="215"/>
      <c r="G78" s="214"/>
      <c r="H78" s="214"/>
      <c r="I78" s="214"/>
      <c r="J78" s="234"/>
      <c r="K78" s="234"/>
      <c r="L78" s="214"/>
      <c r="M78" s="85"/>
      <c r="N78" s="85"/>
      <c r="O78" s="85"/>
      <c r="P78" s="85"/>
      <c r="Q78" s="85"/>
      <c r="R78" s="132"/>
      <c r="S78" s="64"/>
      <c r="T78" s="64"/>
      <c r="U78" s="10"/>
    </row>
    <row r="79" spans="1:21" s="37" customFormat="1" ht="15.75" customHeight="1" x14ac:dyDescent="0.25">
      <c r="A79" s="219" t="s">
        <v>105</v>
      </c>
      <c r="B79" s="213"/>
      <c r="C79" s="214"/>
      <c r="D79" s="214"/>
      <c r="E79" s="215"/>
      <c r="F79" s="215"/>
      <c r="G79" s="214"/>
      <c r="H79" s="214"/>
      <c r="I79" s="214"/>
      <c r="J79" s="234"/>
      <c r="K79" s="234"/>
      <c r="L79" s="214"/>
      <c r="M79" s="85"/>
      <c r="N79" s="85"/>
      <c r="O79" s="85"/>
      <c r="P79" s="85"/>
      <c r="Q79" s="85"/>
      <c r="R79" s="132"/>
      <c r="S79" s="64"/>
      <c r="T79" s="64"/>
      <c r="U79" s="10"/>
    </row>
    <row r="80" spans="1:21" s="37" customFormat="1" ht="15.75" customHeight="1" x14ac:dyDescent="0.25">
      <c r="A80" s="219"/>
      <c r="B80" s="213"/>
      <c r="C80" s="214"/>
      <c r="D80" s="214"/>
      <c r="E80" s="215"/>
      <c r="F80" s="215"/>
      <c r="G80" s="214"/>
      <c r="H80" s="214"/>
      <c r="I80" s="214"/>
      <c r="J80" s="234"/>
      <c r="K80" s="234"/>
      <c r="L80" s="214"/>
      <c r="M80" s="85"/>
      <c r="N80" s="85"/>
      <c r="O80" s="85"/>
      <c r="P80" s="85"/>
      <c r="Q80" s="85"/>
      <c r="R80" s="132"/>
      <c r="S80" s="64"/>
      <c r="T80" s="64"/>
      <c r="U80" s="10"/>
    </row>
    <row r="81" spans="1:21" s="37" customFormat="1" ht="15.75" customHeight="1" x14ac:dyDescent="0.25">
      <c r="A81" s="223" t="s">
        <v>159</v>
      </c>
      <c r="B81" s="139"/>
      <c r="C81" s="140"/>
      <c r="D81" s="140"/>
      <c r="E81" s="130"/>
      <c r="F81" s="130"/>
      <c r="G81" s="140"/>
      <c r="H81" s="140"/>
      <c r="I81" s="140"/>
      <c r="J81" s="234"/>
      <c r="K81" s="234"/>
      <c r="L81" s="214"/>
      <c r="M81" s="85"/>
      <c r="N81" s="85"/>
      <c r="O81" s="85"/>
      <c r="P81" s="85"/>
      <c r="Q81" s="85"/>
      <c r="R81" s="132"/>
      <c r="S81" s="64"/>
      <c r="T81" s="64"/>
      <c r="U81" s="10"/>
    </row>
    <row r="82" spans="1:21" s="37" customFormat="1" ht="15.75" customHeight="1" x14ac:dyDescent="0.25">
      <c r="A82" s="177" t="s">
        <v>103</v>
      </c>
      <c r="B82" s="139"/>
      <c r="C82" s="140"/>
      <c r="D82" s="140"/>
      <c r="E82" s="130"/>
      <c r="F82" s="130"/>
      <c r="G82" s="140"/>
      <c r="H82" s="140"/>
      <c r="I82" s="140"/>
      <c r="J82" s="234"/>
      <c r="K82" s="234"/>
      <c r="L82" s="214"/>
      <c r="M82" s="85"/>
      <c r="N82" s="85"/>
      <c r="O82" s="85"/>
      <c r="P82" s="85"/>
      <c r="Q82" s="85"/>
      <c r="R82" s="132"/>
      <c r="S82" s="64"/>
      <c r="T82" s="64"/>
      <c r="U82" s="10"/>
    </row>
    <row r="83" spans="1:21" s="37" customFormat="1" ht="15.75" customHeight="1" x14ac:dyDescent="0.25">
      <c r="A83" s="177" t="s">
        <v>104</v>
      </c>
      <c r="B83" s="139"/>
      <c r="C83" s="140"/>
      <c r="D83" s="140"/>
      <c r="E83" s="130"/>
      <c r="F83" s="130"/>
      <c r="G83" s="140"/>
      <c r="H83" s="140"/>
      <c r="I83" s="140"/>
      <c r="J83" s="234"/>
      <c r="K83" s="234"/>
      <c r="L83" s="214"/>
      <c r="M83" s="85"/>
      <c r="N83" s="85"/>
      <c r="O83" s="85"/>
      <c r="P83" s="85"/>
      <c r="Q83" s="85"/>
      <c r="R83" s="132"/>
      <c r="S83" s="64"/>
      <c r="T83" s="64"/>
      <c r="U83" s="10"/>
    </row>
    <row r="84" spans="1:21" s="37" customFormat="1" ht="15.75" customHeight="1" x14ac:dyDescent="0.25">
      <c r="A84" s="202" t="s">
        <v>160</v>
      </c>
      <c r="B84" s="142"/>
      <c r="C84" s="142"/>
      <c r="D84" s="142"/>
      <c r="E84" s="142"/>
      <c r="F84" s="142"/>
      <c r="G84" s="142"/>
      <c r="H84" s="142"/>
      <c r="I84" s="140"/>
      <c r="J84" s="234"/>
      <c r="K84" s="234"/>
      <c r="L84" s="214"/>
      <c r="M84" s="85"/>
      <c r="N84" s="85"/>
      <c r="O84" s="85"/>
      <c r="P84" s="85"/>
      <c r="Q84" s="85"/>
      <c r="R84" s="132"/>
      <c r="S84" s="64"/>
      <c r="T84" s="64"/>
      <c r="U84" s="10"/>
    </row>
    <row r="85" spans="1:21" s="37" customFormat="1" ht="15.75" customHeight="1" x14ac:dyDescent="0.25">
      <c r="A85" s="219"/>
      <c r="B85" s="213"/>
      <c r="C85" s="214"/>
      <c r="D85" s="214"/>
      <c r="E85" s="215"/>
      <c r="F85" s="215"/>
      <c r="G85" s="214"/>
      <c r="H85" s="214"/>
      <c r="I85" s="214"/>
      <c r="J85" s="234"/>
      <c r="K85" s="234"/>
      <c r="L85" s="214"/>
      <c r="M85" s="85"/>
      <c r="N85" s="85"/>
      <c r="O85" s="85"/>
      <c r="P85" s="85"/>
      <c r="Q85" s="85"/>
      <c r="R85" s="132"/>
      <c r="S85" s="64"/>
      <c r="T85" s="64"/>
      <c r="U85" s="10"/>
    </row>
    <row r="86" spans="1:21" s="37" customFormat="1" ht="15.75" customHeight="1" x14ac:dyDescent="0.25">
      <c r="A86" s="231" t="s">
        <v>187</v>
      </c>
      <c r="B86" s="213"/>
      <c r="C86" s="214"/>
      <c r="D86" s="214"/>
      <c r="E86" s="215"/>
      <c r="F86" s="215"/>
      <c r="G86" s="214"/>
      <c r="H86" s="214"/>
      <c r="I86" s="214"/>
      <c r="J86" s="234"/>
      <c r="K86" s="234"/>
      <c r="L86" s="214"/>
      <c r="M86" s="85"/>
      <c r="N86" s="85"/>
      <c r="O86" s="85"/>
      <c r="P86" s="85"/>
      <c r="Q86" s="85"/>
      <c r="R86" s="132"/>
      <c r="S86" s="64"/>
      <c r="T86" s="64"/>
      <c r="U86" s="10"/>
    </row>
    <row r="87" spans="1:21" s="37" customFormat="1" ht="15.75" customHeight="1" x14ac:dyDescent="0.25">
      <c r="A87" s="219" t="s">
        <v>182</v>
      </c>
      <c r="B87" s="213"/>
      <c r="C87" s="214"/>
      <c r="D87" s="214"/>
      <c r="E87" s="215"/>
      <c r="F87" s="215"/>
      <c r="G87" s="214"/>
      <c r="H87" s="214"/>
      <c r="I87" s="214"/>
      <c r="J87" s="234"/>
      <c r="K87" s="234"/>
      <c r="L87" s="214"/>
      <c r="M87" s="85"/>
      <c r="N87" s="85"/>
      <c r="O87" s="85"/>
      <c r="P87" s="85"/>
      <c r="Q87" s="85"/>
      <c r="R87" s="132"/>
      <c r="S87" s="64"/>
      <c r="T87" s="64"/>
      <c r="U87" s="10"/>
    </row>
    <row r="88" spans="1:21" s="37" customFormat="1" ht="15.75" customHeight="1" x14ac:dyDescent="0.25">
      <c r="A88" s="219" t="s">
        <v>186</v>
      </c>
      <c r="B88" s="213"/>
      <c r="C88" s="214"/>
      <c r="D88" s="214"/>
      <c r="E88" s="215"/>
      <c r="F88" s="215"/>
      <c r="G88" s="214"/>
      <c r="H88" s="214"/>
      <c r="I88" s="214"/>
      <c r="J88" s="234"/>
      <c r="K88" s="234"/>
      <c r="L88" s="214"/>
      <c r="M88" s="85"/>
      <c r="N88" s="85"/>
      <c r="O88" s="85"/>
      <c r="P88" s="85"/>
      <c r="Q88" s="85"/>
      <c r="R88" s="132"/>
      <c r="S88" s="64"/>
      <c r="T88" s="64"/>
      <c r="U88" s="10"/>
    </row>
    <row r="89" spans="1:21" s="37" customFormat="1" ht="15.75" customHeight="1" x14ac:dyDescent="0.25">
      <c r="A89" s="219" t="s">
        <v>183</v>
      </c>
      <c r="B89" s="213"/>
      <c r="C89" s="214"/>
      <c r="D89" s="214"/>
      <c r="E89" s="215"/>
      <c r="F89" s="215"/>
      <c r="G89" s="214"/>
      <c r="H89" s="214"/>
      <c r="I89" s="214"/>
      <c r="J89" s="234"/>
      <c r="K89" s="234"/>
      <c r="L89" s="214"/>
      <c r="M89" s="85"/>
      <c r="N89" s="85"/>
      <c r="O89" s="85"/>
      <c r="P89" s="85"/>
      <c r="Q89" s="85"/>
      <c r="R89" s="132"/>
      <c r="S89" s="64"/>
      <c r="T89" s="64"/>
      <c r="U89" s="10"/>
    </row>
    <row r="90" spans="1:21" s="37" customFormat="1" ht="15.75" customHeight="1" x14ac:dyDescent="0.25">
      <c r="A90" s="219" t="s">
        <v>184</v>
      </c>
      <c r="B90" s="213"/>
      <c r="C90" s="214"/>
      <c r="D90" s="214"/>
      <c r="E90" s="215"/>
      <c r="F90" s="215"/>
      <c r="G90" s="214"/>
      <c r="H90" s="214"/>
      <c r="I90" s="214"/>
      <c r="J90" s="234"/>
      <c r="K90" s="234"/>
      <c r="L90" s="214"/>
      <c r="M90" s="85"/>
      <c r="N90" s="85"/>
      <c r="O90" s="85"/>
      <c r="P90" s="85"/>
      <c r="Q90" s="85"/>
      <c r="R90" s="132"/>
      <c r="S90" s="64"/>
      <c r="T90" s="64"/>
      <c r="U90" s="10"/>
    </row>
    <row r="91" spans="1:21" s="37" customFormat="1" ht="15.75" customHeight="1" x14ac:dyDescent="0.25">
      <c r="A91" s="219" t="s">
        <v>185</v>
      </c>
      <c r="B91" s="213"/>
      <c r="C91" s="214"/>
      <c r="D91" s="214"/>
      <c r="E91" s="215"/>
      <c r="F91" s="215"/>
      <c r="G91" s="214"/>
      <c r="H91" s="214"/>
      <c r="I91" s="214"/>
      <c r="J91" s="234"/>
      <c r="K91" s="234"/>
      <c r="L91" s="214"/>
      <c r="M91" s="85"/>
      <c r="N91" s="85"/>
      <c r="O91" s="85"/>
      <c r="P91" s="85"/>
      <c r="Q91" s="85"/>
      <c r="R91" s="132"/>
      <c r="S91" s="64"/>
      <c r="T91" s="64"/>
      <c r="U91" s="10"/>
    </row>
    <row r="92" spans="1:21" s="37" customFormat="1" ht="15.75" customHeight="1" x14ac:dyDescent="0.25">
      <c r="A92" s="219" t="s">
        <v>190</v>
      </c>
      <c r="B92" s="213"/>
      <c r="C92" s="214"/>
      <c r="D92" s="214"/>
      <c r="E92" s="215"/>
      <c r="F92" s="215"/>
      <c r="G92" s="214"/>
      <c r="H92" s="214"/>
      <c r="I92" s="214"/>
      <c r="J92" s="234"/>
      <c r="K92" s="234"/>
      <c r="L92" s="214"/>
      <c r="M92" s="85"/>
      <c r="N92" s="85"/>
      <c r="O92" s="85"/>
      <c r="P92" s="85"/>
      <c r="Q92" s="85"/>
      <c r="R92" s="132"/>
      <c r="S92" s="64"/>
      <c r="T92" s="64"/>
      <c r="U92" s="10"/>
    </row>
    <row r="93" spans="1:21" s="37" customFormat="1" ht="15.75" customHeight="1" x14ac:dyDescent="0.25">
      <c r="A93" s="219" t="s">
        <v>188</v>
      </c>
      <c r="B93" s="213"/>
      <c r="C93" s="214"/>
      <c r="D93" s="214"/>
      <c r="E93" s="215"/>
      <c r="F93" s="215"/>
      <c r="G93" s="214"/>
      <c r="H93" s="214"/>
      <c r="I93" s="214"/>
      <c r="J93" s="234"/>
      <c r="K93" s="234"/>
      <c r="L93" s="214"/>
      <c r="M93" s="85"/>
      <c r="N93" s="85"/>
      <c r="O93" s="85"/>
      <c r="P93" s="85"/>
      <c r="Q93" s="85"/>
      <c r="R93" s="132"/>
      <c r="S93" s="64"/>
      <c r="T93" s="64"/>
      <c r="U93" s="10"/>
    </row>
    <row r="94" spans="1:21" s="37" customFormat="1" ht="15.75" customHeight="1" x14ac:dyDescent="0.25">
      <c r="A94" s="219" t="s">
        <v>189</v>
      </c>
      <c r="B94" s="213"/>
      <c r="C94" s="214"/>
      <c r="D94" s="214"/>
      <c r="E94" s="215"/>
      <c r="F94" s="215"/>
      <c r="G94" s="214"/>
      <c r="H94" s="214"/>
      <c r="I94" s="214"/>
      <c r="J94" s="234"/>
      <c r="K94" s="234"/>
      <c r="L94" s="214"/>
      <c r="M94" s="85"/>
      <c r="N94" s="85"/>
      <c r="O94" s="85"/>
      <c r="P94" s="85"/>
      <c r="Q94" s="85"/>
      <c r="R94" s="132"/>
      <c r="S94" s="64"/>
      <c r="T94" s="64"/>
      <c r="U94" s="10"/>
    </row>
    <row r="95" spans="1:21" s="37" customFormat="1" ht="15.75" customHeight="1" x14ac:dyDescent="0.25">
      <c r="A95" s="177" t="s">
        <v>193</v>
      </c>
      <c r="B95" s="213"/>
      <c r="C95" s="214"/>
      <c r="D95" s="214"/>
      <c r="E95" s="215"/>
      <c r="F95" s="215"/>
      <c r="G95" s="214"/>
      <c r="H95" s="214"/>
      <c r="I95" s="214"/>
      <c r="J95" s="234"/>
      <c r="K95" s="234"/>
      <c r="L95" s="214"/>
      <c r="M95" s="85"/>
      <c r="N95" s="85"/>
      <c r="O95" s="85"/>
      <c r="P95" s="85"/>
      <c r="Q95" s="85"/>
      <c r="R95" s="132"/>
      <c r="S95" s="64"/>
      <c r="T95" s="64"/>
      <c r="U95" s="10"/>
    </row>
    <row r="96" spans="1:21" s="37" customFormat="1" ht="15.75" customHeight="1" x14ac:dyDescent="0.25">
      <c r="A96" s="177" t="s">
        <v>192</v>
      </c>
      <c r="B96" s="213"/>
      <c r="C96" s="214"/>
      <c r="D96" s="214"/>
      <c r="E96" s="215"/>
      <c r="F96" s="215"/>
      <c r="G96" s="214"/>
      <c r="H96" s="214"/>
      <c r="I96" s="214"/>
      <c r="J96" s="234"/>
      <c r="K96" s="234"/>
      <c r="L96" s="214"/>
      <c r="M96" s="85"/>
      <c r="N96" s="85"/>
      <c r="O96" s="85"/>
      <c r="P96" s="85"/>
      <c r="Q96" s="85"/>
      <c r="R96" s="132"/>
      <c r="S96" s="64"/>
      <c r="T96" s="64"/>
      <c r="U96" s="10"/>
    </row>
    <row r="97" spans="1:21" s="37" customFormat="1" ht="15.75" customHeight="1" x14ac:dyDescent="0.25">
      <c r="A97" s="49"/>
      <c r="B97" s="213"/>
      <c r="C97" s="214"/>
      <c r="D97" s="214"/>
      <c r="E97" s="215"/>
      <c r="F97" s="215"/>
      <c r="G97" s="214"/>
      <c r="H97" s="214"/>
      <c r="I97" s="214"/>
      <c r="J97" s="234"/>
      <c r="K97" s="234"/>
      <c r="L97" s="214"/>
      <c r="M97" s="85"/>
      <c r="N97" s="85"/>
      <c r="O97" s="85"/>
      <c r="P97" s="85"/>
      <c r="Q97" s="85"/>
      <c r="R97" s="132"/>
      <c r="S97" s="64"/>
      <c r="T97" s="64"/>
      <c r="U97" s="10"/>
    </row>
    <row r="98" spans="1:21" s="37" customFormat="1" ht="15.75" customHeight="1" x14ac:dyDescent="0.25">
      <c r="A98" s="216" t="s">
        <v>98</v>
      </c>
      <c r="B98" s="204"/>
      <c r="C98" s="205"/>
      <c r="D98" s="205"/>
      <c r="E98" s="206"/>
      <c r="F98" s="206"/>
      <c r="G98" s="205"/>
      <c r="H98" s="205"/>
      <c r="I98" s="205"/>
      <c r="J98" s="235"/>
      <c r="K98" s="235"/>
      <c r="L98" s="205"/>
      <c r="M98" s="205"/>
      <c r="N98" s="205"/>
      <c r="O98" s="205"/>
      <c r="P98" s="205"/>
      <c r="Q98" s="205"/>
      <c r="R98" s="209"/>
      <c r="S98" s="207"/>
      <c r="T98" s="207"/>
      <c r="U98" s="208"/>
    </row>
    <row r="99" spans="1:21" s="37" customFormat="1" ht="15.75" customHeight="1" x14ac:dyDescent="0.25">
      <c r="A99" s="203" t="s">
        <v>154</v>
      </c>
      <c r="B99" s="204"/>
      <c r="C99" s="205"/>
      <c r="D99" s="205"/>
      <c r="E99" s="206"/>
      <c r="F99" s="206"/>
      <c r="G99" s="205"/>
      <c r="H99" s="205"/>
      <c r="I99" s="205"/>
      <c r="J99" s="235"/>
      <c r="K99" s="235"/>
      <c r="L99" s="205"/>
      <c r="M99" s="205"/>
      <c r="N99" s="205"/>
      <c r="O99" s="205"/>
      <c r="P99" s="205"/>
      <c r="Q99" s="205"/>
      <c r="R99" s="209"/>
      <c r="S99" s="207"/>
      <c r="T99" s="207"/>
      <c r="U99" s="208"/>
    </row>
    <row r="100" spans="1:21" s="37" customFormat="1" ht="15.75" customHeight="1" x14ac:dyDescent="0.25">
      <c r="A100" s="203" t="s">
        <v>165</v>
      </c>
      <c r="B100" s="204"/>
      <c r="C100" s="205"/>
      <c r="D100" s="205"/>
      <c r="E100" s="206"/>
      <c r="F100" s="206"/>
      <c r="G100" s="205"/>
      <c r="H100" s="205"/>
      <c r="I100" s="205"/>
      <c r="J100" s="236"/>
      <c r="K100" s="235"/>
      <c r="L100" s="205"/>
      <c r="M100" s="205"/>
      <c r="N100" s="205"/>
      <c r="O100" s="205"/>
      <c r="P100" s="205"/>
      <c r="Q100" s="205"/>
      <c r="R100" s="209"/>
      <c r="S100" s="207"/>
      <c r="T100" s="207"/>
      <c r="U100" s="208"/>
    </row>
    <row r="101" spans="1:21" s="37" customFormat="1" ht="15.75" customHeight="1" x14ac:dyDescent="0.25">
      <c r="A101" s="203" t="s">
        <v>155</v>
      </c>
      <c r="B101" s="204"/>
      <c r="C101" s="205"/>
      <c r="D101" s="205"/>
      <c r="E101" s="206"/>
      <c r="F101" s="206"/>
      <c r="G101" s="205"/>
      <c r="H101" s="205"/>
      <c r="I101" s="205"/>
      <c r="J101" s="235"/>
      <c r="K101" s="235"/>
      <c r="L101" s="205"/>
      <c r="M101" s="205"/>
      <c r="N101" s="205"/>
      <c r="O101" s="205"/>
      <c r="P101" s="205"/>
      <c r="Q101" s="205"/>
      <c r="R101" s="209"/>
      <c r="S101" s="207"/>
      <c r="T101" s="207"/>
      <c r="U101" s="208"/>
    </row>
    <row r="102" spans="1:21" s="37" customFormat="1" ht="15.75" customHeight="1" x14ac:dyDescent="0.25">
      <c r="A102" s="203" t="s">
        <v>156</v>
      </c>
      <c r="B102" s="204"/>
      <c r="C102" s="205"/>
      <c r="D102" s="205"/>
      <c r="E102" s="206"/>
      <c r="F102" s="206"/>
      <c r="G102" s="205"/>
      <c r="H102" s="205"/>
      <c r="I102" s="205"/>
      <c r="J102" s="235"/>
      <c r="K102" s="235"/>
      <c r="L102" s="205"/>
      <c r="M102" s="205"/>
      <c r="N102" s="205"/>
      <c r="O102" s="205"/>
      <c r="P102" s="205"/>
      <c r="Q102" s="205"/>
      <c r="R102" s="209"/>
      <c r="S102" s="207"/>
      <c r="T102" s="207"/>
      <c r="U102" s="208"/>
    </row>
    <row r="103" spans="1:21" s="37" customFormat="1" ht="15.75" customHeight="1" x14ac:dyDescent="0.25">
      <c r="A103" s="178"/>
      <c r="B103" s="84"/>
      <c r="C103" s="85"/>
      <c r="D103" s="85"/>
      <c r="E103" s="63"/>
      <c r="F103" s="63"/>
      <c r="G103" s="85"/>
      <c r="H103" s="85"/>
      <c r="I103" s="85"/>
      <c r="J103" s="237"/>
      <c r="K103" s="237"/>
      <c r="L103" s="85"/>
      <c r="M103" s="85"/>
      <c r="N103" s="85"/>
      <c r="O103" s="85"/>
      <c r="P103" s="85"/>
      <c r="Q103" s="85"/>
      <c r="R103" s="132"/>
      <c r="S103" s="64"/>
      <c r="T103" s="64"/>
      <c r="U103" s="10"/>
    </row>
    <row r="104" spans="1:21" s="37" customFormat="1" ht="15.75" customHeight="1" x14ac:dyDescent="0.25">
      <c r="A104" s="216" t="s">
        <v>157</v>
      </c>
      <c r="B104" s="84"/>
      <c r="C104" s="85"/>
      <c r="D104" s="85"/>
      <c r="E104" s="63"/>
      <c r="F104" s="63"/>
      <c r="G104" s="85"/>
      <c r="H104" s="85"/>
      <c r="I104" s="85"/>
      <c r="J104" s="237"/>
      <c r="K104" s="237"/>
      <c r="L104" s="85"/>
      <c r="M104" s="85"/>
      <c r="N104" s="85"/>
      <c r="O104" s="85"/>
      <c r="P104" s="85"/>
      <c r="Q104" s="85"/>
      <c r="R104" s="132"/>
      <c r="S104" s="64"/>
      <c r="T104" s="64"/>
      <c r="U104" s="10"/>
    </row>
    <row r="105" spans="1:21" s="15" customFormat="1" x14ac:dyDescent="0.25">
      <c r="A105" s="229" t="s">
        <v>152</v>
      </c>
      <c r="B105" s="142"/>
      <c r="C105" s="142"/>
      <c r="D105" s="142"/>
      <c r="E105" s="142"/>
      <c r="F105" s="142"/>
      <c r="G105" s="142"/>
      <c r="H105" s="142"/>
      <c r="I105" s="142"/>
      <c r="J105" s="238"/>
      <c r="K105" s="238"/>
      <c r="L105" s="142"/>
      <c r="M105" s="142"/>
      <c r="N105" s="142"/>
      <c r="O105" s="142"/>
      <c r="P105" s="380"/>
      <c r="Q105" s="142"/>
      <c r="R105" s="220"/>
      <c r="S105" s="218"/>
      <c r="T105" s="218"/>
      <c r="U105" s="141"/>
    </row>
    <row r="106" spans="1:21" s="43" customFormat="1" x14ac:dyDescent="0.25">
      <c r="A106" s="221" t="s">
        <v>173</v>
      </c>
      <c r="B106" s="217"/>
      <c r="C106" s="217"/>
      <c r="D106" s="217"/>
      <c r="E106" s="217"/>
      <c r="F106" s="217"/>
      <c r="G106" s="217"/>
      <c r="H106" s="217"/>
      <c r="I106" s="217"/>
      <c r="J106" s="239"/>
      <c r="K106" s="239"/>
      <c r="L106" s="217"/>
      <c r="M106" s="217"/>
      <c r="N106" s="217"/>
      <c r="O106" s="217"/>
      <c r="P106" s="380"/>
      <c r="Q106" s="217"/>
      <c r="R106" s="143"/>
      <c r="S106" s="141"/>
      <c r="T106" s="141"/>
      <c r="U106" s="141"/>
    </row>
    <row r="107" spans="1:21" x14ac:dyDescent="0.25">
      <c r="A107" s="180"/>
      <c r="B107" s="36"/>
      <c r="C107" s="36"/>
      <c r="D107" s="36"/>
      <c r="E107" s="36"/>
      <c r="F107" s="36"/>
      <c r="G107" s="36"/>
      <c r="H107" s="36"/>
      <c r="I107" s="36"/>
      <c r="J107" s="240"/>
      <c r="K107" s="240"/>
      <c r="L107" s="36"/>
      <c r="M107" s="36"/>
      <c r="N107" s="36"/>
      <c r="O107" s="36"/>
      <c r="P107" s="381"/>
      <c r="Q107" s="36"/>
      <c r="R107" s="50"/>
      <c r="S107" s="10"/>
      <c r="T107" s="10"/>
      <c r="U107" s="10"/>
    </row>
    <row r="108" spans="1:21" ht="15.75" x14ac:dyDescent="0.25">
      <c r="A108" s="216" t="s">
        <v>146</v>
      </c>
      <c r="B108" s="201"/>
      <c r="C108" s="201"/>
      <c r="D108" s="201"/>
      <c r="E108" s="201"/>
      <c r="F108" s="201"/>
      <c r="G108" s="201"/>
      <c r="H108" s="201"/>
      <c r="I108" s="36"/>
      <c r="J108" s="240"/>
      <c r="K108" s="240"/>
      <c r="L108" s="36"/>
      <c r="M108" s="36"/>
      <c r="N108" s="36"/>
      <c r="O108" s="36"/>
      <c r="P108" s="381"/>
      <c r="Q108" s="36"/>
      <c r="R108" s="50"/>
      <c r="S108" s="10"/>
      <c r="T108" s="10"/>
      <c r="U108" s="10"/>
    </row>
    <row r="109" spans="1:21" x14ac:dyDescent="0.25">
      <c r="A109" s="180" t="s">
        <v>144</v>
      </c>
      <c r="B109" s="36"/>
      <c r="C109" s="36"/>
      <c r="D109" s="36"/>
      <c r="E109" s="36"/>
      <c r="F109" s="36"/>
      <c r="G109" s="36"/>
      <c r="H109" s="36"/>
      <c r="I109" s="36"/>
      <c r="J109" s="240"/>
      <c r="K109" s="240"/>
      <c r="L109" s="36"/>
      <c r="M109" s="36"/>
      <c r="N109" s="36"/>
      <c r="O109" s="36"/>
      <c r="P109" s="381"/>
      <c r="Q109" s="36"/>
      <c r="R109" s="50"/>
      <c r="S109" s="10"/>
      <c r="T109" s="10"/>
      <c r="U109" s="10"/>
    </row>
    <row r="110" spans="1:21" x14ac:dyDescent="0.25">
      <c r="A110" s="180" t="s">
        <v>163</v>
      </c>
      <c r="B110" s="36"/>
      <c r="C110" s="36"/>
      <c r="D110" s="36"/>
      <c r="E110" s="36"/>
      <c r="F110" s="36"/>
      <c r="G110" s="36"/>
      <c r="H110" s="36"/>
      <c r="I110" s="36"/>
      <c r="J110" s="240"/>
      <c r="K110" s="240"/>
      <c r="L110" s="36"/>
      <c r="M110" s="36"/>
      <c r="N110" s="36"/>
      <c r="O110" s="36"/>
      <c r="P110" s="381"/>
      <c r="Q110" s="36"/>
      <c r="R110" s="50"/>
      <c r="S110" s="10"/>
      <c r="T110" s="10"/>
      <c r="U110" s="10"/>
    </row>
    <row r="111" spans="1:21" ht="15.75" thickBot="1" x14ac:dyDescent="0.3">
      <c r="A111" s="181" t="s">
        <v>164</v>
      </c>
      <c r="B111" s="52"/>
      <c r="C111" s="52"/>
      <c r="D111" s="52"/>
      <c r="E111" s="52"/>
      <c r="F111" s="52"/>
      <c r="G111" s="52"/>
      <c r="H111" s="52"/>
      <c r="I111" s="52"/>
      <c r="J111" s="241"/>
      <c r="K111" s="241"/>
      <c r="L111" s="52"/>
      <c r="M111" s="52"/>
      <c r="N111" s="52"/>
      <c r="O111" s="52"/>
      <c r="P111" s="382"/>
      <c r="Q111" s="52"/>
      <c r="R111" s="53"/>
      <c r="S111" s="10"/>
      <c r="T111" s="10"/>
      <c r="U111" s="10"/>
    </row>
  </sheetData>
  <mergeCells count="3">
    <mergeCell ref="S5:T5"/>
    <mergeCell ref="D5:E5"/>
    <mergeCell ref="Q5:R5"/>
  </mergeCells>
  <phoneticPr fontId="26" type="noConversion"/>
  <conditionalFormatting sqref="T14:T20 R7:R34 R38:R44 R46:R49">
    <cfRule type="expression" dxfId="173" priority="866">
      <formula>ISTEXT($R7)</formula>
    </cfRule>
    <cfRule type="expression" dxfId="172" priority="867">
      <formula>NOT(ISBLANK($R7))</formula>
    </cfRule>
  </conditionalFormatting>
  <conditionalFormatting sqref="T7:T13 T21:T34 T46:T47 T38:T44">
    <cfRule type="expression" dxfId="171" priority="860">
      <formula>ISTEXT($T7)</formula>
    </cfRule>
    <cfRule type="expression" dxfId="170" priority="861">
      <formula>NOT(ISBLANK($T7))</formula>
    </cfRule>
  </conditionalFormatting>
  <conditionalFormatting sqref="D7:D34">
    <cfRule type="expression" dxfId="169" priority="892">
      <formula>ISTEXT($D7)</formula>
    </cfRule>
    <cfRule type="expression" dxfId="168" priority="893">
      <formula>NOT(ISBLANK($D7))</formula>
    </cfRule>
  </conditionalFormatting>
  <conditionalFormatting sqref="E7:E34">
    <cfRule type="expression" dxfId="167" priority="890">
      <formula>ISTEXT($E7)</formula>
    </cfRule>
    <cfRule type="expression" dxfId="166" priority="891">
      <formula>NOT(ISBLANK($E7))</formula>
    </cfRule>
  </conditionalFormatting>
  <conditionalFormatting sqref="I7:I34">
    <cfRule type="expression" dxfId="165" priority="886">
      <formula>ISTEXT($I7)</formula>
    </cfRule>
    <cfRule type="expression" dxfId="164" priority="887">
      <formula>NOT(ISBLANK($I7))</formula>
    </cfRule>
  </conditionalFormatting>
  <conditionalFormatting sqref="H7:H34">
    <cfRule type="expression" dxfId="163" priority="884">
      <formula>ISTEXT($H7)</formula>
    </cfRule>
    <cfRule type="expression" dxfId="162" priority="885">
      <formula>NOT(ISBLANK($H7))</formula>
    </cfRule>
  </conditionalFormatting>
  <conditionalFormatting sqref="J7:J34">
    <cfRule type="expression" dxfId="161" priority="882">
      <formula>ISTEXT($J7)</formula>
    </cfRule>
    <cfRule type="expression" dxfId="160" priority="883">
      <formula>NOT(ISBLANK($J7))</formula>
    </cfRule>
  </conditionalFormatting>
  <conditionalFormatting sqref="K7:K34">
    <cfRule type="expression" dxfId="159" priority="880">
      <formula>ISTEXT($K7)</formula>
    </cfRule>
    <cfRule type="expression" dxfId="158" priority="881">
      <formula>NOT(ISBLANK($K7))</formula>
    </cfRule>
  </conditionalFormatting>
  <conditionalFormatting sqref="L7:L34">
    <cfRule type="expression" dxfId="157" priority="878">
      <formula>ISTEXT($L7)</formula>
    </cfRule>
    <cfRule type="expression" dxfId="156" priority="879">
      <formula>NOT(ISBLANK($L7))</formula>
    </cfRule>
  </conditionalFormatting>
  <conditionalFormatting sqref="M7:M34">
    <cfRule type="expression" dxfId="155" priority="876">
      <formula>ISTEXT($M7)</formula>
    </cfRule>
    <cfRule type="expression" dxfId="154" priority="877">
      <formula>NOT(ISBLANK($M7))</formula>
    </cfRule>
  </conditionalFormatting>
  <conditionalFormatting sqref="N7:N34">
    <cfRule type="expression" dxfId="153" priority="874">
      <formula>ISTEXT($N7)</formula>
    </cfRule>
    <cfRule type="expression" dxfId="152" priority="875">
      <formula>NOT(ISBLANK($N7))</formula>
    </cfRule>
  </conditionalFormatting>
  <conditionalFormatting sqref="O7:O34">
    <cfRule type="expression" dxfId="151" priority="872">
      <formula>ISTEXT($O7)</formula>
    </cfRule>
    <cfRule type="expression" dxfId="150" priority="873">
      <formula>NOT(ISBLANK($O7))</formula>
    </cfRule>
  </conditionalFormatting>
  <conditionalFormatting sqref="P7:P34">
    <cfRule type="expression" dxfId="149" priority="870">
      <formula>ISTEXT($P7)</formula>
    </cfRule>
    <cfRule type="expression" dxfId="148" priority="871">
      <formula>NOT(ISBLANK($P7))</formula>
    </cfRule>
  </conditionalFormatting>
  <conditionalFormatting sqref="Q7:Q34">
    <cfRule type="expression" dxfId="147" priority="868">
      <formula>ISTEXT($Q7)</formula>
    </cfRule>
    <cfRule type="expression" dxfId="146" priority="869">
      <formula>NOT(ISBLANK($Q7))</formula>
    </cfRule>
  </conditionalFormatting>
  <conditionalFormatting sqref="S7:S34">
    <cfRule type="expression" dxfId="145" priority="862">
      <formula>ISTEXT($S7)</formula>
    </cfRule>
    <cfRule type="expression" dxfId="144" priority="863">
      <formula>NOT(ISBLANK($S7))</formula>
    </cfRule>
  </conditionalFormatting>
  <conditionalFormatting sqref="F7:F34">
    <cfRule type="expression" dxfId="143" priority="855">
      <formula>OR(ISBLANK($H7),AND(ISBLANK($J7),ISBLANK($K7)))</formula>
    </cfRule>
  </conditionalFormatting>
  <conditionalFormatting sqref="C7:C34 C41:C75">
    <cfRule type="containsText" dxfId="142" priority="457" operator="containsText" text="Y">
      <formula>NOT(ISERROR(SEARCH("Y",C7)))</formula>
    </cfRule>
  </conditionalFormatting>
  <conditionalFormatting sqref="G7:G34">
    <cfRule type="expression" dxfId="141" priority="180">
      <formula>OR(ISBLANK($I7),AND(ISBLANK($J7),ISBLANK($K7)))</formula>
    </cfRule>
  </conditionalFormatting>
  <conditionalFormatting sqref="U7:U34">
    <cfRule type="expression" dxfId="140" priority="899">
      <formula>ISTEXT($U7)</formula>
    </cfRule>
    <cfRule type="expression" dxfId="139" priority="900">
      <formula>NOT(ISBLANK($U7))</formula>
    </cfRule>
    <cfRule type="expression" dxfId="138" priority="901">
      <formula>NOT(ISBLANK($B7))</formula>
    </cfRule>
  </conditionalFormatting>
  <conditionalFormatting sqref="D7:E34 H7:T34 H77:T105 D77:E105 T46:T47 T43:T44 R43:R44 R46:R49">
    <cfRule type="expression" dxfId="137" priority="492">
      <formula>NOT(ISBLANK($B7))</formula>
    </cfRule>
  </conditionalFormatting>
  <conditionalFormatting sqref="R35:R36">
    <cfRule type="expression" dxfId="136" priority="53">
      <formula>ISTEXT($R35)</formula>
    </cfRule>
    <cfRule type="expression" dxfId="135" priority="54">
      <formula>NOT(ISBLANK($R35))</formula>
    </cfRule>
  </conditionalFormatting>
  <conditionalFormatting sqref="T35:T36">
    <cfRule type="expression" dxfId="134" priority="49">
      <formula>ISTEXT($T35)</formula>
    </cfRule>
    <cfRule type="expression" dxfId="133" priority="50">
      <formula>NOT(ISBLANK($T35))</formula>
    </cfRule>
  </conditionalFormatting>
  <conditionalFormatting sqref="D35:D36 D38:D42">
    <cfRule type="expression" dxfId="132" priority="77">
      <formula>ISTEXT($D35)</formula>
    </cfRule>
    <cfRule type="expression" dxfId="131" priority="78">
      <formula>NOT(ISBLANK($D35))</formula>
    </cfRule>
  </conditionalFormatting>
  <conditionalFormatting sqref="E35:E36 E38:E42">
    <cfRule type="expression" dxfId="130" priority="75">
      <formula>ISTEXT($E35)</formula>
    </cfRule>
    <cfRule type="expression" dxfId="129" priority="76">
      <formula>NOT(ISBLANK($E35))</formula>
    </cfRule>
  </conditionalFormatting>
  <conditionalFormatting sqref="I35:I36 I38:I42">
    <cfRule type="expression" dxfId="128" priority="73">
      <formula>ISTEXT($I35)</formula>
    </cfRule>
    <cfRule type="expression" dxfId="127" priority="74">
      <formula>NOT(ISBLANK($I35))</formula>
    </cfRule>
  </conditionalFormatting>
  <conditionalFormatting sqref="H35:H36 H38:H42">
    <cfRule type="expression" dxfId="126" priority="71">
      <formula>ISTEXT($H35)</formula>
    </cfRule>
    <cfRule type="expression" dxfId="125" priority="72">
      <formula>NOT(ISBLANK($H35))</formula>
    </cfRule>
  </conditionalFormatting>
  <conditionalFormatting sqref="J35:J36 J38:J42">
    <cfRule type="expression" dxfId="124" priority="69">
      <formula>ISTEXT($J35)</formula>
    </cfRule>
    <cfRule type="expression" dxfId="123" priority="70">
      <formula>NOT(ISBLANK($J35))</formula>
    </cfRule>
  </conditionalFormatting>
  <conditionalFormatting sqref="K35:K36 K38:K42">
    <cfRule type="expression" dxfId="122" priority="67">
      <formula>ISTEXT($K35)</formula>
    </cfRule>
    <cfRule type="expression" dxfId="121" priority="68">
      <formula>NOT(ISBLANK($K35))</formula>
    </cfRule>
  </conditionalFormatting>
  <conditionalFormatting sqref="L35:L36 L38:L42">
    <cfRule type="expression" dxfId="120" priority="65">
      <formula>ISTEXT($L35)</formula>
    </cfRule>
    <cfRule type="expression" dxfId="119" priority="66">
      <formula>NOT(ISBLANK($L35))</formula>
    </cfRule>
  </conditionalFormatting>
  <conditionalFormatting sqref="M35:M36 M38:M42">
    <cfRule type="expression" dxfId="118" priority="63">
      <formula>ISTEXT($M35)</formula>
    </cfRule>
    <cfRule type="expression" dxfId="117" priority="64">
      <formula>NOT(ISBLANK($M35))</formula>
    </cfRule>
  </conditionalFormatting>
  <conditionalFormatting sqref="N35:N36 N38:N42">
    <cfRule type="expression" dxfId="116" priority="61">
      <formula>ISTEXT($N35)</formula>
    </cfRule>
    <cfRule type="expression" dxfId="115" priority="62">
      <formula>NOT(ISBLANK($N35))</formula>
    </cfRule>
  </conditionalFormatting>
  <conditionalFormatting sqref="O35:O36 O38:O42">
    <cfRule type="expression" dxfId="114" priority="59">
      <formula>ISTEXT($O35)</formula>
    </cfRule>
    <cfRule type="expression" dxfId="113" priority="60">
      <formula>NOT(ISBLANK($O35))</formula>
    </cfRule>
  </conditionalFormatting>
  <conditionalFormatting sqref="P35:P36 P38:P42">
    <cfRule type="expression" dxfId="112" priority="57">
      <formula>ISTEXT($P35)</formula>
    </cfRule>
    <cfRule type="expression" dxfId="111" priority="58">
      <formula>NOT(ISBLANK($P35))</formula>
    </cfRule>
  </conditionalFormatting>
  <conditionalFormatting sqref="Q35:Q36 Q38:Q42">
    <cfRule type="expression" dxfId="110" priority="55">
      <formula>ISTEXT($Q35)</formula>
    </cfRule>
    <cfRule type="expression" dxfId="109" priority="56">
      <formula>NOT(ISBLANK($Q35))</formula>
    </cfRule>
  </conditionalFormatting>
  <conditionalFormatting sqref="S35:S36 S38:S42">
    <cfRule type="expression" dxfId="108" priority="51">
      <formula>ISTEXT($S35)</formula>
    </cfRule>
    <cfRule type="expression" dxfId="107" priority="52">
      <formula>NOT(ISBLANK($S35))</formula>
    </cfRule>
  </conditionalFormatting>
  <conditionalFormatting sqref="F35:F36 F38">
    <cfRule type="expression" dxfId="106" priority="48">
      <formula>OR(ISBLANK($H35),AND(ISBLANK($J35),ISBLANK($K35)))</formula>
    </cfRule>
  </conditionalFormatting>
  <conditionalFormatting sqref="C35:C36 C38:C40">
    <cfRule type="containsText" dxfId="105" priority="46" operator="containsText" text="Y">
      <formula>NOT(ISERROR(SEARCH("Y",C35)))</formula>
    </cfRule>
  </conditionalFormatting>
  <conditionalFormatting sqref="G35:G36 G38">
    <cfRule type="expression" dxfId="104" priority="45">
      <formula>OR(ISBLANK($I35),AND(ISBLANK($J35),ISBLANK($K35)))</formula>
    </cfRule>
  </conditionalFormatting>
  <conditionalFormatting sqref="U35:U36 U38:U42">
    <cfRule type="expression" dxfId="103" priority="79">
      <formula>ISTEXT($U35)</formula>
    </cfRule>
    <cfRule type="expression" dxfId="102" priority="80">
      <formula>NOT(ISBLANK($U35))</formula>
    </cfRule>
    <cfRule type="expression" dxfId="101" priority="81">
      <formula>NOT(ISBLANK($B35))</formula>
    </cfRule>
  </conditionalFormatting>
  <conditionalFormatting sqref="D35:E36 H35:T36 H38:T42 D38:E42">
    <cfRule type="expression" dxfId="100" priority="47">
      <formula>NOT(ISBLANK($B35))</formula>
    </cfRule>
  </conditionalFormatting>
  <conditionalFormatting sqref="F39:F42">
    <cfRule type="expression" dxfId="99" priority="44">
      <formula>OR(ISBLANK($H39),AND(ISBLANK($J39),ISBLANK($K39)))</formula>
    </cfRule>
  </conditionalFormatting>
  <conditionalFormatting sqref="G39:G42">
    <cfRule type="expression" dxfId="98" priority="43">
      <formula>OR(ISBLANK($I39),AND(ISBLANK($J39),ISBLANK($K39)))</formula>
    </cfRule>
  </conditionalFormatting>
  <conditionalFormatting sqref="R37">
    <cfRule type="expression" dxfId="97" priority="14">
      <formula>ISTEXT($R37)</formula>
    </cfRule>
    <cfRule type="expression" dxfId="96" priority="15">
      <formula>NOT(ISBLANK($R37))</formula>
    </cfRule>
  </conditionalFormatting>
  <conditionalFormatting sqref="T37">
    <cfRule type="expression" dxfId="95" priority="10">
      <formula>ISTEXT($T37)</formula>
    </cfRule>
    <cfRule type="expression" dxfId="94" priority="11">
      <formula>NOT(ISBLANK($T37))</formula>
    </cfRule>
  </conditionalFormatting>
  <conditionalFormatting sqref="D37">
    <cfRule type="expression" dxfId="93" priority="38">
      <formula>ISTEXT($D37)</formula>
    </cfRule>
    <cfRule type="expression" dxfId="92" priority="39">
      <formula>NOT(ISBLANK($D37))</formula>
    </cfRule>
  </conditionalFormatting>
  <conditionalFormatting sqref="E37">
    <cfRule type="expression" dxfId="91" priority="36">
      <formula>ISTEXT($E37)</formula>
    </cfRule>
    <cfRule type="expression" dxfId="90" priority="37">
      <formula>NOT(ISBLANK($E37))</formula>
    </cfRule>
  </conditionalFormatting>
  <conditionalFormatting sqref="I37">
    <cfRule type="expression" dxfId="89" priority="34">
      <formula>ISTEXT($I37)</formula>
    </cfRule>
    <cfRule type="expression" dxfId="88" priority="35">
      <formula>NOT(ISBLANK($I37))</formula>
    </cfRule>
  </conditionalFormatting>
  <conditionalFormatting sqref="H37">
    <cfRule type="expression" dxfId="87" priority="32">
      <formula>ISTEXT($H37)</formula>
    </cfRule>
    <cfRule type="expression" dxfId="86" priority="33">
      <formula>NOT(ISBLANK($H37))</formula>
    </cfRule>
  </conditionalFormatting>
  <conditionalFormatting sqref="J37">
    <cfRule type="expression" dxfId="85" priority="30">
      <formula>ISTEXT($J37)</formula>
    </cfRule>
    <cfRule type="expression" dxfId="84" priority="31">
      <formula>NOT(ISBLANK($J37))</formula>
    </cfRule>
  </conditionalFormatting>
  <conditionalFormatting sqref="K37">
    <cfRule type="expression" dxfId="83" priority="28">
      <formula>ISTEXT($K37)</formula>
    </cfRule>
    <cfRule type="expression" dxfId="82" priority="29">
      <formula>NOT(ISBLANK($K37))</formula>
    </cfRule>
  </conditionalFormatting>
  <conditionalFormatting sqref="L37">
    <cfRule type="expression" dxfId="81" priority="26">
      <formula>ISTEXT($L37)</formula>
    </cfRule>
    <cfRule type="expression" dxfId="80" priority="27">
      <formula>NOT(ISBLANK($L37))</formula>
    </cfRule>
  </conditionalFormatting>
  <conditionalFormatting sqref="M37">
    <cfRule type="expression" dxfId="79" priority="24">
      <formula>ISTEXT($M37)</formula>
    </cfRule>
    <cfRule type="expression" dxfId="78" priority="25">
      <formula>NOT(ISBLANK($M37))</formula>
    </cfRule>
  </conditionalFormatting>
  <conditionalFormatting sqref="N37">
    <cfRule type="expression" dxfId="77" priority="22">
      <formula>ISTEXT($N37)</formula>
    </cfRule>
    <cfRule type="expression" dxfId="76" priority="23">
      <formula>NOT(ISBLANK($N37))</formula>
    </cfRule>
  </conditionalFormatting>
  <conditionalFormatting sqref="O37">
    <cfRule type="expression" dxfId="75" priority="20">
      <formula>ISTEXT($O37)</formula>
    </cfRule>
    <cfRule type="expression" dxfId="74" priority="21">
      <formula>NOT(ISBLANK($O37))</formula>
    </cfRule>
  </conditionalFormatting>
  <conditionalFormatting sqref="P37">
    <cfRule type="expression" dxfId="73" priority="18">
      <formula>ISTEXT($P37)</formula>
    </cfRule>
    <cfRule type="expression" dxfId="72" priority="19">
      <formula>NOT(ISBLANK($P37))</formula>
    </cfRule>
  </conditionalFormatting>
  <conditionalFormatting sqref="Q37">
    <cfRule type="expression" dxfId="71" priority="16">
      <formula>ISTEXT($Q37)</formula>
    </cfRule>
    <cfRule type="expression" dxfId="70" priority="17">
      <formula>NOT(ISBLANK($Q37))</formula>
    </cfRule>
  </conditionalFormatting>
  <conditionalFormatting sqref="S37">
    <cfRule type="expression" dxfId="69" priority="12">
      <formula>ISTEXT($S37)</formula>
    </cfRule>
    <cfRule type="expression" dxfId="68" priority="13">
      <formula>NOT(ISBLANK($S37))</formula>
    </cfRule>
  </conditionalFormatting>
  <conditionalFormatting sqref="F37">
    <cfRule type="expression" dxfId="67" priority="9">
      <formula>OR(ISBLANK($H37),AND(ISBLANK($J37),ISBLANK($K37)))</formula>
    </cfRule>
  </conditionalFormatting>
  <conditionalFormatting sqref="C37">
    <cfRule type="containsText" dxfId="66" priority="7" operator="containsText" text="Y">
      <formula>NOT(ISERROR(SEARCH("Y",C37)))</formula>
    </cfRule>
  </conditionalFormatting>
  <conditionalFormatting sqref="G37">
    <cfRule type="expression" dxfId="65" priority="6">
      <formula>OR(ISBLANK($I37),AND(ISBLANK($J37),ISBLANK($K37)))</formula>
    </cfRule>
  </conditionalFormatting>
  <conditionalFormatting sqref="U37">
    <cfRule type="expression" dxfId="64" priority="40">
      <formula>ISTEXT($U37)</formula>
    </cfRule>
    <cfRule type="expression" dxfId="63" priority="41">
      <formula>NOT(ISBLANK($U37))</formula>
    </cfRule>
    <cfRule type="expression" dxfId="62" priority="42">
      <formula>NOT(ISBLANK($B37))</formula>
    </cfRule>
  </conditionalFormatting>
  <conditionalFormatting sqref="D37:E37 H37:T37">
    <cfRule type="expression" dxfId="61" priority="8">
      <formula>NOT(ISBLANK($B37))</formula>
    </cfRule>
  </conditionalFormatting>
  <conditionalFormatting sqref="P44">
    <cfRule type="expression" dxfId="60" priority="1">
      <formula>NOT(ISBLANK($B44))</formula>
    </cfRule>
  </conditionalFormatting>
  <conditionalFormatting sqref="P44">
    <cfRule type="expression" dxfId="59" priority="2">
      <formula>ISTEXT($P44)</formula>
    </cfRule>
    <cfRule type="expression" dxfId="58" priority="3">
      <formula>NOT(ISBLANK($P44))</formula>
    </cfRule>
  </conditionalFormatting>
  <printOptions horizontalCentered="1"/>
  <pageMargins left="0.25" right="0.25" top="0.5" bottom="0.25" header="0.3" footer="0.3"/>
  <pageSetup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94"/>
  <sheetViews>
    <sheetView zoomScaleNormal="100" workbookViewId="0">
      <pane ySplit="6" topLeftCell="A43" activePane="bottomLeft" state="frozen"/>
      <selection pane="bottomLeft" activeCell="R60" sqref="R60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76" customWidth="1"/>
    <col min="4" max="4" width="6.42578125" style="4" customWidth="1"/>
    <col min="5" max="6" width="8" style="4" customWidth="1"/>
    <col min="7" max="7" width="7.140625" style="4" customWidth="1"/>
    <col min="8" max="9" width="6.85546875" style="4" customWidth="1"/>
    <col min="10" max="10" width="7.28515625" style="4" customWidth="1"/>
    <col min="11" max="11" width="7.140625" style="4" customWidth="1"/>
    <col min="12" max="12" width="8.7109375" style="4" customWidth="1"/>
    <col min="13" max="13" width="12.140625" style="4" customWidth="1"/>
    <col min="14" max="14" width="6.42578125" style="4" customWidth="1"/>
    <col min="15" max="15" width="6.140625" style="4" customWidth="1"/>
    <col min="16" max="16" width="18.140625" style="4" customWidth="1"/>
    <col min="17" max="17" width="6.7109375" style="4" customWidth="1"/>
    <col min="18" max="16384" width="9.140625" style="4"/>
  </cols>
  <sheetData>
    <row r="1" spans="1:17" ht="19.5" customHeight="1" thickBot="1" x14ac:dyDescent="0.3">
      <c r="A1" s="123" t="s">
        <v>14</v>
      </c>
      <c r="B1" s="123"/>
      <c r="C1" s="123"/>
      <c r="D1" s="123"/>
      <c r="E1" s="123"/>
      <c r="F1" s="123"/>
      <c r="G1" s="123"/>
      <c r="H1" s="123"/>
      <c r="I1" s="123"/>
      <c r="J1" s="123"/>
      <c r="M1" s="35"/>
      <c r="N1" s="35"/>
      <c r="O1" s="35"/>
      <c r="P1" s="35"/>
      <c r="Q1" s="35"/>
    </row>
    <row r="2" spans="1:17" s="37" customFormat="1" ht="15.75" customHeight="1" x14ac:dyDescent="0.3">
      <c r="A2" s="117" t="str">
        <f>' Inf Conc'!A2</f>
        <v>Central Contra Costa Sanitary District</v>
      </c>
      <c r="B2" s="118"/>
      <c r="C2" s="118"/>
      <c r="D2" s="118"/>
      <c r="E2" s="118"/>
      <c r="F2" s="118"/>
      <c r="G2" s="118"/>
      <c r="H2" s="118"/>
      <c r="I2" s="118"/>
      <c r="J2" s="118"/>
      <c r="K2" s="257"/>
      <c r="L2" s="258"/>
      <c r="M2" s="16"/>
      <c r="N2" s="16"/>
      <c r="O2" s="16"/>
      <c r="P2" s="16"/>
      <c r="Q2" s="16"/>
    </row>
    <row r="3" spans="1:17" s="37" customFormat="1" ht="16.5" customHeight="1" thickBot="1" x14ac:dyDescent="0.35">
      <c r="A3" s="119" t="str">
        <f>' Inf Conc'!A3</f>
        <v>Marylou Esparza, Laboratory Superintendent, 925-335-7751, mesparza@centralsan.org</v>
      </c>
      <c r="B3" s="120"/>
      <c r="C3" s="120"/>
      <c r="D3" s="120"/>
      <c r="E3" s="120"/>
      <c r="F3" s="120"/>
      <c r="G3" s="120"/>
      <c r="H3" s="120"/>
      <c r="I3" s="120"/>
      <c r="J3" s="120"/>
      <c r="K3" s="259"/>
      <c r="L3" s="260"/>
      <c r="M3" s="16"/>
      <c r="N3" s="16"/>
      <c r="O3" s="16"/>
      <c r="P3" s="16"/>
      <c r="Q3" s="16"/>
    </row>
    <row r="4" spans="1:17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ht="39" x14ac:dyDescent="0.25">
      <c r="A5" s="19" t="s">
        <v>90</v>
      </c>
      <c r="B5" s="11" t="s">
        <v>0</v>
      </c>
      <c r="C5" s="68" t="s">
        <v>62</v>
      </c>
      <c r="D5" s="608" t="s">
        <v>12</v>
      </c>
      <c r="E5" s="609"/>
      <c r="F5" s="9" t="s">
        <v>39</v>
      </c>
      <c r="G5" s="5" t="s">
        <v>40</v>
      </c>
      <c r="H5" s="6" t="s">
        <v>41</v>
      </c>
      <c r="I5" s="6" t="s">
        <v>42</v>
      </c>
      <c r="J5" s="6" t="s">
        <v>43</v>
      </c>
      <c r="K5" s="6" t="s">
        <v>56</v>
      </c>
      <c r="L5" s="6" t="s">
        <v>44</v>
      </c>
      <c r="M5" s="6" t="s">
        <v>45</v>
      </c>
      <c r="N5" s="6" t="s">
        <v>46</v>
      </c>
      <c r="O5" s="6" t="s">
        <v>47</v>
      </c>
      <c r="P5" s="6" t="s">
        <v>48</v>
      </c>
      <c r="Q5" s="255" t="s">
        <v>49</v>
      </c>
    </row>
    <row r="6" spans="1:17" ht="28.5" x14ac:dyDescent="0.25">
      <c r="A6" s="313"/>
      <c r="B6" s="301" t="s">
        <v>32</v>
      </c>
      <c r="C6" s="314"/>
      <c r="D6" s="315" t="s">
        <v>13</v>
      </c>
      <c r="E6" s="316" t="s">
        <v>10</v>
      </c>
      <c r="F6" s="317"/>
      <c r="G6" s="318"/>
      <c r="H6" s="319"/>
      <c r="I6" s="319"/>
      <c r="J6" s="319"/>
      <c r="K6" s="319"/>
      <c r="L6" s="319"/>
      <c r="M6" s="320" t="s">
        <v>202</v>
      </c>
      <c r="N6" s="319"/>
      <c r="O6" s="319"/>
      <c r="P6" s="320" t="s">
        <v>201</v>
      </c>
      <c r="Q6" s="321"/>
    </row>
    <row r="7" spans="1:17" x14ac:dyDescent="0.25">
      <c r="A7" s="243" t="str">
        <f>'Eff Conc.'!A7</f>
        <v>Q3 2012</v>
      </c>
      <c r="B7" s="70">
        <f>'Eff Conc.'!B7</f>
        <v>41095</v>
      </c>
      <c r="C7" s="91" t="str">
        <f>'Eff Conc.'!C7</f>
        <v>N</v>
      </c>
      <c r="D7" s="197">
        <f>'Eff Conc.'!D7</f>
        <v>31.36</v>
      </c>
      <c r="E7" s="197">
        <f>'Eff Conc.'!E7</f>
        <v>47.04</v>
      </c>
      <c r="F7" s="273">
        <f>IF(OR('Eff Conc.'!F7=0,'Eff Conc.'!F7=""), " ", 'Eff Conc.'!$D7*'Eff Conc.'!F7*3.78)</f>
        <v>3360.6316799999995</v>
      </c>
      <c r="G7" s="273">
        <f>IF(OR('Eff Conc.'!G7=0,'Eff Conc.'!G7=""), " ", 'Eff Conc.'!$D7*'Eff Conc.'!G7*3.78)</f>
        <v>3408.0479999999993</v>
      </c>
      <c r="H7" s="273">
        <f>IF('Eff Conc.'!H7="", " ", 'Eff Conc.'!$D7*'Eff Conc.'!H7*3.78)</f>
        <v>3236.1638400000002</v>
      </c>
      <c r="I7" s="273">
        <f>IF('Eff Conc.'!I7="", " ", 'Eff Conc.'!$D7*'Eff Conc.'!I7*3.78)</f>
        <v>3283.5801599999995</v>
      </c>
      <c r="J7" s="273">
        <f>IF('Eff Conc.'!J7="", " ", 'Eff Conc.'!$D7*'Eff Conc.'!J7*3.78)</f>
        <v>58.084991999999993</v>
      </c>
      <c r="K7" s="273">
        <f>IF('Eff Conc.'!K7="", " ", 'Eff Conc.'!$D7*'Eff Conc.'!K7*3.78)</f>
        <v>66.38284800000001</v>
      </c>
      <c r="L7" s="273">
        <f>IF('Eff Conc.'!L7="", " ", 'Eff Conc.'!$D7*'Eff Conc.'!L7*3.78)</f>
        <v>2975.37408</v>
      </c>
      <c r="M7" s="273" t="str">
        <f>IF('Eff Conc.'!M7="", " ", 'Eff Conc.'!$E7*'Eff Conc.'!M7*3.78)</f>
        <v xml:space="preserve"> </v>
      </c>
      <c r="N7" s="273">
        <f>IF('Eff Conc.'!N7="", " ", 'Eff Conc.'!$D7*'Eff Conc.'!N7*3.78)</f>
        <v>101.945088</v>
      </c>
      <c r="O7" s="273">
        <f>IF('Eff Conc.'!O7="", " ", 'Eff Conc.'!$D7*'Eff Conc.'!O7*3.78)</f>
        <v>74.680703999999992</v>
      </c>
      <c r="P7" s="273">
        <f>IF('Eff Conc.'!P7="", " ", 'Eff Conc.'!$D7*'Eff Conc.'!P7*3.78)</f>
        <v>54.528767999999999</v>
      </c>
      <c r="Q7" s="274">
        <f>IF('Eff Conc.'!U7="", " ", 'Eff Conc.'!$D7*'Eff Conc.'!U7*3.78)</f>
        <v>758.66111999999998</v>
      </c>
    </row>
    <row r="8" spans="1:17" x14ac:dyDescent="0.25">
      <c r="A8" s="243" t="str">
        <f>'Eff Conc.'!A8</f>
        <v>Q3 2012</v>
      </c>
      <c r="B8" s="70">
        <f>'Eff Conc.'!B8</f>
        <v>41099</v>
      </c>
      <c r="C8" s="91" t="str">
        <f>'Eff Conc.'!C8</f>
        <v>N</v>
      </c>
      <c r="D8" s="197">
        <f>'Eff Conc.'!D8</f>
        <v>34.49</v>
      </c>
      <c r="E8" s="197">
        <f>'Eff Conc.'!E8</f>
        <v>36.39</v>
      </c>
      <c r="F8" s="273">
        <f>IF(OR('Eff Conc.'!F8=0,'Eff Conc.'!F8=""), " ", 'Eff Conc.'!$D8*'Eff Conc.'!F8*3.78)</f>
        <v>3732.5560860000005</v>
      </c>
      <c r="G8" s="273">
        <f>IF(OR('Eff Conc.'!G8=0,'Eff Conc.'!G8=""), " ", 'Eff Conc.'!$D8*'Eff Conc.'!G8*3.78)</f>
        <v>3589.1466660000001</v>
      </c>
      <c r="H8" s="273">
        <f>IF('Eff Conc.'!H8="", " ", 'Eff Conc.'!$D8*'Eff Conc.'!H8*3.78)</f>
        <v>3520.0493999999999</v>
      </c>
      <c r="I8" s="273">
        <f>IF('Eff Conc.'!I8="", " ", 'Eff Conc.'!$D8*'Eff Conc.'!I8*3.78)</f>
        <v>3376.6399799999999</v>
      </c>
      <c r="J8" s="273">
        <f>IF('Eff Conc.'!J8="", " ", 'Eff Conc.'!$D8*'Eff Conc.'!J8*3.78)</f>
        <v>66.489822000000004</v>
      </c>
      <c r="K8" s="273">
        <f>IF('Eff Conc.'!K8="", " ", 'Eff Conc.'!$D8*'Eff Conc.'!K8*3.78)</f>
        <v>146.01686400000003</v>
      </c>
      <c r="L8" s="273">
        <f>IF('Eff Conc.'!L8="", " ", 'Eff Conc.'!$D8*'Eff Conc.'!L8*3.78)</f>
        <v>3194.1188999999999</v>
      </c>
      <c r="M8" s="273" t="str">
        <f>IF('Eff Conc.'!M8="", " ", 'Eff Conc.'!$E8*'Eff Conc.'!M8*3.78)</f>
        <v xml:space="preserve"> </v>
      </c>
      <c r="N8" s="273">
        <f>IF('Eff Conc.'!N8="", " ", 'Eff Conc.'!$D8*'Eff Conc.'!N8*3.78)</f>
        <v>93.867983999999993</v>
      </c>
      <c r="O8" s="273">
        <f>IF('Eff Conc.'!O8="", " ", 'Eff Conc.'!$D8*'Eff Conc.'!O8*3.78)</f>
        <v>71.704710000000006</v>
      </c>
      <c r="P8" s="273">
        <f>IF('Eff Conc.'!P8="", " ", 'Eff Conc.'!$D8*'Eff Conc.'!P8*3.78)</f>
        <v>44.326548000000003</v>
      </c>
      <c r="Q8" s="274">
        <f>IF('Eff Conc.'!U8="", " ", 'Eff Conc.'!$D8*'Eff Conc.'!U8*3.78)</f>
        <v>625.78655999999989</v>
      </c>
    </row>
    <row r="9" spans="1:17" x14ac:dyDescent="0.25">
      <c r="A9" s="243" t="str">
        <f>'Eff Conc.'!A9</f>
        <v>Q3 2012</v>
      </c>
      <c r="B9" s="70">
        <f>'Eff Conc.'!B9</f>
        <v>41107</v>
      </c>
      <c r="C9" s="91" t="str">
        <f>'Eff Conc.'!C9</f>
        <v>N</v>
      </c>
      <c r="D9" s="197">
        <f>'Eff Conc.'!D9</f>
        <v>33.950000000000003</v>
      </c>
      <c r="E9" s="197">
        <f>'Eff Conc.'!E9</f>
        <v>44.03</v>
      </c>
      <c r="F9" s="273">
        <f>IF(OR('Eff Conc.'!F9=0,'Eff Conc.'!F9=""), " ", 'Eff Conc.'!$D9*'Eff Conc.'!F9*3.78)</f>
        <v>3616.3675800000001</v>
      </c>
      <c r="G9" s="273">
        <f>IF(OR('Eff Conc.'!G9=0,'Eff Conc.'!G9=""), " ", 'Eff Conc.'!$D9*'Eff Conc.'!G9*3.78)</f>
        <v>3667.6999799999999</v>
      </c>
      <c r="H9" s="273">
        <f>IF('Eff Conc.'!H9="", " ", 'Eff Conc.'!$D9*'Eff Conc.'!H9*3.78)</f>
        <v>3503.4363000000003</v>
      </c>
      <c r="I9" s="273">
        <f>IF('Eff Conc.'!I9="", " ", 'Eff Conc.'!$D9*'Eff Conc.'!I9*3.78)</f>
        <v>3554.7687000000001</v>
      </c>
      <c r="J9" s="273">
        <f>IF('Eff Conc.'!J9="", " ", 'Eff Conc.'!$D9*'Eff Conc.'!J9*3.78)</f>
        <v>62.882190000000001</v>
      </c>
      <c r="K9" s="273">
        <f>IF('Eff Conc.'!K9="", " ", 'Eff Conc.'!$D9*'Eff Conc.'!K9*3.78)</f>
        <v>50.04909</v>
      </c>
      <c r="L9" s="273">
        <f>IF('Eff Conc.'!L9="", " ", 'Eff Conc.'!$D9*'Eff Conc.'!L9*3.78)</f>
        <v>3144.1095</v>
      </c>
      <c r="M9" s="273">
        <f>IF('Eff Conc.'!M9="", " ", 'Eff Conc.'!$E9*'Eff Conc.'!M9*3.78)</f>
        <v>30.124445399999999</v>
      </c>
      <c r="N9" s="273">
        <f>IF('Eff Conc.'!N9="", " ", 'Eff Conc.'!$D9*'Eff Conc.'!N9*3.78)</f>
        <v>125.76438</v>
      </c>
      <c r="O9" s="273">
        <f>IF('Eff Conc.'!O9="", " ", 'Eff Conc.'!$D9*'Eff Conc.'!O9*3.78)</f>
        <v>101.38149</v>
      </c>
      <c r="P9" s="273">
        <f>IF('Eff Conc.'!P9="", " ", 'Eff Conc.'!$D9*'Eff Conc.'!P9*3.78)</f>
        <v>69.298740000000009</v>
      </c>
      <c r="Q9" s="274">
        <f>IF('Eff Conc.'!U9="", " ", 'Eff Conc.'!$D9*'Eff Conc.'!U9*3.78)</f>
        <v>808.48530000000005</v>
      </c>
    </row>
    <row r="10" spans="1:17" x14ac:dyDescent="0.25">
      <c r="A10" s="243" t="str">
        <f>'Eff Conc.'!A10</f>
        <v>Q3 2012</v>
      </c>
      <c r="B10" s="70">
        <f>'Eff Conc.'!B10</f>
        <v>41129</v>
      </c>
      <c r="C10" s="91" t="str">
        <f>'Eff Conc.'!C10</f>
        <v>N</v>
      </c>
      <c r="D10" s="197">
        <f>'Eff Conc.'!D10</f>
        <v>33.81</v>
      </c>
      <c r="E10" s="197">
        <f>'Eff Conc.'!E10</f>
        <v>44.08</v>
      </c>
      <c r="F10" s="273">
        <f>IF(OR('Eff Conc.'!F10=0,'Eff Conc.'!F10=""), " ", 'Eff Conc.'!$D10*'Eff Conc.'!F10*3.78)</f>
        <v>3826.3858919999998</v>
      </c>
      <c r="G10" s="273">
        <f>IF(OR('Eff Conc.'!G10=0,'Eff Conc.'!G10=""), " ", 'Eff Conc.'!$D10*'Eff Conc.'!G10*3.78)</f>
        <v>3877.5066119999997</v>
      </c>
      <c r="H10" s="273">
        <f>IF('Eff Conc.'!H10="", " ", 'Eff Conc.'!$D10*'Eff Conc.'!H10*3.78)</f>
        <v>3565.6702199999995</v>
      </c>
      <c r="I10" s="273">
        <f>IF('Eff Conc.'!I10="", " ", 'Eff Conc.'!$D10*'Eff Conc.'!I10*3.78)</f>
        <v>3616.7909400000003</v>
      </c>
      <c r="J10" s="273">
        <f>IF('Eff Conc.'!J10="", " ", 'Eff Conc.'!$D10*'Eff Conc.'!J10*3.78)</f>
        <v>81.793151999999992</v>
      </c>
      <c r="K10" s="273">
        <f>IF('Eff Conc.'!K10="", " ", 'Eff Conc.'!$D10*'Eff Conc.'!K10*3.78)</f>
        <v>178.92251999999999</v>
      </c>
      <c r="L10" s="273">
        <f>IF('Eff Conc.'!L10="", " ", 'Eff Conc.'!$D10*'Eff Conc.'!L10*3.78)</f>
        <v>3322.8468000000003</v>
      </c>
      <c r="M10" s="273">
        <f>IF('Eff Conc.'!M10="", " ", 'Eff Conc.'!$E10*'Eff Conc.'!M10*3.78)</f>
        <v>49.986719999999991</v>
      </c>
      <c r="N10" s="273">
        <f>IF('Eff Conc.'!N10="", " ", 'Eff Conc.'!$D10*'Eff Conc.'!N10*3.78)</f>
        <v>102.24144</v>
      </c>
      <c r="O10" s="273">
        <f>IF('Eff Conc.'!O10="", " ", 'Eff Conc.'!$D10*'Eff Conc.'!O10*3.78)</f>
        <v>77.959097999999997</v>
      </c>
      <c r="P10" s="273">
        <f>IF('Eff Conc.'!P10="", " ", 'Eff Conc.'!$D10*'Eff Conc.'!P10*3.78)</f>
        <v>49.842702000000003</v>
      </c>
      <c r="Q10" s="274">
        <f>IF('Eff Conc.'!U10="", " ", 'Eff Conc.'!$D10*'Eff Conc.'!U10*3.78)</f>
        <v>805.15134</v>
      </c>
    </row>
    <row r="11" spans="1:17" x14ac:dyDescent="0.25">
      <c r="A11" s="243" t="str">
        <f>'Eff Conc.'!A11</f>
        <v>Q3 2012</v>
      </c>
      <c r="B11" s="70">
        <f>'Eff Conc.'!B11</f>
        <v>41143</v>
      </c>
      <c r="C11" s="91" t="str">
        <f>'Eff Conc.'!C11</f>
        <v>N</v>
      </c>
      <c r="D11" s="197">
        <f>'Eff Conc.'!D11</f>
        <v>32.96</v>
      </c>
      <c r="E11" s="197">
        <f>'Eff Conc.'!E11</f>
        <v>40.93</v>
      </c>
      <c r="F11" s="273">
        <f>IF(OR('Eff Conc.'!F11=0,'Eff Conc.'!F11=""), " ", 'Eff Conc.'!$D11*'Eff Conc.'!F11*3.78)</f>
        <v>3867.2363519999999</v>
      </c>
      <c r="G11" s="273">
        <f>IF(OR('Eff Conc.'!G11=0,'Eff Conc.'!G11=""), " ", 'Eff Conc.'!$D11*'Eff Conc.'!G11*3.78)</f>
        <v>3742.6475519999995</v>
      </c>
      <c r="H11" s="273">
        <f>IF('Eff Conc.'!H11="", " ", 'Eff Conc.'!$D11*'Eff Conc.'!H11*3.78)</f>
        <v>3799.9583999999995</v>
      </c>
      <c r="I11" s="273">
        <f>IF('Eff Conc.'!I11="", " ", 'Eff Conc.'!$D11*'Eff Conc.'!I11*3.78)</f>
        <v>3675.3696</v>
      </c>
      <c r="J11" s="273">
        <f>IF('Eff Conc.'!J11="", " ", 'Eff Conc.'!$D11*'Eff Conc.'!J11*3.78)</f>
        <v>48.589631999999995</v>
      </c>
      <c r="K11" s="273">
        <f>IF('Eff Conc.'!K11="", " ", 'Eff Conc.'!$D11*'Eff Conc.'!K11*3.78)</f>
        <v>18.688319999999997</v>
      </c>
      <c r="L11" s="273">
        <f>IF('Eff Conc.'!L11="", " ", 'Eff Conc.'!$D11*'Eff Conc.'!L11*3.78)</f>
        <v>3438.6508800000001</v>
      </c>
      <c r="M11" s="273" t="str">
        <f>IF('Eff Conc.'!M11="", " ", 'Eff Conc.'!$E11*'Eff Conc.'!M11*3.78)</f>
        <v xml:space="preserve"> </v>
      </c>
      <c r="N11" s="273">
        <f>IF('Eff Conc.'!N11="", " ", 'Eff Conc.'!$D11*'Eff Conc.'!N11*3.78)</f>
        <v>224.25984</v>
      </c>
      <c r="O11" s="273">
        <f>IF('Eff Conc.'!O11="", " ", 'Eff Conc.'!$D11*'Eff Conc.'!O11*3.78)</f>
        <v>174.42431999999999</v>
      </c>
      <c r="P11" s="273">
        <f>IF('Eff Conc.'!P11="", " ", 'Eff Conc.'!$D11*'Eff Conc.'!P11*3.78)</f>
        <v>124.58879999999999</v>
      </c>
      <c r="Q11" s="274">
        <f>IF('Eff Conc.'!U11="", " ", 'Eff Conc.'!$D11*'Eff Conc.'!U11*3.78)</f>
        <v>1794.07872</v>
      </c>
    </row>
    <row r="12" spans="1:17" x14ac:dyDescent="0.25">
      <c r="A12" s="243" t="str">
        <f>'Eff Conc.'!A12</f>
        <v>Q3 2012</v>
      </c>
      <c r="B12" s="70">
        <f>'Eff Conc.'!B12</f>
        <v>41164</v>
      </c>
      <c r="C12" s="91" t="str">
        <f>'Eff Conc.'!C12</f>
        <v>N</v>
      </c>
      <c r="D12" s="197">
        <f>'Eff Conc.'!D12</f>
        <v>32.29</v>
      </c>
      <c r="E12" s="197">
        <f>'Eff Conc.'!E12</f>
        <v>42.29</v>
      </c>
      <c r="F12" s="273">
        <f>IF(OR('Eff Conc.'!F12=0,'Eff Conc.'!F12=""), " ", 'Eff Conc.'!$D12*'Eff Conc.'!F12*3.78)</f>
        <v>3747.1253399999996</v>
      </c>
      <c r="G12" s="273">
        <f>IF(OR('Eff Conc.'!G12=0,'Eff Conc.'!G12=""), " ", 'Eff Conc.'!$D12*'Eff Conc.'!G12*3.78)</f>
        <v>3686.0972399999996</v>
      </c>
      <c r="H12" s="273">
        <f>IF('Eff Conc.'!H12="", " ", 'Eff Conc.'!$D12*'Eff Conc.'!H12*3.78)</f>
        <v>3588.4522799999995</v>
      </c>
      <c r="I12" s="273">
        <f>IF('Eff Conc.'!I12="", " ", 'Eff Conc.'!$D12*'Eff Conc.'!I12*3.78)</f>
        <v>3527.4241799999995</v>
      </c>
      <c r="J12" s="273">
        <f>IF('Eff Conc.'!J12="", " ", 'Eff Conc.'!$D12*'Eff Conc.'!J12*3.78)</f>
        <v>76.895405999999994</v>
      </c>
      <c r="K12" s="273">
        <f>IF('Eff Conc.'!K12="", " ", 'Eff Conc.'!$D12*'Eff Conc.'!K12*3.78)</f>
        <v>81.777653999999998</v>
      </c>
      <c r="L12" s="273">
        <f>IF('Eff Conc.'!L12="", " ", 'Eff Conc.'!$D12*'Eff Conc.'!L12*3.78)</f>
        <v>3319.9286399999996</v>
      </c>
      <c r="M12" s="273">
        <f>IF('Eff Conc.'!M12="", " ", 'Eff Conc.'!$E12*'Eff Conc.'!M12*3.78)</f>
        <v>16.305332399999998</v>
      </c>
      <c r="N12" s="273">
        <f>IF('Eff Conc.'!N12="", " ", 'Eff Conc.'!$D12*'Eff Conc.'!N12*3.78)</f>
        <v>108.63001799999999</v>
      </c>
      <c r="O12" s="273">
        <f>IF('Eff Conc.'!O12="", " ", 'Eff Conc.'!$D12*'Eff Conc.'!O12*3.78)</f>
        <v>86.659901999999988</v>
      </c>
      <c r="P12" s="273">
        <f>IF('Eff Conc.'!P12="", " ", 'Eff Conc.'!$D12*'Eff Conc.'!P12*3.78)</f>
        <v>68.351472000000001</v>
      </c>
      <c r="Q12" s="274">
        <f>IF('Eff Conc.'!U12="", " ", 'Eff Conc.'!$D12*'Eff Conc.'!U12*3.78)</f>
        <v>805.57091999999989</v>
      </c>
    </row>
    <row r="13" spans="1:17" ht="15.75" thickBot="1" x14ac:dyDescent="0.3">
      <c r="A13" s="328" t="str">
        <f>'Eff Conc.'!A13</f>
        <v>Q3 2012</v>
      </c>
      <c r="B13" s="329">
        <f>'Eff Conc.'!B13</f>
        <v>41179</v>
      </c>
      <c r="C13" s="330" t="str">
        <f>'Eff Conc.'!C13</f>
        <v>N</v>
      </c>
      <c r="D13" s="331">
        <f>'Eff Conc.'!D13</f>
        <v>31.79</v>
      </c>
      <c r="E13" s="331">
        <f>'Eff Conc.'!E13</f>
        <v>43.66</v>
      </c>
      <c r="F13" s="332">
        <f>IF(OR('Eff Conc.'!F13=0,'Eff Conc.'!F13=""), " ", 'Eff Conc.'!$D13*'Eff Conc.'!F13*3.78)</f>
        <v>3821.2851599999995</v>
      </c>
      <c r="G13" s="332">
        <f>IF(OR('Eff Conc.'!G13=0,'Eff Conc.'!G13=""), " ", 'Eff Conc.'!$D13*'Eff Conc.'!G13*3.78)</f>
        <v>3749.1854399999997</v>
      </c>
      <c r="H13" s="332">
        <f>IF('Eff Conc.'!H13="", " ", 'Eff Conc.'!$D13*'Eff Conc.'!H13*3.78)</f>
        <v>3749.1854399999997</v>
      </c>
      <c r="I13" s="332">
        <f>IF('Eff Conc.'!I13="", " ", 'Eff Conc.'!$D13*'Eff Conc.'!I13*3.78)</f>
        <v>3677.08572</v>
      </c>
      <c r="J13" s="332">
        <f>IF('Eff Conc.'!J13="", " ", 'Eff Conc.'!$D13*'Eff Conc.'!J13*3.78)</f>
        <v>54.07479</v>
      </c>
      <c r="K13" s="332">
        <f>IF('Eff Conc.'!K13="", " ", 'Eff Conc.'!$D13*'Eff Conc.'!K13*3.78)</f>
        <v>18.024929999999998</v>
      </c>
      <c r="L13" s="332">
        <f>IF('Eff Conc.'!L13="", " ", 'Eff Conc.'!$D13*'Eff Conc.'!L13*3.78)</f>
        <v>3412.7200799999996</v>
      </c>
      <c r="M13" s="332" t="str">
        <f>IF('Eff Conc.'!M13="", " ", 'Eff Conc.'!$E13*'Eff Conc.'!M13*3.78)</f>
        <v xml:space="preserve"> </v>
      </c>
      <c r="N13" s="332">
        <f>IF('Eff Conc.'!N13="", " ", 'Eff Conc.'!$D13*'Eff Conc.'!N13*3.78)</f>
        <v>175.44265199999998</v>
      </c>
      <c r="O13" s="332">
        <f>IF('Eff Conc.'!O13="", " ", 'Eff Conc.'!$D13*'Eff Conc.'!O13*3.78)</f>
        <v>151.40941199999997</v>
      </c>
      <c r="P13" s="332">
        <f>IF('Eff Conc.'!P13="", " ", 'Eff Conc.'!$D13*'Eff Conc.'!P13*3.78)</f>
        <v>122.569524</v>
      </c>
      <c r="Q13" s="333">
        <f>IF('Eff Conc.'!U13="", " ", 'Eff Conc.'!$D13*'Eff Conc.'!U13*3.78)</f>
        <v>1225.6952399999998</v>
      </c>
    </row>
    <row r="14" spans="1:17" ht="15.75" thickTop="1" x14ac:dyDescent="0.25">
      <c r="A14" s="322" t="str">
        <f>'Eff Conc.'!A14</f>
        <v>Q4 2012</v>
      </c>
      <c r="B14" s="323">
        <f>'Eff Conc.'!B14</f>
        <v>41192</v>
      </c>
      <c r="C14" s="324" t="str">
        <f>'Eff Conc.'!C14</f>
        <v>N</v>
      </c>
      <c r="D14" s="325">
        <f>'Eff Conc.'!D14</f>
        <v>31.77</v>
      </c>
      <c r="E14" s="325">
        <f>'Eff Conc.'!E14</f>
        <v>43.74</v>
      </c>
      <c r="F14" s="326">
        <f>IF(OR('Eff Conc.'!F14=0,'Eff Conc.'!F14=""), " ", 'Eff Conc.'!$D14*'Eff Conc.'!F14*3.78)</f>
        <v>3977.4006720000002</v>
      </c>
      <c r="G14" s="326">
        <f>IF(OR('Eff Conc.'!G14=0,'Eff Conc.'!G14=""), " ", 'Eff Conc.'!$D14*'Eff Conc.'!G14*3.78)</f>
        <v>3857.3100720000002</v>
      </c>
      <c r="H14" s="326">
        <f>IF('Eff Conc.'!H14="", " ", 'Eff Conc.'!$D14*'Eff Conc.'!H14*3.78)</f>
        <v>3794.8629599999999</v>
      </c>
      <c r="I14" s="326">
        <f>IF('Eff Conc.'!I14="", " ", 'Eff Conc.'!$D14*'Eff Conc.'!I14*3.78)</f>
        <v>3674.7723599999999</v>
      </c>
      <c r="J14" s="326">
        <f>IF('Eff Conc.'!J14="", " ", 'Eff Conc.'!$D14*'Eff Conc.'!J14*3.78)</f>
        <v>92.469762000000003</v>
      </c>
      <c r="K14" s="326">
        <f>IF('Eff Conc.'!K14="", " ", 'Eff Conc.'!$D14*'Eff Conc.'!K14*3.78)</f>
        <v>90.067949999999996</v>
      </c>
      <c r="L14" s="326">
        <f>IF('Eff Conc.'!L14="", " ", 'Eff Conc.'!$D14*'Eff Conc.'!L14*3.78)</f>
        <v>3506.6455199999996</v>
      </c>
      <c r="M14" s="326">
        <f>IF('Eff Conc.'!M14="", " ", 'Eff Conc.'!$E14*'Eff Conc.'!M14*3.78)</f>
        <v>32.240754000000003</v>
      </c>
      <c r="N14" s="326">
        <f>IF('Eff Conc.'!N14="", " ", 'Eff Conc.'!$D14*'Eff Conc.'!N14*3.78)</f>
        <v>94.871573999999995</v>
      </c>
      <c r="O14" s="326">
        <f>IF('Eff Conc.'!O14="", " ", 'Eff Conc.'!$D14*'Eff Conc.'!O14*3.78)</f>
        <v>67.250735999999989</v>
      </c>
      <c r="P14" s="326">
        <f>IF('Eff Conc.'!P14="", " ", 'Eff Conc.'!$D14*'Eff Conc.'!P14*3.78)</f>
        <v>51.638957999999995</v>
      </c>
      <c r="Q14" s="327">
        <f>IF('Eff Conc.'!U14="", " ", 'Eff Conc.'!$D14*'Eff Conc.'!U14*3.78)</f>
        <v>732.55265999999995</v>
      </c>
    </row>
    <row r="15" spans="1:17" x14ac:dyDescent="0.25">
      <c r="A15" s="243" t="str">
        <f>'Eff Conc.'!A15</f>
        <v>Q4 2012</v>
      </c>
      <c r="B15" s="70">
        <f>'Eff Conc.'!B15</f>
        <v>41205</v>
      </c>
      <c r="C15" s="91" t="str">
        <f>'Eff Conc.'!C15</f>
        <v>N</v>
      </c>
      <c r="D15" s="197">
        <f>'Eff Conc.'!D15</f>
        <v>34.4</v>
      </c>
      <c r="E15" s="197">
        <f>'Eff Conc.'!E15</f>
        <v>48.1</v>
      </c>
      <c r="F15" s="273">
        <f>IF(OR('Eff Conc.'!F15=0,'Eff Conc.'!F15=""), " ", 'Eff Conc.'!$D15*'Eff Conc.'!F15*3.78)</f>
        <v>3777.4295999999995</v>
      </c>
      <c r="G15" s="273">
        <f>IF(OR('Eff Conc.'!G15=0,'Eff Conc.'!G15=""), " ", 'Eff Conc.'!$D15*'Eff Conc.'!G15*3.78)</f>
        <v>3660.4007999999999</v>
      </c>
      <c r="H15" s="273">
        <f>IF('Eff Conc.'!H15="", " ", 'Eff Conc.'!$D15*'Eff Conc.'!H15*3.78)</f>
        <v>3380.8319999999999</v>
      </c>
      <c r="I15" s="273">
        <f>IF('Eff Conc.'!I15="", " ", 'Eff Conc.'!$D15*'Eff Conc.'!I15*3.78)</f>
        <v>3263.8031999999998</v>
      </c>
      <c r="J15" s="273">
        <f>IF('Eff Conc.'!J15="", " ", 'Eff Conc.'!$D15*'Eff Conc.'!J15*3.78)</f>
        <v>286.07040000000001</v>
      </c>
      <c r="K15" s="273">
        <f>IF('Eff Conc.'!K15="", " ", 'Eff Conc.'!$D15*'Eff Conc.'!K15*3.78)</f>
        <v>110.52719999999999</v>
      </c>
      <c r="L15" s="273">
        <f>IF('Eff Conc.'!L15="", " ", 'Eff Conc.'!$D15*'Eff Conc.'!L15*3.78)</f>
        <v>3094.7615999999998</v>
      </c>
      <c r="M15" s="273" t="str">
        <f>IF('Eff Conc.'!M15="", " ", 'Eff Conc.'!$E15*'Eff Conc.'!M15*3.78)</f>
        <v xml:space="preserve"> </v>
      </c>
      <c r="N15" s="273">
        <f>IF('Eff Conc.'!N15="", " ", 'Eff Conc.'!$D15*'Eff Conc.'!N15*3.78)</f>
        <v>109.22687999999998</v>
      </c>
      <c r="O15" s="273">
        <f>IF('Eff Conc.'!O15="", " ", 'Eff Conc.'!$D15*'Eff Conc.'!O15*3.78)</f>
        <v>76.718879999999999</v>
      </c>
      <c r="P15" s="273">
        <f>IF('Eff Conc.'!P15="", " ", 'Eff Conc.'!$D15*'Eff Conc.'!P15*3.78)</f>
        <v>62.41536</v>
      </c>
      <c r="Q15" s="274">
        <f>IF('Eff Conc.'!U15="", " ", 'Eff Conc.'!$D15*'Eff Conc.'!U15*3.78)</f>
        <v>845.20799999999997</v>
      </c>
    </row>
    <row r="16" spans="1:17" x14ac:dyDescent="0.25">
      <c r="A16" s="243" t="str">
        <f>'Eff Conc.'!A16</f>
        <v>Q4 2012</v>
      </c>
      <c r="B16" s="70">
        <f>'Eff Conc.'!B16</f>
        <v>41226</v>
      </c>
      <c r="C16" s="91" t="str">
        <f>'Eff Conc.'!C16</f>
        <v>N</v>
      </c>
      <c r="D16" s="197">
        <f>'Eff Conc.'!D16</f>
        <v>34.86</v>
      </c>
      <c r="E16" s="197">
        <f>'Eff Conc.'!E16</f>
        <v>50.56</v>
      </c>
      <c r="F16" s="273">
        <f>IF(OR('Eff Conc.'!F16=0,'Eff Conc.'!F16=""), " ", 'Eff Conc.'!$D16*'Eff Conc.'!F16*3.78)</f>
        <v>4053.2698079999996</v>
      </c>
      <c r="G16" s="273">
        <f>IF(OR('Eff Conc.'!G16=0,'Eff Conc.'!G16=""), " ", 'Eff Conc.'!$D16*'Eff Conc.'!G16*3.78)</f>
        <v>3961.0302480000005</v>
      </c>
      <c r="H16" s="273">
        <f>IF('Eff Conc.'!H16="", " ", 'Eff Conc.'!$D16*'Eff Conc.'!H16*3.78)</f>
        <v>3650.0511599999995</v>
      </c>
      <c r="I16" s="273">
        <f>IF('Eff Conc.'!I16="", " ", 'Eff Conc.'!$D16*'Eff Conc.'!I16*3.78)</f>
        <v>3557.8116</v>
      </c>
      <c r="J16" s="273">
        <f>IF('Eff Conc.'!J16="", " ", 'Eff Conc.'!$D16*'Eff Conc.'!J16*3.78)</f>
        <v>342.60407999999995</v>
      </c>
      <c r="K16" s="273">
        <f>IF('Eff Conc.'!K16="", " ", 'Eff Conc.'!$D16*'Eff Conc.'!K16*3.78)</f>
        <v>60.614567999999991</v>
      </c>
      <c r="L16" s="273">
        <f>IF('Eff Conc.'!L16="", " ", 'Eff Conc.'!$D16*'Eff Conc.'!L16*3.78)</f>
        <v>3412.8637199999994</v>
      </c>
      <c r="M16" s="273">
        <f>IF('Eff Conc.'!M16="", " ", 'Eff Conc.'!$E16*'Eff Conc.'!M16*3.78)</f>
        <v>36.503308799999999</v>
      </c>
      <c r="N16" s="273">
        <f>IF('Eff Conc.'!N16="", " ", 'Eff Conc.'!$D16*'Eff Conc.'!N16*3.78)</f>
        <v>73.791648000000009</v>
      </c>
      <c r="O16" s="273">
        <f>IF('Eff Conc.'!O16="", " ", 'Eff Conc.'!$D16*'Eff Conc.'!O16*3.78)</f>
        <v>57.979151999999999</v>
      </c>
      <c r="P16" s="273">
        <f>IF('Eff Conc.'!P16="", " ", 'Eff Conc.'!$D16*'Eff Conc.'!P16*3.78)</f>
        <v>34.260408000000005</v>
      </c>
      <c r="Q16" s="274">
        <f>IF('Eff Conc.'!U16="", " ", 'Eff Conc.'!$D16*'Eff Conc.'!U16*3.78)</f>
        <v>672.03107999999986</v>
      </c>
    </row>
    <row r="17" spans="1:17" x14ac:dyDescent="0.25">
      <c r="A17" s="243" t="str">
        <f>'Eff Conc.'!A17</f>
        <v>Q4 2012</v>
      </c>
      <c r="B17" s="70">
        <f>'Eff Conc.'!B17</f>
        <v>41240</v>
      </c>
      <c r="C17" s="91" t="str">
        <f>'Eff Conc.'!C17</f>
        <v>N</v>
      </c>
      <c r="D17" s="197">
        <f>'Eff Conc.'!D17</f>
        <v>35.729999999999997</v>
      </c>
      <c r="E17" s="197">
        <f>'Eff Conc.'!E17</f>
        <v>48.81</v>
      </c>
      <c r="F17" s="273">
        <f>IF(OR('Eff Conc.'!F17=0,'Eff Conc.'!F17=""), " ", 'Eff Conc.'!$D17*'Eff Conc.'!F17*3.78)</f>
        <v>4076.0926919999993</v>
      </c>
      <c r="G17" s="273">
        <f>IF(OR('Eff Conc.'!G17=0,'Eff Conc.'!G17=""), " ", 'Eff Conc.'!$D17*'Eff Conc.'!G17*3.78)</f>
        <v>3900.5154719999996</v>
      </c>
      <c r="H17" s="273">
        <f>IF('Eff Conc.'!H17="", " ", 'Eff Conc.'!$D17*'Eff Conc.'!H17*3.78)</f>
        <v>3943.7344799999992</v>
      </c>
      <c r="I17" s="273">
        <f>IF('Eff Conc.'!I17="", " ", 'Eff Conc.'!$D17*'Eff Conc.'!I17*3.78)</f>
        <v>3768.157259999999</v>
      </c>
      <c r="J17" s="273">
        <f>IF('Eff Conc.'!J17="", " ", 'Eff Conc.'!$D17*'Eff Conc.'!J17*3.78)</f>
        <v>91.840391999999994</v>
      </c>
      <c r="K17" s="273">
        <f>IF('Eff Conc.'!K17="", " ", 'Eff Conc.'!$D17*'Eff Conc.'!K17*3.78)</f>
        <v>40.517819999999993</v>
      </c>
      <c r="L17" s="273">
        <f>IF('Eff Conc.'!L17="", " ", 'Eff Conc.'!$D17*'Eff Conc.'!L17*3.78)</f>
        <v>3646.6037999999994</v>
      </c>
      <c r="M17" s="273" t="str">
        <f>IF('Eff Conc.'!M17="", " ", 'Eff Conc.'!$E17*'Eff Conc.'!M17*3.78)</f>
        <v xml:space="preserve"> </v>
      </c>
      <c r="N17" s="273">
        <f>IF('Eff Conc.'!N17="", " ", 'Eff Conc.'!$D17*'Eff Conc.'!N17*3.78)</f>
        <v>97.242767999999984</v>
      </c>
      <c r="O17" s="273">
        <f>IF('Eff Conc.'!O17="", " ", 'Eff Conc.'!$D17*'Eff Conc.'!O17*3.78)</f>
        <v>74.282669999999996</v>
      </c>
      <c r="P17" s="273">
        <f>IF('Eff Conc.'!P17="", " ", 'Eff Conc.'!$D17*'Eff Conc.'!P17*3.78)</f>
        <v>54.023759999999996</v>
      </c>
      <c r="Q17" s="274">
        <f>IF('Eff Conc.'!U17="", " ", 'Eff Conc.'!$D17*'Eff Conc.'!U17*3.78)</f>
        <v>1080.4751999999999</v>
      </c>
    </row>
    <row r="18" spans="1:17" x14ac:dyDescent="0.25">
      <c r="A18" s="243" t="str">
        <f>'Eff Conc.'!A18</f>
        <v>Q4 2012</v>
      </c>
      <c r="B18" s="70">
        <f>'Eff Conc.'!B18</f>
        <v>41254</v>
      </c>
      <c r="C18" s="91" t="str">
        <f>'Eff Conc.'!C18</f>
        <v>N</v>
      </c>
      <c r="D18" s="197">
        <f>'Eff Conc.'!D18</f>
        <v>43.12</v>
      </c>
      <c r="E18" s="197">
        <f>'Eff Conc.'!E18</f>
        <v>58.89</v>
      </c>
      <c r="F18" s="273">
        <f>IF(OR('Eff Conc.'!F18=0,'Eff Conc.'!F18=""), " ", 'Eff Conc.'!$D18*'Eff Conc.'!F18*3.78)</f>
        <v>4428.5361119999989</v>
      </c>
      <c r="G18" s="273">
        <f>IF(OR('Eff Conc.'!G18=0,'Eff Conc.'!G18=""), " ", 'Eff Conc.'!$D18*'Eff Conc.'!G18*3.78)</f>
        <v>4151.4469920000001</v>
      </c>
      <c r="H18" s="273">
        <f>IF('Eff Conc.'!H18="", " ", 'Eff Conc.'!$D18*'Eff Conc.'!H18*3.78)</f>
        <v>4188.93552</v>
      </c>
      <c r="I18" s="273">
        <f>IF('Eff Conc.'!I18="", " ", 'Eff Conc.'!$D18*'Eff Conc.'!I18*3.78)</f>
        <v>3911.8463999999994</v>
      </c>
      <c r="J18" s="273">
        <f>IF('Eff Conc.'!J18="", " ", 'Eff Conc.'!$D18*'Eff Conc.'!J18*3.78)</f>
        <v>195.59231999999997</v>
      </c>
      <c r="K18" s="273">
        <f>IF('Eff Conc.'!K18="", " ", 'Eff Conc.'!$D18*'Eff Conc.'!K18*3.78)</f>
        <v>44.008271999999998</v>
      </c>
      <c r="L18" s="273">
        <f>IF('Eff Conc.'!L18="", " ", 'Eff Conc.'!$D18*'Eff Conc.'!L18*3.78)</f>
        <v>3814.0502399999996</v>
      </c>
      <c r="M18" s="273">
        <f>IF('Eff Conc.'!M18="", " ", 'Eff Conc.'!$E18*'Eff Conc.'!M18*3.78)</f>
        <v>37.174901400000003</v>
      </c>
      <c r="N18" s="273">
        <f>IF('Eff Conc.'!N18="", " ", 'Eff Conc.'!$D18*'Eff Conc.'!N18*3.78)</f>
        <v>135.28468799999996</v>
      </c>
      <c r="O18" s="273">
        <f>IF('Eff Conc.'!O18="", " ", 'Eff Conc.'!$D18*'Eff Conc.'!O18*3.78)</f>
        <v>102.68596799999999</v>
      </c>
      <c r="P18" s="273">
        <f>IF('Eff Conc.'!P18="", " ", 'Eff Conc.'!$D18*'Eff Conc.'!P18*3.78)</f>
        <v>79.866863999999993</v>
      </c>
      <c r="Q18" s="274">
        <f>IF('Eff Conc.'!U18="", " ", 'Eff Conc.'!$D18*'Eff Conc.'!U18*3.78)</f>
        <v>1466.9423999999999</v>
      </c>
    </row>
    <row r="19" spans="1:17" x14ac:dyDescent="0.25">
      <c r="A19" s="243" t="str">
        <f>'Eff Conc.'!A19</f>
        <v>Q4 2012</v>
      </c>
      <c r="B19" s="70">
        <f>'Eff Conc.'!B19</f>
        <v>41263</v>
      </c>
      <c r="C19" s="91" t="str">
        <f>'Eff Conc.'!C19</f>
        <v>N</v>
      </c>
      <c r="D19" s="197">
        <f>'Eff Conc.'!D19</f>
        <v>41.7</v>
      </c>
      <c r="E19" s="197">
        <f>'Eff Conc.'!E19</f>
        <v>51.29</v>
      </c>
      <c r="F19" s="273">
        <f>IF(OR('Eff Conc.'!F19=0,'Eff Conc.'!F19=""), " ", 'Eff Conc.'!$D19*'Eff Conc.'!F19*3.78)</f>
        <v>4426.1380799999997</v>
      </c>
      <c r="G19" s="273">
        <f>IF(OR('Eff Conc.'!G19=0,'Eff Conc.'!G19=""), " ", 'Eff Conc.'!$D19*'Eff Conc.'!G19*3.78)</f>
        <v>4284.2746799999995</v>
      </c>
      <c r="H19" s="273">
        <f>IF('Eff Conc.'!H19="", " ", 'Eff Conc.'!$D19*'Eff Conc.'!H19*3.78)</f>
        <v>4066.7508000000003</v>
      </c>
      <c r="I19" s="273">
        <f>IF('Eff Conc.'!I19="", " ", 'Eff Conc.'!$D19*'Eff Conc.'!I19*3.78)</f>
        <v>3924.8873999999996</v>
      </c>
      <c r="J19" s="273">
        <f>IF('Eff Conc.'!J19="", " ", 'Eff Conc.'!$D19*'Eff Conc.'!J19*3.78)</f>
        <v>299.48939999999999</v>
      </c>
      <c r="K19" s="273">
        <f>IF('Eff Conc.'!K19="", " ", 'Eff Conc.'!$D19*'Eff Conc.'!K19*3.78)</f>
        <v>59.897880000000001</v>
      </c>
      <c r="L19" s="273">
        <f>IF('Eff Conc.'!L19="", " ", 'Eff Conc.'!$D19*'Eff Conc.'!L19*3.78)</f>
        <v>3688.4483999999998</v>
      </c>
      <c r="M19" s="273" t="str">
        <f>IF('Eff Conc.'!M19="", " ", 'Eff Conc.'!$E19*'Eff Conc.'!M19*3.78)</f>
        <v xml:space="preserve"> </v>
      </c>
      <c r="N19" s="273">
        <f>IF('Eff Conc.'!N19="", " ", 'Eff Conc.'!$D19*'Eff Conc.'!N19*3.78)</f>
        <v>130.82958000000002</v>
      </c>
      <c r="O19" s="273" t="str">
        <f>IF('Eff Conc.'!O19="", " ", 'Eff Conc.'!$D19*'Eff Conc.'!O19*3.78)</f>
        <v xml:space="preserve"> </v>
      </c>
      <c r="P19" s="273">
        <f>IF('Eff Conc.'!P19="", " ", 'Eff Conc.'!$D19*'Eff Conc.'!P19*3.78)</f>
        <v>80.389260000000007</v>
      </c>
      <c r="Q19" s="274">
        <f>IF('Eff Conc.'!U19="", " ", 'Eff Conc.'!$D19*'Eff Conc.'!U19*3.78)</f>
        <v>1418.634</v>
      </c>
    </row>
    <row r="20" spans="1:17" ht="15.75" thickBot="1" x14ac:dyDescent="0.3">
      <c r="A20" s="328" t="str">
        <f>'Eff Conc.'!A20</f>
        <v>Q4 2012</v>
      </c>
      <c r="B20" s="329">
        <f>'Eff Conc.'!B20</f>
        <v>41269</v>
      </c>
      <c r="C20" s="330" t="s">
        <v>200</v>
      </c>
      <c r="D20" s="331">
        <f>'Eff Conc.'!D20</f>
        <v>68.45</v>
      </c>
      <c r="E20" s="331">
        <f>'Eff Conc.'!E20</f>
        <v>89.5</v>
      </c>
      <c r="F20" s="332">
        <f>IF(OR('Eff Conc.'!F20=0,'Eff Conc.'!F20=""), " ", 'Eff Conc.'!$D20*'Eff Conc.'!F20*3.78)</f>
        <v>5179.994819999999</v>
      </c>
      <c r="G20" s="332">
        <f>IF(OR('Eff Conc.'!G20=0,'Eff Conc.'!G20=""), " ", 'Eff Conc.'!$D20*'Eff Conc.'!G20*3.78)</f>
        <v>4895.3797199999999</v>
      </c>
      <c r="H20" s="332">
        <f>IF('Eff Conc.'!H20="", " ", 'Eff Conc.'!$D20*'Eff Conc.'!H20*3.78)</f>
        <v>4709.0861999999997</v>
      </c>
      <c r="I20" s="332">
        <f>IF('Eff Conc.'!I20="", " ", 'Eff Conc.'!$D20*'Eff Conc.'!I20*3.78)</f>
        <v>4424.4711000000007</v>
      </c>
      <c r="J20" s="332">
        <f>IF('Eff Conc.'!J20="", " ", 'Eff Conc.'!$D20*'Eff Conc.'!J20*3.78)</f>
        <v>413.98560000000003</v>
      </c>
      <c r="K20" s="332">
        <f>IF('Eff Conc.'!K20="", " ", 'Eff Conc.'!$D20*'Eff Conc.'!K20*3.78)</f>
        <v>56.923020000000001</v>
      </c>
      <c r="L20" s="332">
        <f>IF('Eff Conc.'!L20="", " ", 'Eff Conc.'!$D20*'Eff Conc.'!L20*3.78)</f>
        <v>4062.2336999999998</v>
      </c>
      <c r="M20" s="332" t="str">
        <f>IF('Eff Conc.'!M20="", " ", 'Eff Conc.'!$E20*'Eff Conc.'!M20*3.78)</f>
        <v xml:space="preserve"> </v>
      </c>
      <c r="N20" s="332">
        <f>IF('Eff Conc.'!N20="", " ", 'Eff Conc.'!$D20*'Eff Conc.'!N20*3.78)</f>
        <v>209.58020999999999</v>
      </c>
      <c r="O20" s="332">
        <f>IF('Eff Conc.'!O20="", " ", 'Eff Conc.'!$D20*'Eff Conc.'!O20*3.78)</f>
        <v>129.37049999999999</v>
      </c>
      <c r="P20" s="332">
        <f>IF('Eff Conc.'!P20="", " ", 'Eff Conc.'!$D20*'Eff Conc.'!P20*3.78)</f>
        <v>106.08380999999999</v>
      </c>
      <c r="Q20" s="333">
        <f>IF('Eff Conc.'!U20="", " ", 'Eff Conc.'!$D20*'Eff Conc.'!U20*3.78)</f>
        <v>2846.1509999999998</v>
      </c>
    </row>
    <row r="21" spans="1:17" ht="15" customHeight="1" thickTop="1" x14ac:dyDescent="0.25">
      <c r="A21" s="322" t="str">
        <f>'Eff Conc.'!A21</f>
        <v>Q1 2013</v>
      </c>
      <c r="B21" s="323">
        <f>'Eff Conc.'!B21</f>
        <v>41281</v>
      </c>
      <c r="C21" s="324" t="str">
        <f>'Eff Conc.'!C21</f>
        <v>N</v>
      </c>
      <c r="D21" s="325">
        <f>'Eff Conc.'!D21</f>
        <v>45.73</v>
      </c>
      <c r="E21" s="325">
        <f>'Eff Conc.'!E21</f>
        <v>60.87</v>
      </c>
      <c r="F21" s="326" t="str">
        <f>IF(OR('Eff Conc.'!F21=0,'Eff Conc.'!F21=""), " ", 'Eff Conc.'!$D21*'Eff Conc.'!F21*3.78)</f>
        <v xml:space="preserve"> </v>
      </c>
      <c r="G21" s="326" t="str">
        <f>IF(OR('Eff Conc.'!G21=0,'Eff Conc.'!G21=""), " ", 'Eff Conc.'!$D21*'Eff Conc.'!G21*3.78)</f>
        <v xml:space="preserve"> </v>
      </c>
      <c r="H21" s="326" t="str">
        <f>IF('Eff Conc.'!H21="", " ", 'Eff Conc.'!$D21*'Eff Conc.'!H21*3.78)</f>
        <v xml:space="preserve"> </v>
      </c>
      <c r="I21" s="326" t="str">
        <f>IF('Eff Conc.'!I21="", " ", 'Eff Conc.'!$D21*'Eff Conc.'!I21*3.78)</f>
        <v xml:space="preserve"> </v>
      </c>
      <c r="J21" s="326" t="str">
        <f>IF('Eff Conc.'!J21="", " ", 'Eff Conc.'!$D21*'Eff Conc.'!J21*3.78)</f>
        <v xml:space="preserve"> </v>
      </c>
      <c r="K21" s="326" t="str">
        <f>IF('Eff Conc.'!K21="", " ", 'Eff Conc.'!$D21*'Eff Conc.'!K21*3.78)</f>
        <v xml:space="preserve"> </v>
      </c>
      <c r="L21" s="326" t="str">
        <f>IF('Eff Conc.'!L21="", " ", 'Eff Conc.'!$D21*'Eff Conc.'!L21*3.78)</f>
        <v xml:space="preserve"> </v>
      </c>
      <c r="M21" s="326">
        <f>IF('Eff Conc.'!M21="", " ", 'Eff Conc.'!$E21*'Eff Conc.'!M21*3.78)</f>
        <v>21.858416999999996</v>
      </c>
      <c r="N21" s="326" t="str">
        <f>IF('Eff Conc.'!N21="", " ", 'Eff Conc.'!$D21*'Eff Conc.'!N21*3.78)</f>
        <v xml:space="preserve"> </v>
      </c>
      <c r="O21" s="326" t="str">
        <f>IF('Eff Conc.'!O21="", " ", 'Eff Conc.'!$D21*'Eff Conc.'!O21*3.78)</f>
        <v xml:space="preserve"> </v>
      </c>
      <c r="P21" s="326" t="str">
        <f>IF('Eff Conc.'!P21="", " ", 'Eff Conc.'!$D21*'Eff Conc.'!P21*3.78)</f>
        <v xml:space="preserve"> </v>
      </c>
      <c r="Q21" s="327">
        <f>IF('Eff Conc.'!U21="", " ", 'Eff Conc.'!$D21*'Eff Conc.'!U21*3.78)</f>
        <v>1555.7346</v>
      </c>
    </row>
    <row r="22" spans="1:17" x14ac:dyDescent="0.25">
      <c r="A22" s="243" t="str">
        <f>'Eff Conc.'!A22</f>
        <v>Q1 2013</v>
      </c>
      <c r="B22" s="70">
        <f>'Eff Conc.'!B22</f>
        <v>41282</v>
      </c>
      <c r="C22" s="91" t="str">
        <f>'Eff Conc.'!C22</f>
        <v>Y</v>
      </c>
      <c r="D22" s="197">
        <f>'Eff Conc.'!D22</f>
        <v>47.65</v>
      </c>
      <c r="E22" s="197">
        <f>'Eff Conc.'!E22</f>
        <v>65.53</v>
      </c>
      <c r="F22" s="273">
        <f>IF(OR('Eff Conc.'!F22=0,'Eff Conc.'!F22=""), " ", 'Eff Conc.'!$D22*'Eff Conc.'!F22*3.78)</f>
        <v>4827.1355999999996</v>
      </c>
      <c r="G22" s="273">
        <f>IF(OR('Eff Conc.'!G22=0,'Eff Conc.'!G22=""), " ", 'Eff Conc.'!$D22*'Eff Conc.'!G22*3.78)</f>
        <v>4556.9601000000002</v>
      </c>
      <c r="H22" s="273">
        <f>IF('Eff Conc.'!H22="", " ", 'Eff Conc.'!$D22*'Eff Conc.'!H22*3.78)</f>
        <v>4232.749499999999</v>
      </c>
      <c r="I22" s="273">
        <f>IF('Eff Conc.'!I22="", " ", 'Eff Conc.'!$D22*'Eff Conc.'!I22*3.78)</f>
        <v>3962.5739999999996</v>
      </c>
      <c r="J22" s="273">
        <f>IF('Eff Conc.'!J22="", " ", 'Eff Conc.'!$D22*'Eff Conc.'!J22*3.78)</f>
        <v>558.36270000000002</v>
      </c>
      <c r="K22" s="273">
        <f>IF('Eff Conc.'!K22="", " ", 'Eff Conc.'!$D22*'Eff Conc.'!K22*3.78)</f>
        <v>36.023399999999995</v>
      </c>
      <c r="L22" s="273">
        <f>IF('Eff Conc.'!L22="", " ", 'Eff Conc.'!$D22*'Eff Conc.'!L22*3.78)</f>
        <v>3764.4452999999994</v>
      </c>
      <c r="M22" s="273" t="str">
        <f>IF('Eff Conc.'!M22="", " ", 'Eff Conc.'!$E22*'Eff Conc.'!M22*3.78)</f>
        <v xml:space="preserve"> </v>
      </c>
      <c r="N22" s="273">
        <f>IF('Eff Conc.'!N22="", " ", 'Eff Conc.'!$D22*'Eff Conc.'!N22*3.78)</f>
        <v>129.68423999999999</v>
      </c>
      <c r="O22" s="273">
        <f>IF('Eff Conc.'!O22="", " ", 'Eff Conc.'!$D22*'Eff Conc.'!O22*3.78)</f>
        <v>79.251480000000001</v>
      </c>
      <c r="P22" s="273">
        <f>IF('Eff Conc.'!P22="", " ", 'Eff Conc.'!$D22*'Eff Conc.'!P22*3.78)</f>
        <v>59.438609999999997</v>
      </c>
      <c r="Q22" s="274">
        <f>IF('Eff Conc.'!U22="", " ", 'Eff Conc.'!$D22*'Eff Conc.'!U22*3.78)</f>
        <v>1621.0529999999999</v>
      </c>
    </row>
    <row r="23" spans="1:17" x14ac:dyDescent="0.25">
      <c r="A23" s="243" t="str">
        <f>'Eff Conc.'!A23</f>
        <v>Q1 2013</v>
      </c>
      <c r="B23" s="70">
        <f>'Eff Conc.'!B23</f>
        <v>41296</v>
      </c>
      <c r="C23" s="91" t="str">
        <f>'Eff Conc.'!C23</f>
        <v>N</v>
      </c>
      <c r="D23" s="197">
        <f>'Eff Conc.'!D23</f>
        <v>40.520000000000003</v>
      </c>
      <c r="E23" s="197">
        <f>'Eff Conc.'!E23</f>
        <v>51.88</v>
      </c>
      <c r="F23" s="273">
        <f>IF(OR('Eff Conc.'!F23=0,'Eff Conc.'!F23=""), " ", 'Eff Conc.'!$D23*'Eff Conc.'!F23*3.78)</f>
        <v>4624.0694640000011</v>
      </c>
      <c r="G23" s="273">
        <f>IF(OR('Eff Conc.'!G23=0,'Eff Conc.'!G23=""), " ", 'Eff Conc.'!$D23*'Eff Conc.'!G23*3.78)</f>
        <v>4670.0191439999999</v>
      </c>
      <c r="H23" s="273">
        <f>IF('Eff Conc.'!H23="", " ", 'Eff Conc.'!$D23*'Eff Conc.'!H23*3.78)</f>
        <v>4074.20496</v>
      </c>
      <c r="I23" s="273">
        <f>IF('Eff Conc.'!I23="", " ", 'Eff Conc.'!$D23*'Eff Conc.'!I23*3.78)</f>
        <v>4120.1546399999997</v>
      </c>
      <c r="J23" s="273">
        <f>IF('Eff Conc.'!J23="", " ", 'Eff Conc.'!$D23*'Eff Conc.'!J23*3.78)</f>
        <v>520.76303999999993</v>
      </c>
      <c r="K23" s="273">
        <f>IF('Eff Conc.'!K23="", " ", 'Eff Conc.'!$D23*'Eff Conc.'!K23*3.78)</f>
        <v>29.101464</v>
      </c>
      <c r="L23" s="273">
        <f>IF('Eff Conc.'!L23="", " ", 'Eff Conc.'!$D23*'Eff Conc.'!L23*3.78)</f>
        <v>3630.0247199999999</v>
      </c>
      <c r="M23" s="273" t="str">
        <f>IF('Eff Conc.'!M23="", " ", 'Eff Conc.'!$E23*'Eff Conc.'!M23*3.78)</f>
        <v xml:space="preserve"> </v>
      </c>
      <c r="N23" s="273">
        <f>IF('Eff Conc.'!N23="", " ", 'Eff Conc.'!$D23*'Eff Conc.'!N23*3.78)</f>
        <v>134.78572800000001</v>
      </c>
      <c r="O23" s="273">
        <f>IF('Eff Conc.'!O23="", " ", 'Eff Conc.'!$D23*'Eff Conc.'!O23*3.78)</f>
        <v>78.114456000000004</v>
      </c>
      <c r="P23" s="273">
        <f>IF('Eff Conc.'!P23="", " ", 'Eff Conc.'!$D23*'Eff Conc.'!P23*3.78)</f>
        <v>61.266240000000003</v>
      </c>
      <c r="Q23" s="274">
        <f>IF('Eff Conc.'!U23="", " ", 'Eff Conc.'!$D23*'Eff Conc.'!U23*3.78)</f>
        <v>857.72735999999998</v>
      </c>
    </row>
    <row r="24" spans="1:17" ht="15" customHeight="1" x14ac:dyDescent="0.25">
      <c r="A24" s="243" t="str">
        <f>'Eff Conc.'!A24</f>
        <v>Q1 2013</v>
      </c>
      <c r="B24" s="70">
        <f>'Eff Conc.'!B24</f>
        <v>41305</v>
      </c>
      <c r="C24" s="91" t="str">
        <f>'Eff Conc.'!C24</f>
        <v>N</v>
      </c>
      <c r="D24" s="197">
        <f>'Eff Conc.'!D24</f>
        <v>38.909999999999997</v>
      </c>
      <c r="E24" s="197">
        <f>'Eff Conc.'!E24</f>
        <v>53.09</v>
      </c>
      <c r="F24" s="273">
        <f>IF(OR('Eff Conc.'!F24=0,'Eff Conc.'!F24=""), " ", 'Eff Conc.'!$D24*'Eff Conc.'!F24*3.78)</f>
        <v>4608.0101339999992</v>
      </c>
      <c r="G24" s="273">
        <f>IF(OR('Eff Conc.'!G24=0,'Eff Conc.'!G24=""), " ", 'Eff Conc.'!$D24*'Eff Conc.'!G24*3.78)</f>
        <v>4475.6383139999989</v>
      </c>
      <c r="H24" s="273">
        <f>IF('Eff Conc.'!H24="", " ", 'Eff Conc.'!$D24*'Eff Conc.'!H24*3.78)</f>
        <v>4044.6944999999992</v>
      </c>
      <c r="I24" s="273">
        <f>IF('Eff Conc.'!I24="", " ", 'Eff Conc.'!$D24*'Eff Conc.'!I24*3.78)</f>
        <v>3912.3226799999993</v>
      </c>
      <c r="J24" s="273">
        <f>IF('Eff Conc.'!J24="", " ", 'Eff Conc.'!$D24*'Eff Conc.'!J24*3.78)</f>
        <v>514.77930000000003</v>
      </c>
      <c r="K24" s="273">
        <f>IF('Eff Conc.'!K24="", " ", 'Eff Conc.'!$D24*'Eff Conc.'!K24*3.78)</f>
        <v>48.536333999999997</v>
      </c>
      <c r="L24" s="273">
        <f>IF('Eff Conc.'!L24="", " ", 'Eff Conc.'!$D24*'Eff Conc.'!L24*3.78)</f>
        <v>3603.4550999999997</v>
      </c>
      <c r="M24" s="273" t="str">
        <f>IF('Eff Conc.'!M24="", " ", 'Eff Conc.'!$E24*'Eff Conc.'!M24*3.78)</f>
        <v xml:space="preserve"> </v>
      </c>
      <c r="N24" s="273">
        <f>IF('Eff Conc.'!N24="", " ", 'Eff Conc.'!$D24*'Eff Conc.'!N24*3.78)</f>
        <v>127.95942599999997</v>
      </c>
      <c r="O24" s="273">
        <f>IF('Eff Conc.'!O24="", " ", 'Eff Conc.'!$D24*'Eff Conc.'!O24*3.78)</f>
        <v>75.010697999999991</v>
      </c>
      <c r="P24" s="273">
        <f>IF('Eff Conc.'!P24="", " ", 'Eff Conc.'!$D24*'Eff Conc.'!P24*3.78)</f>
        <v>45.594737999999992</v>
      </c>
      <c r="Q24" s="274">
        <f>IF('Eff Conc.'!U24="", " ", 'Eff Conc.'!$D24*'Eff Conc.'!U24*3.78)</f>
        <v>1882.6214399999999</v>
      </c>
    </row>
    <row r="25" spans="1:17" x14ac:dyDescent="0.25">
      <c r="A25" s="243" t="str">
        <f>'Eff Conc.'!A25</f>
        <v>Q1 2013</v>
      </c>
      <c r="B25" s="70">
        <f>'Eff Conc.'!B25</f>
        <v>41317</v>
      </c>
      <c r="C25" s="91" t="str">
        <f>'Eff Conc.'!C25</f>
        <v>N</v>
      </c>
      <c r="D25" s="197">
        <f>'Eff Conc.'!D25</f>
        <v>38.450000000000003</v>
      </c>
      <c r="E25" s="197">
        <f>'Eff Conc.'!E25</f>
        <v>53.03</v>
      </c>
      <c r="F25" s="273" t="str">
        <f>IF(OR('Eff Conc.'!F25=0,'Eff Conc.'!F25=""), " ", 'Eff Conc.'!$D25*'Eff Conc.'!F25*3.78)</f>
        <v xml:space="preserve"> </v>
      </c>
      <c r="G25" s="273" t="str">
        <f>IF(OR('Eff Conc.'!G25=0,'Eff Conc.'!G25=""), " ", 'Eff Conc.'!$D25*'Eff Conc.'!G25*3.78)</f>
        <v xml:space="preserve"> </v>
      </c>
      <c r="H25" s="273" t="str">
        <f>IF('Eff Conc.'!H25="", " ", 'Eff Conc.'!$D25*'Eff Conc.'!H25*3.78)</f>
        <v xml:space="preserve"> </v>
      </c>
      <c r="I25" s="273" t="str">
        <f>IF('Eff Conc.'!I25="", " ", 'Eff Conc.'!$D25*'Eff Conc.'!I25*3.78)</f>
        <v xml:space="preserve"> </v>
      </c>
      <c r="J25" s="273" t="str">
        <f>IF('Eff Conc.'!J25="", " ", 'Eff Conc.'!$D25*'Eff Conc.'!J25*3.78)</f>
        <v xml:space="preserve"> </v>
      </c>
      <c r="K25" s="273" t="str">
        <f>IF('Eff Conc.'!K25="", " ", 'Eff Conc.'!$D25*'Eff Conc.'!K25*3.78)</f>
        <v xml:space="preserve"> </v>
      </c>
      <c r="L25" s="273" t="str">
        <f>IF('Eff Conc.'!L25="", " ", 'Eff Conc.'!$D25*'Eff Conc.'!L25*3.78)</f>
        <v xml:space="preserve"> </v>
      </c>
      <c r="M25" s="273">
        <f>IF('Eff Conc.'!M25="", " ", 'Eff Conc.'!$E25*'Eff Conc.'!M25*3.78)</f>
        <v>19.443979799999997</v>
      </c>
      <c r="N25" s="273" t="str">
        <f>IF('Eff Conc.'!N25="", " ", 'Eff Conc.'!$D25*'Eff Conc.'!N25*3.78)</f>
        <v xml:space="preserve"> </v>
      </c>
      <c r="O25" s="273" t="str">
        <f>IF('Eff Conc.'!O25="", " ", 'Eff Conc.'!$D25*'Eff Conc.'!O25*3.78)</f>
        <v xml:space="preserve"> </v>
      </c>
      <c r="P25" s="273" t="str">
        <f>IF('Eff Conc.'!P25="", " ", 'Eff Conc.'!$D25*'Eff Conc.'!P25*3.78)</f>
        <v xml:space="preserve"> </v>
      </c>
      <c r="Q25" s="274">
        <f>IF('Eff Conc.'!U25="", " ", 'Eff Conc.'!$D25*'Eff Conc.'!U25*3.78)</f>
        <v>726.70499999999993</v>
      </c>
    </row>
    <row r="26" spans="1:17" s="12" customFormat="1" x14ac:dyDescent="0.25">
      <c r="A26" s="243" t="str">
        <f>'Eff Conc.'!A26</f>
        <v>Q1 2013</v>
      </c>
      <c r="B26" s="70">
        <f>'Eff Conc.'!B26</f>
        <v>41318</v>
      </c>
      <c r="C26" s="91" t="str">
        <f>'Eff Conc.'!C26</f>
        <v>N</v>
      </c>
      <c r="D26" s="197">
        <f>'Eff Conc.'!D26</f>
        <v>38.450000000000003</v>
      </c>
      <c r="E26" s="197">
        <f>'Eff Conc.'!E26</f>
        <v>53.03</v>
      </c>
      <c r="F26" s="273">
        <f>IF(OR('Eff Conc.'!F26=0,'Eff Conc.'!F26=""), " ", 'Eff Conc.'!$D26*'Eff Conc.'!F26*3.78)</f>
        <v>4610.2165199999999</v>
      </c>
      <c r="G26" s="273">
        <f>IF(OR('Eff Conc.'!G26=0,'Eff Conc.'!G26=""), " ", 'Eff Conc.'!$D26*'Eff Conc.'!G26*3.78)</f>
        <v>4319.5345200000002</v>
      </c>
      <c r="H26" s="273">
        <f>IF('Eff Conc.'!H26="", " ", 'Eff Conc.'!$D26*'Eff Conc.'!H26*3.78)</f>
        <v>4360.2299999999996</v>
      </c>
      <c r="I26" s="273">
        <f>IF('Eff Conc.'!I26="", " ", 'Eff Conc.'!$D26*'Eff Conc.'!I26*3.78)</f>
        <v>4069.5480000000002</v>
      </c>
      <c r="J26" s="273">
        <f>IF('Eff Conc.'!J26="", " ", 'Eff Conc.'!$D26*'Eff Conc.'!J26*3.78)</f>
        <v>218.01150000000001</v>
      </c>
      <c r="K26" s="273">
        <f>IF('Eff Conc.'!K26="", " ", 'Eff Conc.'!$D26*'Eff Conc.'!K26*3.78)</f>
        <v>31.975020000000004</v>
      </c>
      <c r="L26" s="273">
        <f>IF('Eff Conc.'!L26="", " ", 'Eff Conc.'!$D26*'Eff Conc.'!L26*3.78)</f>
        <v>3967.8093000000003</v>
      </c>
      <c r="M26" s="273" t="str">
        <f>IF('Eff Conc.'!M26="", " ", 'Eff Conc.'!$E26*'Eff Conc.'!M26*3.78)</f>
        <v xml:space="preserve"> </v>
      </c>
      <c r="N26" s="273">
        <f>IF('Eff Conc.'!N26="", " ", 'Eff Conc.'!$D26*'Eff Conc.'!N26*3.78)</f>
        <v>91.564830000000001</v>
      </c>
      <c r="O26" s="273">
        <f>IF('Eff Conc.'!O26="", " ", 'Eff Conc.'!$D26*'Eff Conc.'!O26*3.78)</f>
        <v>59.58981</v>
      </c>
      <c r="P26" s="273">
        <f>IF('Eff Conc.'!P26="", " ", 'Eff Conc.'!$D26*'Eff Conc.'!P26*3.78)</f>
        <v>36.335250000000002</v>
      </c>
      <c r="Q26" s="274">
        <f>IF('Eff Conc.'!U26="", " ", 'Eff Conc.'!$D26*'Eff Conc.'!U26*3.78)</f>
        <v>581.36400000000003</v>
      </c>
    </row>
    <row r="27" spans="1:17" x14ac:dyDescent="0.25">
      <c r="A27" s="243" t="str">
        <f>'Eff Conc.'!A27</f>
        <v>Q1 2013</v>
      </c>
      <c r="B27" s="70">
        <f>'Eff Conc.'!B27</f>
        <v>41325</v>
      </c>
      <c r="C27" s="91" t="str">
        <f>'Eff Conc.'!C27</f>
        <v>Y</v>
      </c>
      <c r="D27" s="197">
        <f>'Eff Conc.'!D27</f>
        <v>42.21</v>
      </c>
      <c r="E27" s="197">
        <f>'Eff Conc.'!E27</f>
        <v>57.97</v>
      </c>
      <c r="F27" s="273">
        <f>IF(OR('Eff Conc.'!F27=0,'Eff Conc.'!F27=""), " ", 'Eff Conc.'!$D27*'Eff Conc.'!F27*3.78)</f>
        <v>4874.36859</v>
      </c>
      <c r="G27" s="273">
        <f>IF(OR('Eff Conc.'!G27=0,'Eff Conc.'!G27=""), " ", 'Eff Conc.'!$D27*'Eff Conc.'!G27*3.78)</f>
        <v>4619.0825099999993</v>
      </c>
      <c r="H27" s="273">
        <f>IF('Eff Conc.'!H27="", " ", 'Eff Conc.'!$D27*'Eff Conc.'!H27*3.78)</f>
        <v>4483.4617800000005</v>
      </c>
      <c r="I27" s="273">
        <f>IF('Eff Conc.'!I27="", " ", 'Eff Conc.'!$D27*'Eff Conc.'!I27*3.78)</f>
        <v>4228.1756999999998</v>
      </c>
      <c r="J27" s="273">
        <f>IF('Eff Conc.'!J27="", " ", 'Eff Conc.'!$D27*'Eff Conc.'!J27*3.78)</f>
        <v>319.10759999999999</v>
      </c>
      <c r="K27" s="273">
        <f>IF('Eff Conc.'!K27="", " ", 'Eff Conc.'!$D27*'Eff Conc.'!K27*3.78)</f>
        <v>71.799210000000002</v>
      </c>
      <c r="L27" s="273">
        <f>IF('Eff Conc.'!L27="", " ", 'Eff Conc.'!$D27*'Eff Conc.'!L27*3.78)</f>
        <v>3893.1127199999996</v>
      </c>
      <c r="M27" s="273" t="str">
        <f>IF('Eff Conc.'!M27="", " ", 'Eff Conc.'!$E27*'Eff Conc.'!M27*3.78)</f>
        <v xml:space="preserve"> </v>
      </c>
      <c r="N27" s="273">
        <f>IF('Eff Conc.'!N27="", " ", 'Eff Conc.'!$D27*'Eff Conc.'!N27*3.78)</f>
        <v>156.36272399999999</v>
      </c>
      <c r="O27" s="273">
        <f>IF('Eff Conc.'!O27="", " ", 'Eff Conc.'!$D27*'Eff Conc.'!O27*3.78)</f>
        <v>87.754590000000007</v>
      </c>
      <c r="P27" s="273">
        <f>IF('Eff Conc.'!P27="", " ", 'Eff Conc.'!$D27*'Eff Conc.'!P27*3.78)</f>
        <v>67.012596000000002</v>
      </c>
      <c r="Q27" s="274">
        <f>IF('Eff Conc.'!U27="", " ", 'Eff Conc.'!$D27*'Eff Conc.'!U27*3.78)</f>
        <v>1404.0734400000001</v>
      </c>
    </row>
    <row r="28" spans="1:17" x14ac:dyDescent="0.25">
      <c r="A28" s="243" t="str">
        <f>'Eff Conc.'!A28</f>
        <v>Q1 2013</v>
      </c>
      <c r="B28" s="70">
        <f>'Eff Conc.'!B28</f>
        <v>41331</v>
      </c>
      <c r="C28" s="91" t="str">
        <f>'Eff Conc.'!C28</f>
        <v>N</v>
      </c>
      <c r="D28" s="197">
        <f>'Eff Conc.'!D28</f>
        <v>40.78</v>
      </c>
      <c r="E28" s="197">
        <f>'Eff Conc.'!E28</f>
        <v>53.89</v>
      </c>
      <c r="F28" s="273">
        <f>IF(OR('Eff Conc.'!F28=0,'Eff Conc.'!F28=""), " ", 'Eff Conc.'!$D28*'Eff Conc.'!F28*3.78)</f>
        <v>4633.7009040000003</v>
      </c>
      <c r="G28" s="273">
        <f>IF(OR('Eff Conc.'!G28=0,'Eff Conc.'!G28=""), " ", 'Eff Conc.'!$D28*'Eff Conc.'!G28*3.78)</f>
        <v>4371.6486239999995</v>
      </c>
      <c r="H28" s="273">
        <f>IF('Eff Conc.'!H28="", " ", 'Eff Conc.'!$D28*'Eff Conc.'!H28*3.78)</f>
        <v>4254.4958399999996</v>
      </c>
      <c r="I28" s="273">
        <f>IF('Eff Conc.'!I28="", " ", 'Eff Conc.'!$D28*'Eff Conc.'!I28*3.78)</f>
        <v>3992.4435599999997</v>
      </c>
      <c r="J28" s="273">
        <f>IF('Eff Conc.'!J28="", " ", 'Eff Conc.'!$D28*'Eff Conc.'!J28*3.78)</f>
        <v>323.71163999999999</v>
      </c>
      <c r="K28" s="273">
        <f>IF('Eff Conc.'!K28="", " ", 'Eff Conc.'!$D28*'Eff Conc.'!K28*3.78)</f>
        <v>55.493423999999997</v>
      </c>
      <c r="L28" s="273">
        <f>IF('Eff Conc.'!L28="", " ", 'Eff Conc.'!$D28*'Eff Conc.'!L28*3.78)</f>
        <v>3776.6358</v>
      </c>
      <c r="M28" s="273" t="str">
        <f>IF('Eff Conc.'!M28="", " ", 'Eff Conc.'!$E28*'Eff Conc.'!M28*3.78)</f>
        <v xml:space="preserve"> </v>
      </c>
      <c r="N28" s="273">
        <f>IF('Eff Conc.'!N28="", " ", 'Eff Conc.'!$D28*'Eff Conc.'!N28*3.78)</f>
        <v>169.56324000000001</v>
      </c>
      <c r="O28" s="273">
        <f>IF('Eff Conc.'!O28="", " ", 'Eff Conc.'!$D28*'Eff Conc.'!O28*3.78)</f>
        <v>112.52833199999999</v>
      </c>
      <c r="P28" s="273">
        <f>IF('Eff Conc.'!P28="", " ", 'Eff Conc.'!$D28*'Eff Conc.'!P28*3.78)</f>
        <v>83.240135999999993</v>
      </c>
      <c r="Q28" s="274">
        <f>IF('Eff Conc.'!U28="", " ", 'Eff Conc.'!$D28*'Eff Conc.'!U28*3.78)</f>
        <v>1849.7808</v>
      </c>
    </row>
    <row r="29" spans="1:17" ht="15" customHeight="1" x14ac:dyDescent="0.25">
      <c r="A29" s="243" t="str">
        <f>'Eff Conc.'!A29</f>
        <v>Q1 2013</v>
      </c>
      <c r="B29" s="70">
        <f>'Eff Conc.'!B29</f>
        <v>41345</v>
      </c>
      <c r="C29" s="91" t="str">
        <f>'Eff Conc.'!C29</f>
        <v>N</v>
      </c>
      <c r="D29" s="197">
        <f>'Eff Conc.'!D29</f>
        <v>39.119999999999997</v>
      </c>
      <c r="E29" s="197">
        <f>'Eff Conc.'!E29</f>
        <v>51.8</v>
      </c>
      <c r="F29" s="273" t="str">
        <f>IF(OR('Eff Conc.'!F29=0,'Eff Conc.'!F29=""), " ", 'Eff Conc.'!$D29*'Eff Conc.'!F29*3.78)</f>
        <v xml:space="preserve"> </v>
      </c>
      <c r="G29" s="273" t="str">
        <f>IF(OR('Eff Conc.'!G29=0,'Eff Conc.'!G29=""), " ", 'Eff Conc.'!$D29*'Eff Conc.'!G29*3.78)</f>
        <v xml:space="preserve"> </v>
      </c>
      <c r="H29" s="273" t="str">
        <f>IF('Eff Conc.'!H29="", " ", 'Eff Conc.'!$D29*'Eff Conc.'!H29*3.78)</f>
        <v xml:space="preserve"> </v>
      </c>
      <c r="I29" s="273" t="str">
        <f>IF('Eff Conc.'!I29="", " ", 'Eff Conc.'!$D29*'Eff Conc.'!I29*3.78)</f>
        <v xml:space="preserve"> </v>
      </c>
      <c r="J29" s="273" t="str">
        <f>IF('Eff Conc.'!J29="", " ", 'Eff Conc.'!$D29*'Eff Conc.'!J29*3.78)</f>
        <v xml:space="preserve"> </v>
      </c>
      <c r="K29" s="273" t="str">
        <f>IF('Eff Conc.'!K29="", " ", 'Eff Conc.'!$D29*'Eff Conc.'!K29*3.78)</f>
        <v xml:space="preserve"> </v>
      </c>
      <c r="L29" s="273" t="str">
        <f>IF('Eff Conc.'!L29="", " ", 'Eff Conc.'!$D29*'Eff Conc.'!L29*3.78)</f>
        <v xml:space="preserve"> </v>
      </c>
      <c r="M29" s="273">
        <f>IF('Eff Conc.'!M29="", " ", 'Eff Conc.'!$E29*'Eff Conc.'!M29*3.78)</f>
        <v>45.03492</v>
      </c>
      <c r="N29" s="273" t="str">
        <f>IF('Eff Conc.'!N29="", " ", 'Eff Conc.'!$D29*'Eff Conc.'!N29*3.78)</f>
        <v xml:space="preserve"> </v>
      </c>
      <c r="O29" s="273" t="str">
        <f>IF('Eff Conc.'!O29="", " ", 'Eff Conc.'!$D29*'Eff Conc.'!O29*3.78)</f>
        <v xml:space="preserve"> </v>
      </c>
      <c r="P29" s="273" t="str">
        <f>IF('Eff Conc.'!P29="", " ", 'Eff Conc.'!$D29*'Eff Conc.'!P29*3.78)</f>
        <v xml:space="preserve"> </v>
      </c>
      <c r="Q29" s="274">
        <f>IF('Eff Conc.'!U29="", " ", 'Eff Conc.'!$D29*'Eff Conc.'!U29*3.78)</f>
        <v>1271.7129599999998</v>
      </c>
    </row>
    <row r="30" spans="1:17" x14ac:dyDescent="0.25">
      <c r="A30" s="243" t="str">
        <f>'Eff Conc.'!A30</f>
        <v>Q1 2013</v>
      </c>
      <c r="B30" s="70">
        <f>'Eff Conc.'!B30</f>
        <v>41346</v>
      </c>
      <c r="C30" s="91" t="str">
        <f>'Eff Conc.'!C30</f>
        <v>N</v>
      </c>
      <c r="D30" s="197">
        <f>'Eff Conc.'!D30</f>
        <v>36.549999999999997</v>
      </c>
      <c r="E30" s="197">
        <f>'Eff Conc.'!E30</f>
        <v>50.45</v>
      </c>
      <c r="F30" s="273">
        <f>IF(OR('Eff Conc.'!F30=0,'Eff Conc.'!F30=""), " ", 'Eff Conc.'!$D30*'Eff Conc.'!F30*3.78)</f>
        <v>4371.3507599999994</v>
      </c>
      <c r="G30" s="273">
        <f>IF(OR('Eff Conc.'!G30=0,'Eff Conc.'!G30=""), " ", 'Eff Conc.'!$D30*'Eff Conc.'!G30*3.78)</f>
        <v>4191.74406</v>
      </c>
      <c r="H30" s="273">
        <f>IF('Eff Conc.'!H30="", " ", 'Eff Conc.'!$D30*'Eff Conc.'!H30*3.78)</f>
        <v>4227.6653999999999</v>
      </c>
      <c r="I30" s="273">
        <f>IF('Eff Conc.'!I30="", " ", 'Eff Conc.'!$D30*'Eff Conc.'!I30*3.78)</f>
        <v>4048.0586999999996</v>
      </c>
      <c r="J30" s="273">
        <f>IF('Eff Conc.'!J30="", " ", 'Eff Conc.'!$D30*'Eff Conc.'!J30*3.78)</f>
        <v>105.00084</v>
      </c>
      <c r="K30" s="273">
        <f>IF('Eff Conc.'!K30="", " ", 'Eff Conc.'!$D30*'Eff Conc.'!K30*3.78)</f>
        <v>38.684519999999999</v>
      </c>
      <c r="L30" s="273">
        <f>IF('Eff Conc.'!L30="", " ", 'Eff Conc.'!$D30*'Eff Conc.'!L30*3.78)</f>
        <v>3868.4519999999993</v>
      </c>
      <c r="M30" s="273" t="str">
        <f>IF('Eff Conc.'!M30="", " ", 'Eff Conc.'!$E30*'Eff Conc.'!M30*3.78)</f>
        <v xml:space="preserve"> </v>
      </c>
      <c r="N30" s="273">
        <f>IF('Eff Conc.'!N30="", " ", 'Eff Conc.'!$D30*'Eff Conc.'!N30*3.78)</f>
        <v>118.81673999999998</v>
      </c>
      <c r="O30" s="273">
        <f>IF('Eff Conc.'!O30="", " ", 'Eff Conc.'!$D30*'Eff Conc.'!O30*3.78)</f>
        <v>75.987449999999995</v>
      </c>
      <c r="P30" s="273">
        <f>IF('Eff Conc.'!P30="", " ", 'Eff Conc.'!$D30*'Eff Conc.'!P30*3.78)</f>
        <v>63.553139999999992</v>
      </c>
      <c r="Q30" s="274">
        <f>IF('Eff Conc.'!U30="", " ", 'Eff Conc.'!$D30*'Eff Conc.'!U30*3.78)</f>
        <v>1423.0376999999999</v>
      </c>
    </row>
    <row r="31" spans="1:17" ht="15.75" thickBot="1" x14ac:dyDescent="0.3">
      <c r="A31" s="471" t="str">
        <f>'Eff Conc.'!A31</f>
        <v>Q1 2013</v>
      </c>
      <c r="B31" s="472">
        <f>'Eff Conc.'!B31</f>
        <v>41352</v>
      </c>
      <c r="C31" s="473" t="str">
        <f>'Eff Conc.'!C31</f>
        <v>N</v>
      </c>
      <c r="D31" s="474">
        <f>'Eff Conc.'!D31</f>
        <v>36.979999999999997</v>
      </c>
      <c r="E31" s="474">
        <f>'Eff Conc.'!E31</f>
        <v>48.87</v>
      </c>
      <c r="F31" s="475">
        <f>IF(OR('Eff Conc.'!F31=0,'Eff Conc.'!F31=""), " ", 'Eff Conc.'!$D31*'Eff Conc.'!F31*3.78)</f>
        <v>4179.5535599999994</v>
      </c>
      <c r="G31" s="475">
        <f>IF(OR('Eff Conc.'!G31=0,'Eff Conc.'!G31=""), " ", 'Eff Conc.'!$D31*'Eff Conc.'!G31*3.78)</f>
        <v>4095.6829199999993</v>
      </c>
      <c r="H31" s="475">
        <f>IF('Eff Conc.'!H31="", " ", 'Eff Conc.'!$D31*'Eff Conc.'!H31*3.78)</f>
        <v>3983.855399999999</v>
      </c>
      <c r="I31" s="475">
        <f>IF('Eff Conc.'!I31="", " ", 'Eff Conc.'!$D31*'Eff Conc.'!I31*3.78)</f>
        <v>3899.9847599999998</v>
      </c>
      <c r="J31" s="475">
        <f>IF('Eff Conc.'!J31="", " ", 'Eff Conc.'!$D31*'Eff Conc.'!J31*3.78)</f>
        <v>136.98871199999996</v>
      </c>
      <c r="K31" s="475">
        <f>IF('Eff Conc.'!K31="", " ", 'Eff Conc.'!$D31*'Eff Conc.'!K31*3.78)</f>
        <v>58.709447999999988</v>
      </c>
      <c r="L31" s="475">
        <f>IF('Eff Conc.'!L31="", " ", 'Eff Conc.'!$D31*'Eff Conc.'!L31*3.78)</f>
        <v>3578.4806399999998</v>
      </c>
      <c r="M31" s="475" t="str">
        <f>IF('Eff Conc.'!M31="", " ", 'Eff Conc.'!$E31*'Eff Conc.'!M31*3.78)</f>
        <v xml:space="preserve"> </v>
      </c>
      <c r="N31" s="475">
        <f>IF('Eff Conc.'!N31="", " ", 'Eff Conc.'!$D31*'Eff Conc.'!N31*3.78)</f>
        <v>153.76283999999998</v>
      </c>
      <c r="O31" s="475">
        <f>IF('Eff Conc.'!O31="", " ", 'Eff Conc.'!$D31*'Eff Conc.'!O31*3.78)</f>
        <v>127.20380400000001</v>
      </c>
      <c r="P31" s="475">
        <f>IF('Eff Conc.'!P31="", " ", 'Eff Conc.'!$D31*'Eff Conc.'!P31*3.78)</f>
        <v>96.45123599999998</v>
      </c>
      <c r="Q31" s="476">
        <f>IF('Eff Conc.'!U31="", " ", 'Eff Conc.'!$D31*'Eff Conc.'!U31*3.78)</f>
        <v>1369.8871199999999</v>
      </c>
    </row>
    <row r="32" spans="1:17" x14ac:dyDescent="0.25">
      <c r="A32" s="322" t="str">
        <f>'Eff Conc.'!A32</f>
        <v>Q2 2013</v>
      </c>
      <c r="B32" s="323">
        <f>'Eff Conc.'!B32</f>
        <v>41365</v>
      </c>
      <c r="C32" s="324" t="str">
        <f>'Eff Conc.'!C32</f>
        <v>N</v>
      </c>
      <c r="D32" s="325">
        <f>'Eff Conc.'!D32</f>
        <v>40.31</v>
      </c>
      <c r="E32" s="325">
        <f>'Eff Conc.'!E32</f>
        <v>59.02</v>
      </c>
      <c r="F32" s="326">
        <f>IF(OR('Eff Conc.'!F32=0,'Eff Conc.'!F32=""), " ", 'Eff Conc.'!$D32*'Eff Conc.'!F32*3.78)</f>
        <v>4507.1578440000003</v>
      </c>
      <c r="G32" s="326">
        <f>IF(OR('Eff Conc.'!G32=0,'Eff Conc.'!G32=""), " ", 'Eff Conc.'!$D32*'Eff Conc.'!G32*3.78)</f>
        <v>4263.3629639999999</v>
      </c>
      <c r="H32" s="326">
        <f>IF('Eff Conc.'!H32="", " ", 'Eff Conc.'!$D32*'Eff Conc.'!H32*3.78)</f>
        <v>4190.2245000000003</v>
      </c>
      <c r="I32" s="326">
        <f>IF('Eff Conc.'!I32="", " ", 'Eff Conc.'!$D32*'Eff Conc.'!I32*3.78)</f>
        <v>3946.4296199999999</v>
      </c>
      <c r="J32" s="326">
        <f>IF('Eff Conc.'!J32="", " ", 'Eff Conc.'!$D32*'Eff Conc.'!J32*3.78)</f>
        <v>243.79488000000003</v>
      </c>
      <c r="K32" s="326">
        <f>IF('Eff Conc.'!K32="", " ", 'Eff Conc.'!$D32*'Eff Conc.'!K32*3.78)</f>
        <v>73.138463999999999</v>
      </c>
      <c r="L32" s="326">
        <f>IF('Eff Conc.'!L32="", " ", 'Eff Conc.'!$D32*'Eff Conc.'!L32*3.78)</f>
        <v>3702.6347400000004</v>
      </c>
      <c r="M32" s="326" t="str">
        <f>IF('Eff Conc.'!M32="", " ", 'Eff Conc.'!$E32*'Eff Conc.'!M32*3.78)</f>
        <v xml:space="preserve"> </v>
      </c>
      <c r="N32" s="326">
        <f>IF('Eff Conc.'!N32="", " ", 'Eff Conc.'!$D32*'Eff Conc.'!N32*3.78)</f>
        <v>243.79488000000003</v>
      </c>
      <c r="O32" s="326">
        <f>IF('Eff Conc.'!O32="", " ", 'Eff Conc.'!$D32*'Eff Conc.'!O32*3.78)</f>
        <v>167.60898000000003</v>
      </c>
      <c r="P32" s="326">
        <f>IF('Eff Conc.'!P32="", " ", 'Eff Conc.'!$D32*'Eff Conc.'!P32*3.78)</f>
        <v>132.56346600000001</v>
      </c>
      <c r="Q32" s="327">
        <f>IF('Eff Conc.'!U32="", " ", 'Eff Conc.'!$D32*'Eff Conc.'!U32*3.78)</f>
        <v>1554.1923599999998</v>
      </c>
    </row>
    <row r="33" spans="1:17" x14ac:dyDescent="0.25">
      <c r="A33" s="243" t="str">
        <f>'Eff Conc.'!A33</f>
        <v>Q2 2013</v>
      </c>
      <c r="B33" s="70">
        <f>'Eff Conc.'!B33</f>
        <v>41372</v>
      </c>
      <c r="C33" s="91" t="str">
        <f>'Eff Conc.'!C33</f>
        <v>N</v>
      </c>
      <c r="D33" s="197">
        <f>'Eff Conc.'!D33</f>
        <v>41.37</v>
      </c>
      <c r="E33" s="197">
        <f>'Eff Conc.'!E33</f>
        <v>59.12</v>
      </c>
      <c r="F33" s="273">
        <f>IF(OR('Eff Conc.'!F33=0,'Eff Conc.'!F33=""), " ", 'Eff Conc.'!$D33*'Eff Conc.'!F33*3.78)</f>
        <v>4608.4773420000001</v>
      </c>
      <c r="G33" s="273">
        <f>IF(OR('Eff Conc.'!G33=0,'Eff Conc.'!G33=""), " ", 'Eff Conc.'!$D33*'Eff Conc.'!G33*3.78)</f>
        <v>4389.547301999999</v>
      </c>
      <c r="H33" s="273">
        <f>IF('Eff Conc.'!H33="", " ", 'Eff Conc.'!$D33*'Eff Conc.'!H33*3.78)</f>
        <v>4237.86006</v>
      </c>
      <c r="I33" s="273">
        <f>IF('Eff Conc.'!I33="", " ", 'Eff Conc.'!$D33*'Eff Conc.'!I33*3.78)</f>
        <v>4018.9300199999993</v>
      </c>
      <c r="J33" s="273">
        <f>IF('Eff Conc.'!J33="", " ", 'Eff Conc.'!$D33*'Eff Conc.'!J33*3.78)</f>
        <v>265.84361999999999</v>
      </c>
      <c r="K33" s="273">
        <f>IF('Eff Conc.'!K33="", " ", 'Eff Conc.'!$D33*'Eff Conc.'!K33*3.78)</f>
        <v>104.773662</v>
      </c>
      <c r="L33" s="273">
        <f>IF('Eff Conc.'!L33="", " ", 'Eff Conc.'!$D33*'Eff Conc.'!L33*3.78)</f>
        <v>3784.3621199999993</v>
      </c>
      <c r="M33" s="273" t="str">
        <f>IF('Eff Conc.'!M33="", " ", 'Eff Conc.'!$E33*'Eff Conc.'!M33*3.78)</f>
        <v xml:space="preserve"> </v>
      </c>
      <c r="N33" s="273">
        <f>IF('Eff Conc.'!N33="", " ", 'Eff Conc.'!$D33*'Eff Conc.'!N33*3.78)</f>
        <v>187.65431999999998</v>
      </c>
      <c r="O33" s="273">
        <f>IF('Eff Conc.'!O33="", " ", 'Eff Conc.'!$D33*'Eff Conc.'!O33*3.78)</f>
        <v>126.66666600000001</v>
      </c>
      <c r="P33" s="273">
        <f>IF('Eff Conc.'!P33="", " ", 'Eff Conc.'!$D33*'Eff Conc.'!P33*3.78)</f>
        <v>106.33744799999999</v>
      </c>
      <c r="Q33" s="274">
        <f>IF('Eff Conc.'!U33="", " ", 'Eff Conc.'!$D33*'Eff Conc.'!U33*3.78)</f>
        <v>797.53085999999985</v>
      </c>
    </row>
    <row r="34" spans="1:17" x14ac:dyDescent="0.25">
      <c r="A34" s="243" t="str">
        <f>'Eff Conc.'!A34</f>
        <v>Q2 2013</v>
      </c>
      <c r="B34" s="70">
        <f>'Eff Conc.'!B34</f>
        <v>41379</v>
      </c>
      <c r="C34" s="91" t="str">
        <f>'Eff Conc.'!C34</f>
        <v>N</v>
      </c>
      <c r="D34" s="197">
        <f>'Eff Conc.'!D34</f>
        <v>38.01</v>
      </c>
      <c r="E34" s="197">
        <f>'Eff Conc.'!E34</f>
        <v>54.64</v>
      </c>
      <c r="F34" s="273" t="str">
        <f>IF(OR('Eff Conc.'!F34=0,'Eff Conc.'!F34=""), " ", 'Eff Conc.'!$D34*'Eff Conc.'!F34*3.78)</f>
        <v xml:space="preserve"> </v>
      </c>
      <c r="G34" s="273" t="str">
        <f>IF(OR('Eff Conc.'!G34=0,'Eff Conc.'!G34=""), " ", 'Eff Conc.'!$D34*'Eff Conc.'!G34*3.78)</f>
        <v xml:space="preserve"> </v>
      </c>
      <c r="H34" s="273" t="str">
        <f>IF('Eff Conc.'!H34="", " ", 'Eff Conc.'!$D34*'Eff Conc.'!H34*3.78)</f>
        <v xml:space="preserve"> </v>
      </c>
      <c r="I34" s="273" t="str">
        <f>IF('Eff Conc.'!I34="", " ", 'Eff Conc.'!$D34*'Eff Conc.'!I34*3.78)</f>
        <v xml:space="preserve"> </v>
      </c>
      <c r="J34" s="273" t="str">
        <f>IF('Eff Conc.'!J34="", " ", 'Eff Conc.'!$D34*'Eff Conc.'!J34*3.78)</f>
        <v xml:space="preserve"> </v>
      </c>
      <c r="K34" s="273" t="str">
        <f>IF('Eff Conc.'!K34="", " ", 'Eff Conc.'!$D34*'Eff Conc.'!K34*3.78)</f>
        <v xml:space="preserve"> </v>
      </c>
      <c r="L34" s="273" t="str">
        <f>IF('Eff Conc.'!L34="", " ", 'Eff Conc.'!$D34*'Eff Conc.'!L34*3.78)</f>
        <v xml:space="preserve"> </v>
      </c>
      <c r="M34" s="273">
        <f>IF('Eff Conc.'!M34="", " ", 'Eff Conc.'!$E34*'Eff Conc.'!M34*3.78)</f>
        <v>51.428260799999997</v>
      </c>
      <c r="N34" s="273" t="str">
        <f>IF('Eff Conc.'!N34="", " ", 'Eff Conc.'!$D34*'Eff Conc.'!N34*3.78)</f>
        <v xml:space="preserve"> </v>
      </c>
      <c r="O34" s="273" t="str">
        <f>IF('Eff Conc.'!O34="", " ", 'Eff Conc.'!$D34*'Eff Conc.'!O34*3.78)</f>
        <v xml:space="preserve"> </v>
      </c>
      <c r="P34" s="273" t="str">
        <f>IF('Eff Conc.'!P34="", " ", 'Eff Conc.'!$D34*'Eff Conc.'!P34*3.78)</f>
        <v xml:space="preserve"> </v>
      </c>
      <c r="Q34" s="274">
        <f>IF('Eff Conc.'!U34="", " ", 'Eff Conc.'!$D34*'Eff Conc.'!U34*3.78)</f>
        <v>1695.39804</v>
      </c>
    </row>
    <row r="35" spans="1:17" x14ac:dyDescent="0.25">
      <c r="A35" s="243" t="str">
        <f>'Eff Conc.'!A35</f>
        <v>Q2 2013</v>
      </c>
      <c r="B35" s="70">
        <f>'Eff Conc.'!B35</f>
        <v>41400</v>
      </c>
      <c r="C35" s="91" t="str">
        <f>'Eff Conc.'!C35</f>
        <v>N</v>
      </c>
      <c r="D35" s="197">
        <f>'Eff Conc.'!D35</f>
        <v>36.4</v>
      </c>
      <c r="E35" s="197">
        <f>'Eff Conc.'!E35</f>
        <v>53.54</v>
      </c>
      <c r="F35" s="273">
        <f>IF(OR('Eff Conc.'!F35=0,'Eff Conc.'!F35=""), " ", 'Eff Conc.'!$D35*'Eff Conc.'!F35*3.78)</f>
        <v>4147.0228799999986</v>
      </c>
      <c r="G35" s="273">
        <f>IF(OR('Eff Conc.'!G35=0,'Eff Conc.'!G35=""), " ", 'Eff Conc.'!$D35*'Eff Conc.'!G35*3.78)</f>
        <v>3940.6348799999992</v>
      </c>
      <c r="H35" s="273">
        <f>IF('Eff Conc.'!H35="", " ", 'Eff Conc.'!$D35*'Eff Conc.'!H35*3.78)</f>
        <v>3838.8167999999996</v>
      </c>
      <c r="I35" s="273">
        <f>IF('Eff Conc.'!I35="", " ", 'Eff Conc.'!$D35*'Eff Conc.'!I35*3.78)</f>
        <v>3632.4287999999997</v>
      </c>
      <c r="J35" s="273">
        <f>IF('Eff Conc.'!J35="", " ", 'Eff Conc.'!$D35*'Eff Conc.'!J35*3.78)</f>
        <v>275.18399999999997</v>
      </c>
      <c r="K35" s="273">
        <f>IF('Eff Conc.'!K35="", " ", 'Eff Conc.'!$D35*'Eff Conc.'!K35*3.78)</f>
        <v>33.022079999999995</v>
      </c>
      <c r="L35" s="273">
        <f>IF('Eff Conc.'!L35="", " ", 'Eff Conc.'!$D35*'Eff Conc.'!L35*3.78)</f>
        <v>3412.2815999999998</v>
      </c>
      <c r="M35" s="273" t="str">
        <f>IF('Eff Conc.'!M35="", " ", 'Eff Conc.'!$E35*'Eff Conc.'!M35*3.78)</f>
        <v xml:space="preserve"> </v>
      </c>
      <c r="N35" s="273">
        <f>IF('Eff Conc.'!N35="", " ", 'Eff Conc.'!$D35*'Eff Conc.'!N35*3.78)</f>
        <v>178.86959999999999</v>
      </c>
      <c r="O35" s="273">
        <f>IF('Eff Conc.'!O35="", " ", 'Eff Conc.'!$D35*'Eff Conc.'!O35*3.78)</f>
        <v>137.59199999999998</v>
      </c>
      <c r="P35" s="273">
        <f>IF('Eff Conc.'!P35="", " ", 'Eff Conc.'!$D35*'Eff Conc.'!P35*3.78)</f>
        <v>123.007248</v>
      </c>
      <c r="Q35" s="274">
        <f>IF('Eff Conc.'!U35="", " ", 'Eff Conc.'!$D35*'Eff Conc.'!U35*3.78)</f>
        <v>1596.0671999999997</v>
      </c>
    </row>
    <row r="36" spans="1:17" x14ac:dyDescent="0.25">
      <c r="A36" s="243" t="str">
        <f>'Eff Conc.'!A36</f>
        <v>Q2 2013</v>
      </c>
      <c r="B36" s="70">
        <f>'Eff Conc.'!B36</f>
        <v>41408</v>
      </c>
      <c r="C36" s="91" t="str">
        <f>'Eff Conc.'!C36</f>
        <v>N</v>
      </c>
      <c r="D36" s="197">
        <f>'Eff Conc.'!D36</f>
        <v>36</v>
      </c>
      <c r="E36" s="197">
        <f>'Eff Conc.'!E36</f>
        <v>48.57</v>
      </c>
      <c r="F36" s="273" t="str">
        <f>IF(OR('Eff Conc.'!F36=0,'Eff Conc.'!F36=""), " ", 'Eff Conc.'!$D36*'Eff Conc.'!F36*3.78)</f>
        <v xml:space="preserve"> </v>
      </c>
      <c r="G36" s="273" t="str">
        <f>IF(OR('Eff Conc.'!G36=0,'Eff Conc.'!G36=""), " ", 'Eff Conc.'!$D36*'Eff Conc.'!G36*3.78)</f>
        <v xml:space="preserve"> </v>
      </c>
      <c r="H36" s="273" t="str">
        <f>IF('Eff Conc.'!H36="", " ", 'Eff Conc.'!$D36*'Eff Conc.'!H36*3.78)</f>
        <v xml:space="preserve"> </v>
      </c>
      <c r="I36" s="273" t="str">
        <f>IF('Eff Conc.'!I36="", " ", 'Eff Conc.'!$D36*'Eff Conc.'!I36*3.78)</f>
        <v xml:space="preserve"> </v>
      </c>
      <c r="J36" s="273" t="str">
        <f>IF('Eff Conc.'!J36="", " ", 'Eff Conc.'!$D36*'Eff Conc.'!J36*3.78)</f>
        <v xml:space="preserve"> </v>
      </c>
      <c r="K36" s="273" t="str">
        <f>IF('Eff Conc.'!K36="", " ", 'Eff Conc.'!$D36*'Eff Conc.'!K36*3.78)</f>
        <v xml:space="preserve"> </v>
      </c>
      <c r="L36" s="273" t="str">
        <f>IF('Eff Conc.'!L36="", " ", 'Eff Conc.'!$D36*'Eff Conc.'!L36*3.78)</f>
        <v xml:space="preserve"> </v>
      </c>
      <c r="M36" s="273">
        <f>IF('Eff Conc.'!M36="", " ", 'Eff Conc.'!$E36*'Eff Conc.'!M36*3.78)</f>
        <v>36.718919999999997</v>
      </c>
      <c r="N36" s="273" t="str">
        <f>IF('Eff Conc.'!N36="", " ", 'Eff Conc.'!$D36*'Eff Conc.'!N36*3.78)</f>
        <v xml:space="preserve"> </v>
      </c>
      <c r="O36" s="273" t="str">
        <f>IF('Eff Conc.'!O36="", " ", 'Eff Conc.'!$D36*'Eff Conc.'!O36*3.78)</f>
        <v xml:space="preserve"> </v>
      </c>
      <c r="P36" s="273" t="str">
        <f>IF('Eff Conc.'!P36="", " ", 'Eff Conc.'!$D36*'Eff Conc.'!P36*3.78)</f>
        <v xml:space="preserve"> </v>
      </c>
      <c r="Q36" s="274">
        <f>IF('Eff Conc.'!U36="", " ", 'Eff Conc.'!$D36*'Eff Conc.'!U36*3.78)</f>
        <v>694.00799999999992</v>
      </c>
    </row>
    <row r="37" spans="1:17" x14ac:dyDescent="0.25">
      <c r="A37" s="243" t="str">
        <f>'Eff Conc.'!A37</f>
        <v>Q2 2013</v>
      </c>
      <c r="B37" s="70">
        <f>'Eff Conc.'!B37</f>
        <v>41414</v>
      </c>
      <c r="C37" s="91" t="str">
        <f>'Eff Conc.'!C37</f>
        <v>N</v>
      </c>
      <c r="D37" s="197">
        <f>'Eff Conc.'!D37</f>
        <v>36</v>
      </c>
      <c r="E37" s="197">
        <f>'Eff Conc.'!E37</f>
        <v>48.57</v>
      </c>
      <c r="F37" s="273">
        <f>IF(OR('Eff Conc.'!F37=0,'Eff Conc.'!F37=""), " ", 'Eff Conc.'!$D37*'Eff Conc.'!F37*3.78)</f>
        <v>4183.0992000000006</v>
      </c>
      <c r="G37" s="273">
        <f>IF(OR('Eff Conc.'!G37=0,'Eff Conc.'!G37=""), " ", 'Eff Conc.'!$D37*'Eff Conc.'!G37*3.78)</f>
        <v>3829.2912000000006</v>
      </c>
      <c r="H37" s="273">
        <f>IF('Eff Conc.'!H37="", " ", 'Eff Conc.'!$D37*'Eff Conc.'!H37*3.78)</f>
        <v>4109.616</v>
      </c>
      <c r="I37" s="273">
        <f>IF('Eff Conc.'!I37="", " ", 'Eff Conc.'!$D37*'Eff Conc.'!I37*3.78)</f>
        <v>3755.808</v>
      </c>
      <c r="J37" s="273">
        <f>IF('Eff Conc.'!J37="", " ", 'Eff Conc.'!$D37*'Eff Conc.'!J37*3.78)</f>
        <v>59.8752</v>
      </c>
      <c r="K37" s="273">
        <f>IF('Eff Conc.'!K37="", " ", 'Eff Conc.'!$D37*'Eff Conc.'!K37*3.78)</f>
        <v>13.607999999999999</v>
      </c>
      <c r="L37" s="273">
        <f>IF('Eff Conc.'!L37="", " ", 'Eff Conc.'!$D37*'Eff Conc.'!L37*3.78)</f>
        <v>3783.0239999999999</v>
      </c>
      <c r="M37" s="273" t="str">
        <f>IF('Eff Conc.'!M37="", " ", 'Eff Conc.'!$E37*'Eff Conc.'!M37*3.78)</f>
        <v xml:space="preserve"> </v>
      </c>
      <c r="N37" s="273">
        <f>IF('Eff Conc.'!N37="", " ", 'Eff Conc.'!$D37*'Eff Conc.'!N37*3.78)</f>
        <v>133.35839999999999</v>
      </c>
      <c r="O37" s="273">
        <f>IF('Eff Conc.'!O37="", " ", 'Eff Conc.'!$D37*'Eff Conc.'!O37*3.78)</f>
        <v>119.7504</v>
      </c>
      <c r="P37" s="273">
        <f>IF('Eff Conc.'!P37="", " ", 'Eff Conc.'!$D37*'Eff Conc.'!P37*3.78)</f>
        <v>97.977599999999981</v>
      </c>
      <c r="Q37" s="274">
        <f>IF('Eff Conc.'!U37="", " ", 'Eff Conc.'!$D37*'Eff Conc.'!U37*3.78)</f>
        <v>694.00799999999992</v>
      </c>
    </row>
    <row r="38" spans="1:17" x14ac:dyDescent="0.25">
      <c r="A38" s="243" t="str">
        <f>'Eff Conc.'!A38</f>
        <v>Q2 2013</v>
      </c>
      <c r="B38" s="70">
        <f>'Eff Conc.'!B38</f>
        <v>41428</v>
      </c>
      <c r="C38" s="91" t="str">
        <f>'Eff Conc.'!C38</f>
        <v>N</v>
      </c>
      <c r="D38" s="197">
        <f>'Eff Conc.'!D38</f>
        <v>35.43</v>
      </c>
      <c r="E38" s="197">
        <f>'Eff Conc.'!E38</f>
        <v>51.97</v>
      </c>
      <c r="F38" s="273">
        <f>IF(OR('Eff Conc.'!F38=0,'Eff Conc.'!F38=""), " ", 'Eff Conc.'!$D38*'Eff Conc.'!F38*3.78)</f>
        <v>4166.4191940000001</v>
      </c>
      <c r="G38" s="273">
        <f>IF(OR('Eff Conc.'!G38=0,'Eff Conc.'!G38=""), " ", 'Eff Conc.'!$D38*'Eff Conc.'!G38*3.78)</f>
        <v>4139.6341139999995</v>
      </c>
      <c r="H38" s="273">
        <f>IF('Eff Conc.'!H38="", " ", 'Eff Conc.'!$D38*'Eff Conc.'!H38*3.78)</f>
        <v>4017.7620000000002</v>
      </c>
      <c r="I38" s="273">
        <f>IF('Eff Conc.'!I38="", " ", 'Eff Conc.'!$D38*'Eff Conc.'!I38*3.78)</f>
        <v>3990.9769200000001</v>
      </c>
      <c r="J38" s="273">
        <f>IF('Eff Conc.'!J38="", " ", 'Eff Conc.'!$D38*'Eff Conc.'!J38*3.78)</f>
        <v>73.658970000000011</v>
      </c>
      <c r="K38" s="273">
        <f>IF('Eff Conc.'!K38="", " ", 'Eff Conc.'!$D38*'Eff Conc.'!K38*3.78)</f>
        <v>74.998224000000008</v>
      </c>
      <c r="L38" s="273">
        <f>IF('Eff Conc.'!L38="", " ", 'Eff Conc.'!$D38*'Eff Conc.'!L38*3.78)</f>
        <v>3749.9111999999996</v>
      </c>
      <c r="M38" s="273" t="str">
        <f>IF('Eff Conc.'!M38="", " ", 'Eff Conc.'!$E38*'Eff Conc.'!M38*3.78)</f>
        <v xml:space="preserve"> </v>
      </c>
      <c r="N38" s="273">
        <f>IF('Eff Conc.'!N38="", " ", 'Eff Conc.'!$D38*'Eff Conc.'!N38*3.78)</f>
        <v>123.21136800000001</v>
      </c>
      <c r="O38" s="273">
        <f>IF('Eff Conc.'!O38="", " ", 'Eff Conc.'!$D38*'Eff Conc.'!O38*3.78)</f>
        <v>107.14032</v>
      </c>
      <c r="P38" s="273">
        <f>IF('Eff Conc.'!P38="", " ", 'Eff Conc.'!$D38*'Eff Conc.'!P38*3.78)</f>
        <v>93.747779999999992</v>
      </c>
      <c r="Q38" s="274">
        <f>IF('Eff Conc.'!U38="", " ", 'Eff Conc.'!$D38*'Eff Conc.'!U38*3.78)</f>
        <v>642.84191999999996</v>
      </c>
    </row>
    <row r="39" spans="1:17" x14ac:dyDescent="0.25">
      <c r="A39" s="243" t="str">
        <f>'Eff Conc.'!A39</f>
        <v>Q2 2013</v>
      </c>
      <c r="B39" s="70">
        <f>'Eff Conc.'!B39</f>
        <v>41435</v>
      </c>
      <c r="C39" s="91" t="str">
        <f>'Eff Conc.'!C39</f>
        <v>N</v>
      </c>
      <c r="D39" s="197">
        <f>'Eff Conc.'!D39</f>
        <v>34</v>
      </c>
      <c r="E39" s="197">
        <f>'Eff Conc.'!E39</f>
        <v>50.83</v>
      </c>
      <c r="F39" s="273">
        <f>IF(OR('Eff Conc.'!F39=0,'Eff Conc.'!F39=""), " ", 'Eff Conc.'!$D39*'Eff Conc.'!F39*3.78)</f>
        <v>3982.8347999999992</v>
      </c>
      <c r="G39" s="273">
        <f>IF(OR('Eff Conc.'!G39=0,'Eff Conc.'!G39=""), " ", 'Eff Conc.'!$D39*'Eff Conc.'!G39*3.78)</f>
        <v>3712.9427999999998</v>
      </c>
      <c r="H39" s="273">
        <f>IF('Eff Conc.'!H39="", " ", 'Eff Conc.'!$D39*'Eff Conc.'!H39*3.78)</f>
        <v>3817.0439999999994</v>
      </c>
      <c r="I39" s="273">
        <f>IF('Eff Conc.'!I39="", " ", 'Eff Conc.'!$D39*'Eff Conc.'!I39*3.78)</f>
        <v>3547.152</v>
      </c>
      <c r="J39" s="273">
        <f>IF('Eff Conc.'!J39="", " ", 'Eff Conc.'!$D39*'Eff Conc.'!J39*3.78)</f>
        <v>89.963999999999984</v>
      </c>
      <c r="K39" s="273">
        <f>IF('Eff Conc.'!K39="", " ", 'Eff Conc.'!$D39*'Eff Conc.'!K39*3.78)</f>
        <v>75.826799999999992</v>
      </c>
      <c r="L39" s="273">
        <f>IF('Eff Conc.'!L39="", " ", 'Eff Conc.'!$D39*'Eff Conc.'!L39*3.78)</f>
        <v>3585.7079999999996</v>
      </c>
      <c r="M39" s="273" t="str">
        <f>IF('Eff Conc.'!M39="", " ", 'Eff Conc.'!$E39*'Eff Conc.'!M39*3.78)</f>
        <v xml:space="preserve"> </v>
      </c>
      <c r="N39" s="273">
        <f>IF('Eff Conc.'!N39="", " ", 'Eff Conc.'!$D39*'Eff Conc.'!N39*3.78)</f>
        <v>154.22399999999999</v>
      </c>
      <c r="O39" s="273">
        <f>IF('Eff Conc.'!O39="", " ", 'Eff Conc.'!$D39*'Eff Conc.'!O39*3.78)</f>
        <v>134.946</v>
      </c>
      <c r="P39" s="273">
        <f>IF('Eff Conc.'!P39="", " ", 'Eff Conc.'!$D39*'Eff Conc.'!P39*3.78)</f>
        <v>106.67159999999998</v>
      </c>
      <c r="Q39" s="274">
        <f>IF('Eff Conc.'!U39="", " ", 'Eff Conc.'!$D39*'Eff Conc.'!U39*3.78)</f>
        <v>565.48800000000006</v>
      </c>
    </row>
    <row r="40" spans="1:17" x14ac:dyDescent="0.25">
      <c r="A40" s="243" t="str">
        <f>'Eff Conc.'!A40</f>
        <v>Q2 2013</v>
      </c>
      <c r="B40" s="70">
        <f>'Eff Conc.'!B40</f>
        <v>41436</v>
      </c>
      <c r="C40" s="91" t="str">
        <f>'Eff Conc.'!C40</f>
        <v>N</v>
      </c>
      <c r="D40" s="197">
        <f>'Eff Conc.'!D40</f>
        <v>34.33</v>
      </c>
      <c r="E40" s="197">
        <f>'Eff Conc.'!E40</f>
        <v>46.16</v>
      </c>
      <c r="F40" s="273" t="str">
        <f>IF(OR('Eff Conc.'!F40=0,'Eff Conc.'!F40=""), " ", 'Eff Conc.'!$D40*'Eff Conc.'!F40*3.78)</f>
        <v xml:space="preserve"> </v>
      </c>
      <c r="G40" s="273" t="str">
        <f>IF(OR('Eff Conc.'!G40=0,'Eff Conc.'!G40=""), " ", 'Eff Conc.'!$D40*'Eff Conc.'!G40*3.78)</f>
        <v xml:space="preserve"> </v>
      </c>
      <c r="H40" s="273" t="str">
        <f>IF('Eff Conc.'!H40="", " ", 'Eff Conc.'!$D40*'Eff Conc.'!H40*3.78)</f>
        <v xml:space="preserve"> </v>
      </c>
      <c r="I40" s="273" t="str">
        <f>IF('Eff Conc.'!I40="", " ", 'Eff Conc.'!$D40*'Eff Conc.'!I40*3.78)</f>
        <v xml:space="preserve"> </v>
      </c>
      <c r="J40" s="273" t="str">
        <f>IF('Eff Conc.'!J40="", " ", 'Eff Conc.'!$D40*'Eff Conc.'!J40*3.78)</f>
        <v xml:space="preserve"> </v>
      </c>
      <c r="K40" s="273" t="str">
        <f>IF('Eff Conc.'!K40="", " ", 'Eff Conc.'!$D40*'Eff Conc.'!K40*3.78)</f>
        <v xml:space="preserve"> </v>
      </c>
      <c r="L40" s="273" t="str">
        <f>IF('Eff Conc.'!L40="", " ", 'Eff Conc.'!$D40*'Eff Conc.'!L40*3.78)</f>
        <v xml:space="preserve"> </v>
      </c>
      <c r="M40" s="273">
        <f>IF('Eff Conc.'!M40="", " ", 'Eff Conc.'!$E40*'Eff Conc.'!M40*3.78)</f>
        <v>25.649265599999996</v>
      </c>
      <c r="N40" s="273" t="str">
        <f>IF('Eff Conc.'!N40="", " ", 'Eff Conc.'!$D40*'Eff Conc.'!N40*3.78)</f>
        <v xml:space="preserve"> </v>
      </c>
      <c r="O40" s="273" t="str">
        <f>IF('Eff Conc.'!O40="", " ", 'Eff Conc.'!$D40*'Eff Conc.'!O40*3.78)</f>
        <v xml:space="preserve"> </v>
      </c>
      <c r="P40" s="273" t="str">
        <f>IF('Eff Conc.'!P40="", " ", 'Eff Conc.'!$D40*'Eff Conc.'!P40*3.78)</f>
        <v xml:space="preserve"> </v>
      </c>
      <c r="Q40" s="274">
        <f>IF('Eff Conc.'!U40="", " ", 'Eff Conc.'!$D40*'Eff Conc.'!U40*3.78)</f>
        <v>532.04633999999987</v>
      </c>
    </row>
    <row r="41" spans="1:17" x14ac:dyDescent="0.25">
      <c r="A41" s="243" t="str">
        <f>'Eff Conc.'!A41</f>
        <v>Q2 2013</v>
      </c>
      <c r="B41" s="70">
        <f>'Eff Conc.'!B41</f>
        <v>41444</v>
      </c>
      <c r="C41" s="91" t="str">
        <f>'Eff Conc.'!C41</f>
        <v>N</v>
      </c>
      <c r="D41" s="197">
        <f>'Eff Conc.'!D41</f>
        <v>34.08</v>
      </c>
      <c r="E41" s="197">
        <f>'Eff Conc.'!E41</f>
        <v>50.02</v>
      </c>
      <c r="F41" s="273">
        <f>IF(OR('Eff Conc.'!F41=0,'Eff Conc.'!F41=""), " ", 'Eff Conc.'!$D41*'Eff Conc.'!F41*3.78)</f>
        <v>3800.2607999999996</v>
      </c>
      <c r="G41" s="273">
        <f>IF(OR('Eff Conc.'!G41=0,'Eff Conc.'!G41=""), " ", 'Eff Conc.'!$D41*'Eff Conc.'!G41*3.78)</f>
        <v>3813.1430399999999</v>
      </c>
      <c r="H41" s="273">
        <f>IF('Eff Conc.'!H41="", " ", 'Eff Conc.'!$D41*'Eff Conc.'!H41*3.78)</f>
        <v>3503.9692799999993</v>
      </c>
      <c r="I41" s="273">
        <f>IF('Eff Conc.'!I41="", " ", 'Eff Conc.'!$D41*'Eff Conc.'!I41*3.78)</f>
        <v>3516.8515199999997</v>
      </c>
      <c r="J41" s="273">
        <f>IF('Eff Conc.'!J41="", " ", 'Eff Conc.'!$D41*'Eff Conc.'!J41*3.78)</f>
        <v>141.70463999999998</v>
      </c>
      <c r="K41" s="273">
        <f>IF('Eff Conc.'!K41="", " ", 'Eff Conc.'!$D41*'Eff Conc.'!K41*3.78)</f>
        <v>154.58687999999998</v>
      </c>
      <c r="L41" s="273">
        <f>IF('Eff Conc.'!L41="", " ", 'Eff Conc.'!$D41*'Eff Conc.'!L41*3.78)</f>
        <v>3181.9132799999998</v>
      </c>
      <c r="M41" s="273" t="str">
        <f>IF('Eff Conc.'!M41="", " ", 'Eff Conc.'!$E41*'Eff Conc.'!M41*3.78)</f>
        <v xml:space="preserve"> </v>
      </c>
      <c r="N41" s="273">
        <f>IF('Eff Conc.'!N41="", " ", 'Eff Conc.'!$D41*'Eff Conc.'!N41*3.78)</f>
        <v>121.09305599999998</v>
      </c>
      <c r="O41" s="273">
        <f>IF('Eff Conc.'!O41="", " ", 'Eff Conc.'!$D41*'Eff Conc.'!O41*3.78)</f>
        <v>103.05792</v>
      </c>
      <c r="P41" s="273">
        <f>IF('Eff Conc.'!P41="", " ", 'Eff Conc.'!$D41*'Eff Conc.'!P41*3.78)</f>
        <v>82.446335999999988</v>
      </c>
      <c r="Q41" s="274">
        <f>IF('Eff Conc.'!U41="", " ", 'Eff Conc.'!$D41*'Eff Conc.'!U41*3.78)</f>
        <v>850.22783999999979</v>
      </c>
    </row>
    <row r="42" spans="1:17" ht="15.75" thickBot="1" x14ac:dyDescent="0.3">
      <c r="A42" s="471" t="str">
        <f>'Eff Conc.'!A42</f>
        <v>Q2 2013</v>
      </c>
      <c r="B42" s="472">
        <f>'Eff Conc.'!B42</f>
        <v>41449</v>
      </c>
      <c r="C42" s="473" t="str">
        <f>'Eff Conc.'!C42</f>
        <v>N</v>
      </c>
      <c r="D42" s="474">
        <f>'Eff Conc.'!D42</f>
        <v>34.08</v>
      </c>
      <c r="E42" s="474">
        <f>'Eff Conc.'!E42</f>
        <v>44.84</v>
      </c>
      <c r="F42" s="475">
        <f>IF(OR('Eff Conc.'!F42=0,'Eff Conc.'!F42=""), " ", 'Eff Conc.'!$D42*'Eff Conc.'!F42*3.78)</f>
        <v>3603.1625279999998</v>
      </c>
      <c r="G42" s="475">
        <f>IF(OR('Eff Conc.'!G42=0,'Eff Conc.'!G42=""), " ", 'Eff Conc.'!$D42*'Eff Conc.'!G42*3.78)</f>
        <v>3448.575648</v>
      </c>
      <c r="H42" s="475">
        <f>IF('Eff Conc.'!H42="", " ", 'Eff Conc.'!$D42*'Eff Conc.'!H42*3.78)</f>
        <v>3336.5001599999996</v>
      </c>
      <c r="I42" s="475">
        <f>IF('Eff Conc.'!I42="", " ", 'Eff Conc.'!$D42*'Eff Conc.'!I42*3.78)</f>
        <v>3181.9132799999998</v>
      </c>
      <c r="J42" s="475">
        <f>IF('Eff Conc.'!J42="", " ", 'Eff Conc.'!$D42*'Eff Conc.'!J42*3.78)</f>
        <v>167.46912</v>
      </c>
      <c r="K42" s="475">
        <f>IF('Eff Conc.'!K42="", " ", 'Eff Conc.'!$D42*'Eff Conc.'!K42*3.78)</f>
        <v>99.193247999999983</v>
      </c>
      <c r="L42" s="475">
        <f>IF('Eff Conc.'!L42="", " ", 'Eff Conc.'!$D42*'Eff Conc.'!L42*3.78)</f>
        <v>3014.4441599999996</v>
      </c>
      <c r="M42" s="475" t="str">
        <f>IF('Eff Conc.'!M42="", " ", 'Eff Conc.'!$E42*'Eff Conc.'!M42*3.78)</f>
        <v xml:space="preserve"> </v>
      </c>
      <c r="N42" s="475">
        <f>IF('Eff Conc.'!N42="", " ", 'Eff Conc.'!$D42*'Eff Conc.'!N42*3.78)</f>
        <v>141.70463999999998</v>
      </c>
      <c r="O42" s="475">
        <f>IF('Eff Conc.'!O42="", " ", 'Eff Conc.'!$D42*'Eff Conc.'!O42*3.78)</f>
        <v>119.804832</v>
      </c>
      <c r="P42" s="475">
        <f>IF('Eff Conc.'!P42="", " ", 'Eff Conc.'!$D42*'Eff Conc.'!P42*3.78)</f>
        <v>109.49903999999998</v>
      </c>
      <c r="Q42" s="476">
        <f>IF('Eff Conc.'!U42="", " ", 'Eff Conc.'!$D42*'Eff Conc.'!U42*3.78)</f>
        <v>1043.46144</v>
      </c>
    </row>
    <row r="43" spans="1:17" ht="15" customHeight="1" x14ac:dyDescent="0.25">
      <c r="A43" s="322" t="str">
        <f>'Eff Conc.'!A43</f>
        <v>Q3 2013</v>
      </c>
      <c r="B43" s="323">
        <f>'Eff Conc.'!B43</f>
        <v>41463</v>
      </c>
      <c r="C43" s="324" t="s">
        <v>199</v>
      </c>
      <c r="D43" s="325">
        <f>'Eff Conc.'!D43</f>
        <v>33.57</v>
      </c>
      <c r="E43" s="325">
        <f>'Eff Conc.'!E43</f>
        <v>44.91</v>
      </c>
      <c r="F43" s="326">
        <f>IF(OR('Eff Conc.'!F43=0,'Eff Conc.'!F43=""), " ", 'Eff Conc.'!$D43*'Eff Conc.'!F43*3.78)</f>
        <v>3770.0385660000002</v>
      </c>
      <c r="G43" s="326">
        <f>IF(OR('Eff Conc.'!G43=0,'Eff Conc.'!G43=""), " ", 'Eff Conc.'!$D43*'Eff Conc.'!G43*3.78)</f>
        <v>3630.4545059999996</v>
      </c>
      <c r="H43" s="326">
        <f>IF('Eff Conc.'!H43="", " ", 'Eff Conc.'!$D43*'Eff Conc.'!H43*3.78)</f>
        <v>3654.56448</v>
      </c>
      <c r="I43" s="326">
        <f>IF('Eff Conc.'!I43="", " ", 'Eff Conc.'!$D43*'Eff Conc.'!I43*3.78)</f>
        <v>3514.9804199999999</v>
      </c>
      <c r="J43" s="326">
        <f>IF('Eff Conc.'!J43="", " ", 'Eff Conc.'!$D43*'Eff Conc.'!J43*3.78)</f>
        <v>62.178353999999999</v>
      </c>
      <c r="K43" s="326">
        <f>IF('Eff Conc.'!K43="", " ", 'Eff Conc.'!$D43*'Eff Conc.'!K43*3.78)</f>
        <v>53.295731999999994</v>
      </c>
      <c r="L43" s="326">
        <f>IF('Eff Conc.'!L43="", " ", 'Eff Conc.'!$D43*'Eff Conc.'!L43*3.78)</f>
        <v>3375.3963600000002</v>
      </c>
      <c r="M43" s="326" t="str">
        <f>IF('Eff Conc.'!M43="", " ", 'Eff Conc.'!$E43*'Eff Conc.'!M43*3.78)</f>
        <v xml:space="preserve"> </v>
      </c>
      <c r="N43" s="326">
        <f>IF('Eff Conc.'!N43="", " ", 'Eff Conc.'!$D43*'Eff Conc.'!N43*3.78)</f>
        <v>101.51568</v>
      </c>
      <c r="O43" s="326">
        <f>IF('Eff Conc.'!O43="", " ", 'Eff Conc.'!$D43*'Eff Conc.'!O43*3.78)</f>
        <v>60.909407999999992</v>
      </c>
      <c r="P43" s="326">
        <f>IF('Eff Conc.'!P43="", " ", 'Eff Conc.'!$D43*'Eff Conc.'!P43*3.78)</f>
        <v>47.204791199999995</v>
      </c>
      <c r="Q43" s="327">
        <f>IF('Eff Conc.'!U43="", " ", 'Eff Conc.'!$D43*'Eff Conc.'!U43*3.78)</f>
        <v>989.77787999999998</v>
      </c>
    </row>
    <row r="44" spans="1:17" x14ac:dyDescent="0.25">
      <c r="A44" s="243" t="str">
        <f>'Eff Conc.'!A44</f>
        <v>Q3 2013</v>
      </c>
      <c r="B44" s="70">
        <f>'Eff Conc.'!B44</f>
        <v>41471</v>
      </c>
      <c r="C44" s="91" t="s">
        <v>199</v>
      </c>
      <c r="D44" s="197">
        <f>'Eff Conc.'!D44</f>
        <v>34.340000000000003</v>
      </c>
      <c r="E44" s="197">
        <f>'Eff Conc.'!E44</f>
        <v>49.06</v>
      </c>
      <c r="F44" s="273">
        <f>IF(OR('Eff Conc.'!F44=0,'Eff Conc.'!F44=""), " ", 'Eff Conc.'!$D44*'Eff Conc.'!F44*3.78)</f>
        <v>3957.7605480000002</v>
      </c>
      <c r="G44" s="273">
        <f>IF(OR('Eff Conc.'!G44=0,'Eff Conc.'!G44=""), " ", 'Eff Conc.'!$D44*'Eff Conc.'!G44*3.78)</f>
        <v>3840.935868</v>
      </c>
      <c r="H44" s="273">
        <f>IF('Eff Conc.'!H44="", " ", 'Eff Conc.'!$D44*'Eff Conc.'!H44*3.78)</f>
        <v>3790.3118399999998</v>
      </c>
      <c r="I44" s="273">
        <f>IF('Eff Conc.'!I44="", " ", 'Eff Conc.'!$D44*'Eff Conc.'!I44*3.78)</f>
        <v>3673.4871600000001</v>
      </c>
      <c r="J44" s="273">
        <f>IF('Eff Conc.'!J44="", " ", 'Eff Conc.'!$D44*'Eff Conc.'!J44*3.78)</f>
        <v>67.498704000000004</v>
      </c>
      <c r="K44" s="273">
        <f>IF('Eff Conc.'!K44="", " ", 'Eff Conc.'!$D44*'Eff Conc.'!K44*3.78)</f>
        <v>99.950004000000007</v>
      </c>
      <c r="L44" s="273">
        <f>IF('Eff Conc.'!L44="", " ", 'Eff Conc.'!$D44*'Eff Conc.'!L44*3.78)</f>
        <v>3465.7988399999999</v>
      </c>
      <c r="M44" s="273" t="str">
        <f>IF('Eff Conc.'!M44="", " ", 'Eff Conc.'!$E44*'Eff Conc.'!M44*3.78)</f>
        <v xml:space="preserve"> </v>
      </c>
      <c r="N44" s="273">
        <f>IF('Eff Conc.'!N44="", " ", 'Eff Conc.'!$D44*'Eff Conc.'!N44*3.78)</f>
        <v>103.84416000000002</v>
      </c>
      <c r="O44" s="273">
        <f>IF('Eff Conc.'!O44="", " ", 'Eff Conc.'!$D44*'Eff Conc.'!O44*3.78)</f>
        <v>71.392860000000013</v>
      </c>
      <c r="P44" s="273" t="str">
        <f>IF('Eff Conc.'!P44="", " ", 'Eff Conc.'!$D44*'Eff Conc.'!P44*3.78)</f>
        <v xml:space="preserve"> </v>
      </c>
      <c r="Q44" s="274">
        <f>IF('Eff Conc.'!U44="", " ", 'Eff Conc.'!$D44*'Eff Conc.'!U44*3.78)</f>
        <v>1051.4221199999999</v>
      </c>
    </row>
    <row r="45" spans="1:17" ht="15" customHeight="1" x14ac:dyDescent="0.25">
      <c r="A45" s="243" t="str">
        <f>'Eff Conc.'!A45</f>
        <v>Q3 2013</v>
      </c>
      <c r="B45" s="70">
        <f>'Eff Conc.'!B45</f>
        <v>41478</v>
      </c>
      <c r="C45" s="91" t="s">
        <v>199</v>
      </c>
      <c r="D45" s="197">
        <f>'Eff Conc.'!D45</f>
        <v>33.83</v>
      </c>
      <c r="E45" s="197">
        <f>'Eff Conc.'!E45</f>
        <v>43.46</v>
      </c>
      <c r="F45" s="273">
        <f>IF(OR('Eff Conc.'!F45=0,'Eff Conc.'!F45=""), " ", 'Eff Conc.'!$D45*'Eff Conc.'!F45*3.78)</f>
        <v>4015.3503599999995</v>
      </c>
      <c r="G45" s="273">
        <f>IF(OR('Eff Conc.'!G45=0,'Eff Conc.'!G45=""), " ", 'Eff Conc.'!$D45*'Eff Conc.'!G45*3.78)</f>
        <v>3887.4729600000001</v>
      </c>
      <c r="H45" s="273">
        <f>IF('Eff Conc.'!H45="", " ", 'Eff Conc.'!$D45*'Eff Conc.'!H45*3.78)</f>
        <v>3849.1097399999999</v>
      </c>
      <c r="I45" s="273">
        <f>IF('Eff Conc.'!I45="", " ", 'Eff Conc.'!$D45*'Eff Conc.'!I45*3.78)</f>
        <v>3721.2323399999996</v>
      </c>
      <c r="J45" s="273">
        <f>IF('Eff Conc.'!J45="", " ", 'Eff Conc.'!$D45*'Eff Conc.'!J45*3.78)</f>
        <v>66.496247999999994</v>
      </c>
      <c r="K45" s="273">
        <f>IF('Eff Conc.'!K45="", " ", 'Eff Conc.'!$D45*'Eff Conc.'!K45*3.78)</f>
        <v>99.744371999999998</v>
      </c>
      <c r="L45" s="273">
        <f>IF('Eff Conc.'!L45="", " ", 'Eff Conc.'!$D45*'Eff Conc.'!L45*3.78)</f>
        <v>3580.5672</v>
      </c>
      <c r="M45" s="273" t="str">
        <f>IF('Eff Conc.'!M45="", " ", 'Eff Conc.'!$E45*'Eff Conc.'!M45*3.78)</f>
        <v xml:space="preserve"> </v>
      </c>
      <c r="N45" s="273">
        <f>IF('Eff Conc.'!N45="", " ", 'Eff Conc.'!$D45*'Eff Conc.'!N45*3.78)</f>
        <v>101.023146</v>
      </c>
      <c r="O45" s="273">
        <f>IF('Eff Conc.'!O45="", " ", 'Eff Conc.'!$D45*'Eff Conc.'!O45*3.78)</f>
        <v>81.841535999999991</v>
      </c>
      <c r="P45" s="273">
        <f>IF('Eff Conc.'!P45="", " ", 'Eff Conc.'!$D45*'Eff Conc.'!P45*3.78)</f>
        <v>65.345351399999998</v>
      </c>
      <c r="Q45" s="274">
        <f>IF('Eff Conc.'!U45="", " ", 'Eff Conc.'!$D45*'Eff Conc.'!U45*3.78)</f>
        <v>652.17473999999993</v>
      </c>
    </row>
    <row r="46" spans="1:17" x14ac:dyDescent="0.25">
      <c r="A46" s="243" t="str">
        <f>'Eff Conc.'!A46</f>
        <v>Q3 2013</v>
      </c>
      <c r="B46" s="70">
        <f>'Eff Conc.'!B46</f>
        <v>41501</v>
      </c>
      <c r="C46" s="91" t="s">
        <v>199</v>
      </c>
      <c r="D46" s="197">
        <f>'Eff Conc.'!D46</f>
        <v>32.270000000000003</v>
      </c>
      <c r="E46" s="197">
        <f>'Eff Conc.'!E46</f>
        <v>40.96</v>
      </c>
      <c r="F46" s="273">
        <f>IF(OR('Eff Conc.'!F46=0,'Eff Conc.'!F46=""), " ", 'Eff Conc.'!$D46*'Eff Conc.'!F46*3.78)</f>
        <v>3959.4902759999995</v>
      </c>
      <c r="G46" s="273">
        <f>IF(OR('Eff Conc.'!G46=0,'Eff Conc.'!G46=""), " ", 'Eff Conc.'!$D46*'Eff Conc.'!G46*3.78)</f>
        <v>3800.9154960000001</v>
      </c>
      <c r="H46" s="273">
        <f>IF('Eff Conc.'!H46="", " ", 'Eff Conc.'!$D46*'Eff Conc.'!H46*3.78)</f>
        <v>3708.2102399999999</v>
      </c>
      <c r="I46" s="273">
        <f>IF('Eff Conc.'!I46="", " ", 'Eff Conc.'!$D46*'Eff Conc.'!I46*3.78)</f>
        <v>3549.63546</v>
      </c>
      <c r="J46" s="273">
        <f>IF('Eff Conc.'!J46="", " ", 'Eff Conc.'!$D46*'Eff Conc.'!J46*3.78)</f>
        <v>219.56508000000002</v>
      </c>
      <c r="K46" s="273">
        <f>IF('Eff Conc.'!K46="", " ", 'Eff Conc.'!$D46*'Eff Conc.'!K46*3.78)</f>
        <v>31.714956000000004</v>
      </c>
      <c r="L46" s="273">
        <f>IF('Eff Conc.'!L46="", " ", 'Eff Conc.'!$D46*'Eff Conc.'!L46*3.78)</f>
        <v>3317.8723199999999</v>
      </c>
      <c r="M46" s="273" t="str">
        <f>IF('Eff Conc.'!M46="", " ", 'Eff Conc.'!$E46*'Eff Conc.'!M46*3.78)</f>
        <v xml:space="preserve"> </v>
      </c>
      <c r="N46" s="273">
        <f>IF('Eff Conc.'!N46="", " ", 'Eff Conc.'!$D46*'Eff Conc.'!N46*3.78)</f>
        <v>121.98060000000001</v>
      </c>
      <c r="O46" s="273">
        <f>IF('Eff Conc.'!O46="", " ", 'Eff Conc.'!$D46*'Eff Conc.'!O46*3.78)</f>
        <v>98.804286000000005</v>
      </c>
      <c r="P46" s="273">
        <f>IF('Eff Conc.'!P46="", " ", 'Eff Conc.'!$D46*'Eff Conc.'!P46*3.78)</f>
        <v>81.727001999999999</v>
      </c>
      <c r="Q46" s="274">
        <f>IF('Eff Conc.'!U46="", " ", 'Eff Conc.'!$D46*'Eff Conc.'!U46*3.78)</f>
        <v>1024.6370400000001</v>
      </c>
    </row>
    <row r="47" spans="1:17" ht="15" customHeight="1" x14ac:dyDescent="0.25">
      <c r="A47" s="243" t="str">
        <f>'Eff Conc.'!A47</f>
        <v>Q3 2013</v>
      </c>
      <c r="B47" s="70">
        <f>'Eff Conc.'!B47</f>
        <v>41508</v>
      </c>
      <c r="C47" s="91" t="s">
        <v>199</v>
      </c>
      <c r="D47" s="197">
        <f>'Eff Conc.'!D47</f>
        <v>32.840000000000003</v>
      </c>
      <c r="E47" s="197">
        <f>'Eff Conc.'!E47</f>
        <v>41.93</v>
      </c>
      <c r="F47" s="273">
        <f>IF(OR('Eff Conc.'!F47=0,'Eff Conc.'!F47=""), " ", 'Eff Conc.'!$D47*'Eff Conc.'!F47*3.78)</f>
        <v>4237.7274576</v>
      </c>
      <c r="G47" s="273">
        <f>IF(OR('Eff Conc.'!G47=0,'Eff Conc.'!G47=""), " ", 'Eff Conc.'!$D47*'Eff Conc.'!G47*3.78)</f>
        <v>4101.1787376000002</v>
      </c>
      <c r="H47" s="273">
        <f>IF('Eff Conc.'!H47="", " ", 'Eff Conc.'!$D47*'Eff Conc.'!H47*3.78)</f>
        <v>4170.9427200000009</v>
      </c>
      <c r="I47" s="273">
        <f>IF('Eff Conc.'!I47="", " ", 'Eff Conc.'!$D47*'Eff Conc.'!I47*3.78)</f>
        <v>4034.3940000000007</v>
      </c>
      <c r="J47" s="273">
        <f>IF('Eff Conc.'!J47="", " ", 'Eff Conc.'!$D47*'Eff Conc.'!J47*3.78)</f>
        <v>54.619488000000004</v>
      </c>
      <c r="K47" s="273">
        <f>IF('Eff Conc.'!K47="", " ", 'Eff Conc.'!$D47*'Eff Conc.'!K47*3.78)</f>
        <v>12.165249600000001</v>
      </c>
      <c r="L47" s="273">
        <f>IF('Eff Conc.'!L47="", " ", 'Eff Conc.'!$D47*'Eff Conc.'!L47*3.78)</f>
        <v>3873.0182400000003</v>
      </c>
      <c r="M47" s="273" t="str">
        <f>IF('Eff Conc.'!M47="", " ", 'Eff Conc.'!$E47*'Eff Conc.'!M47*3.78)</f>
        <v xml:space="preserve"> </v>
      </c>
      <c r="N47" s="273">
        <f>IF('Eff Conc.'!N47="", " ", 'Eff Conc.'!$D47*'Eff Conc.'!N47*3.78)</f>
        <v>124.13520000000001</v>
      </c>
      <c r="O47" s="273">
        <f>IF('Eff Conc.'!O47="", " ", 'Eff Conc.'!$D47*'Eff Conc.'!O47*3.78)</f>
        <v>104.27356800000001</v>
      </c>
      <c r="P47" s="273">
        <f>IF('Eff Conc.'!P47="", " ", 'Eff Conc.'!$D47*'Eff Conc.'!P47*3.78)</f>
        <v>84.660206400000007</v>
      </c>
      <c r="Q47" s="274">
        <f>IF('Eff Conc.'!U47="", " ", 'Eff Conc.'!$D47*'Eff Conc.'!U47*3.78)</f>
        <v>993.08160000000009</v>
      </c>
    </row>
    <row r="48" spans="1:17" x14ac:dyDescent="0.25">
      <c r="A48" s="243" t="str">
        <f>'Eff Conc.'!A48</f>
        <v>Q3 2013</v>
      </c>
      <c r="B48" s="70">
        <f>'Eff Conc.'!B48</f>
        <v>41527</v>
      </c>
      <c r="C48" s="91" t="s">
        <v>199</v>
      </c>
      <c r="D48" s="197">
        <f>'Eff Conc.'!D48</f>
        <v>33.79</v>
      </c>
      <c r="E48" s="197">
        <f>'Eff Conc.'!E48</f>
        <v>44.2</v>
      </c>
      <c r="F48" s="273">
        <f>IF(OR('Eff Conc.'!F48=0,'Eff Conc.'!F48=""), " ", 'Eff Conc.'!$D48*'Eff Conc.'!F48*3.78)</f>
        <v>4100.0110199999999</v>
      </c>
      <c r="G48" s="273">
        <f>IF(OR('Eff Conc.'!G48=0,'Eff Conc.'!G48=""), " ", 'Eff Conc.'!$D48*'Eff Conc.'!G48*3.78)</f>
        <v>4023.3752999999997</v>
      </c>
      <c r="H48" s="273">
        <f>IF('Eff Conc.'!H48="", " ", 'Eff Conc.'!$D48*'Eff Conc.'!H48*3.78)</f>
        <v>3895.6491000000001</v>
      </c>
      <c r="I48" s="273">
        <f>IF('Eff Conc.'!I48="", " ", 'Eff Conc.'!$D48*'Eff Conc.'!I48*3.78)</f>
        <v>3819.0133799999999</v>
      </c>
      <c r="J48" s="273">
        <f>IF('Eff Conc.'!J48="", " ", 'Eff Conc.'!$D48*'Eff Conc.'!J48*3.78)</f>
        <v>89.408339999999995</v>
      </c>
      <c r="K48" s="273">
        <f>IF('Eff Conc.'!K48="", " ", 'Eff Conc.'!$D48*'Eff Conc.'!K48*3.78)</f>
        <v>114.95358</v>
      </c>
      <c r="L48" s="273">
        <f>IF('Eff Conc.'!L48="", " ", 'Eff Conc.'!$D48*'Eff Conc.'!L48*3.78)</f>
        <v>3627.4240799999998</v>
      </c>
      <c r="M48" s="273" t="str">
        <f>IF('Eff Conc.'!M48="", " ", 'Eff Conc.'!$E48*'Eff Conc.'!M48*3.78)</f>
        <v xml:space="preserve"> </v>
      </c>
      <c r="N48" s="273">
        <f>IF('Eff Conc.'!N48="", " ", 'Eff Conc.'!$D48*'Eff Conc.'!N48*3.78)</f>
        <v>140.49881999999999</v>
      </c>
      <c r="O48" s="273">
        <f>IF('Eff Conc.'!O48="", " ", 'Eff Conc.'!$D48*'Eff Conc.'!O48*3.78)</f>
        <v>114.95358</v>
      </c>
      <c r="P48" s="273">
        <f>IF('Eff Conc.'!P48="", " ", 'Eff Conc.'!$D48*'Eff Conc.'!P48*3.78)</f>
        <v>97.965995399999997</v>
      </c>
      <c r="Q48" s="274">
        <f>IF('Eff Conc.'!U48="", " ", 'Eff Conc.'!$D48*'Eff Conc.'!U48*3.78)</f>
        <v>1021.8095999999999</v>
      </c>
    </row>
    <row r="49" spans="1:19" ht="15" customHeight="1" thickBot="1" x14ac:dyDescent="0.3">
      <c r="A49" s="471" t="str">
        <f>'Eff Conc.'!A49</f>
        <v>Q3 2013</v>
      </c>
      <c r="B49" s="472">
        <f>'Eff Conc.'!B49</f>
        <v>41537</v>
      </c>
      <c r="C49" s="473" t="s">
        <v>199</v>
      </c>
      <c r="D49" s="474">
        <f>'Eff Conc.'!D49</f>
        <v>33.03</v>
      </c>
      <c r="E49" s="474">
        <f>'Eff Conc.'!E49</f>
        <v>43.39</v>
      </c>
      <c r="F49" s="475">
        <f>IF(OR('Eff Conc.'!F49=0,'Eff Conc.'!F49=""), " ", 'Eff Conc.'!$D49*'Eff Conc.'!F49*3.78)</f>
        <v>4046.4986940000003</v>
      </c>
      <c r="G49" s="475">
        <f>IF(OR('Eff Conc.'!G49=0,'Eff Conc.'!G49=""), " ", 'Eff Conc.'!$D49*'Eff Conc.'!G49*3.78)</f>
        <v>3959.101314</v>
      </c>
      <c r="H49" s="475">
        <f>IF('Eff Conc.'!H49="", " ", 'Eff Conc.'!$D49*'Eff Conc.'!H49*3.78)</f>
        <v>3882.9407400000005</v>
      </c>
      <c r="I49" s="475">
        <f>IF('Eff Conc.'!I49="", " ", 'Eff Conc.'!$D49*'Eff Conc.'!I49*3.78)</f>
        <v>3795.5433599999997</v>
      </c>
      <c r="J49" s="475">
        <f>IF('Eff Conc.'!J49="", " ", 'Eff Conc.'!$D49*'Eff Conc.'!J49*3.78)</f>
        <v>107.37392399999999</v>
      </c>
      <c r="K49" s="475">
        <f>IF('Eff Conc.'!K49="", " ", 'Eff Conc.'!$D49*'Eff Conc.'!K49*3.78)</f>
        <v>56.18403</v>
      </c>
      <c r="L49" s="475">
        <f>IF('Eff Conc.'!L49="", " ", 'Eff Conc.'!$D49*'Eff Conc.'!L49*3.78)</f>
        <v>3633.2339400000001</v>
      </c>
      <c r="M49" s="475" t="str">
        <f>IF('Eff Conc.'!M49="", " ", 'Eff Conc.'!$E49*'Eff Conc.'!M49*3.78)</f>
        <v xml:space="preserve"> </v>
      </c>
      <c r="N49" s="475">
        <f>IF('Eff Conc.'!N49="", " ", 'Eff Conc.'!$D49*'Eff Conc.'!N49*3.78)</f>
        <v>81.154709999999994</v>
      </c>
      <c r="O49" s="475">
        <f>IF('Eff Conc.'!O49="", " ", 'Eff Conc.'!$D49*'Eff Conc.'!O49*3.78)</f>
        <v>63.675234000000003</v>
      </c>
      <c r="P49" s="475">
        <f>IF('Eff Conc.'!P49="", " ", 'Eff Conc.'!$D49*'Eff Conc.'!P49*3.78)</f>
        <v>48.443119199999998</v>
      </c>
      <c r="Q49" s="476">
        <f>IF('Eff Conc.'!U49="", " ", 'Eff Conc.'!$D49*'Eff Conc.'!U49*3.78)</f>
        <v>599.29632000000004</v>
      </c>
    </row>
    <row r="50" spans="1:19" ht="15" customHeight="1" x14ac:dyDescent="0.25">
      <c r="A50" s="322" t="str">
        <f>'Eff Conc.'!A50</f>
        <v>Q4 2013</v>
      </c>
      <c r="B50" s="323">
        <f>'Eff Conc.'!B50</f>
        <v>41548</v>
      </c>
      <c r="C50" s="324" t="s">
        <v>199</v>
      </c>
      <c r="D50" s="477">
        <f>'Eff Conc.'!D50</f>
        <v>34.479999999999997</v>
      </c>
      <c r="E50" s="477">
        <f>'Eff Conc.'!E50</f>
        <v>45.83</v>
      </c>
      <c r="F50" s="326">
        <f>IF(OR('Eff Conc.'!F50=0,'Eff Conc.'!F50=""), " ", 'Eff Conc.'!$D50*'Eff Conc.'!F50*3.78)</f>
        <v>4254.1148159999993</v>
      </c>
      <c r="G50" s="326">
        <f>IF(OR('Eff Conc.'!G50=0,'Eff Conc.'!G50=""), " ", 'Eff Conc.'!$D50*'Eff Conc.'!G50*3.78)</f>
        <v>4084.6800959999991</v>
      </c>
      <c r="H50" s="326">
        <f>IF('Eff Conc.'!H50="", " ", 'Eff Conc.'!$D50*'Eff Conc.'!H50*3.78)</f>
        <v>4092.5001599999991</v>
      </c>
      <c r="I50" s="326">
        <f>IF('Eff Conc.'!I50="", " ", 'Eff Conc.'!$D50*'Eff Conc.'!I50*3.78)</f>
        <v>3923.0654399999999</v>
      </c>
      <c r="J50" s="326">
        <f>IF('Eff Conc.'!J50="", " ", 'Eff Conc.'!$D50*'Eff Conc.'!J50*3.78)</f>
        <v>112.08758399999998</v>
      </c>
      <c r="K50" s="326">
        <f>IF('Eff Conc.'!K50="", " ", 'Eff Conc.'!$D50*'Eff Conc.'!K50*3.78)</f>
        <v>49.527071999999997</v>
      </c>
      <c r="L50" s="326">
        <f>IF('Eff Conc.'!L50="", " ", 'Eff Conc.'!$D50*'Eff Conc.'!L50*3.78)</f>
        <v>3779.6975999999995</v>
      </c>
      <c r="M50" s="326" t="str">
        <f>IF('Eff Conc.'!M50="", " ", 'Eff Conc.'!$E50*'Eff Conc.'!M50*3.78)</f>
        <v xml:space="preserve"> </v>
      </c>
      <c r="N50" s="326">
        <f>IF('Eff Conc.'!N50="", " ", 'Eff Conc.'!$D50*'Eff Conc.'!N50*3.78)</f>
        <v>112.08758399999998</v>
      </c>
      <c r="O50" s="326">
        <f>IF('Eff Conc.'!O50="", " ", 'Eff Conc.'!$D50*'Eff Conc.'!O50*3.78)</f>
        <v>92.537423999999973</v>
      </c>
      <c r="P50" s="326">
        <f>IF('Eff Conc.'!P50="", " ", 'Eff Conc.'!$D50*'Eff Conc.'!P50*3.78)</f>
        <v>71.683919999999986</v>
      </c>
      <c r="Q50" s="326">
        <f>IF('Eff Conc.'!U50="", " ", 'Eff Conc.'!$D50*'Eff Conc.'!U50*3.78)</f>
        <v>768.97295999999994</v>
      </c>
      <c r="R50" s="37"/>
      <c r="S50" s="37"/>
    </row>
    <row r="51" spans="1:19" ht="15" customHeight="1" x14ac:dyDescent="0.25">
      <c r="A51" s="243" t="str">
        <f>'Eff Conc.'!A51</f>
        <v>Q4 2013</v>
      </c>
      <c r="B51" s="437">
        <f>'Eff Conc.'!B51</f>
        <v>41556</v>
      </c>
      <c r="C51" s="91" t="s">
        <v>199</v>
      </c>
      <c r="D51" s="408">
        <f>'Eff Conc.'!D51</f>
        <v>32.18</v>
      </c>
      <c r="E51" s="409">
        <f>'Eff Conc.'!E51</f>
        <v>43</v>
      </c>
      <c r="F51" s="410">
        <f>IF(OR('Eff Conc.'!F51=0,'Eff Conc.'!F51=""), " ", 'Eff Conc.'!$D51*'Eff Conc.'!F51*3.78)</f>
        <v>3911.9552639999997</v>
      </c>
      <c r="G51" s="410">
        <f>IF(OR('Eff Conc.'!G51=0,'Eff Conc.'!G51=""), " ", 'Eff Conc.'!$D51*'Eff Conc.'!G51*3.78)</f>
        <v>3802.4789040000001</v>
      </c>
      <c r="H51" s="410">
        <f>IF('Eff Conc.'!H51="", " ", 'Eff Conc.'!$D51*'Eff Conc.'!H51*3.78)</f>
        <v>3710.0321999999996</v>
      </c>
      <c r="I51" s="410">
        <f>IF('Eff Conc.'!I51="", " ", 'Eff Conc.'!$D51*'Eff Conc.'!I51*3.78)</f>
        <v>3600.55584</v>
      </c>
      <c r="J51" s="410">
        <f>IF('Eff Conc.'!J51="", " ", 'Eff Conc.'!$D51*'Eff Conc.'!J51*3.78)</f>
        <v>121.6404</v>
      </c>
      <c r="K51" s="410">
        <f>IF('Eff Conc.'!K51="", " ", 'Eff Conc.'!$D51*'Eff Conc.'!K51*3.78)</f>
        <v>80.282663999999997</v>
      </c>
      <c r="L51" s="410">
        <f>IF('Eff Conc.'!L51="", " ", 'Eff Conc.'!$D51*'Eff Conc.'!L51*3.78)</f>
        <v>3491.0794799999994</v>
      </c>
      <c r="M51" s="410" t="str">
        <f>IF('Eff Conc.'!M51="", " ", 'Eff Conc.'!$E51*'Eff Conc.'!M51*3.78)</f>
        <v xml:space="preserve"> </v>
      </c>
      <c r="N51" s="410">
        <f>IF('Eff Conc.'!N51="", " ", 'Eff Conc.'!$D51*'Eff Conc.'!N51*3.78)</f>
        <v>103.39433999999999</v>
      </c>
      <c r="O51" s="410">
        <f>IF('Eff Conc.'!O51="", " ", 'Eff Conc.'!$D51*'Eff Conc.'!O51*3.78)</f>
        <v>88.797491999999991</v>
      </c>
      <c r="P51" s="410">
        <f>IF('Eff Conc.'!P51="", " ", 'Eff Conc.'!$D51*'Eff Conc.'!P51*3.78)</f>
        <v>75.417047999999994</v>
      </c>
      <c r="Q51" s="410">
        <f>IF('Eff Conc.'!U51="", " ", 'Eff Conc.'!$D51*'Eff Conc.'!U51*3.78)</f>
        <v>547.3818</v>
      </c>
      <c r="R51" s="37"/>
      <c r="S51" s="37"/>
    </row>
    <row r="52" spans="1:19" ht="15" customHeight="1" x14ac:dyDescent="0.25">
      <c r="A52" s="243" t="str">
        <f>'Eff Conc.'!A52</f>
        <v>Q4 2013</v>
      </c>
      <c r="B52" s="437">
        <f>'Eff Conc.'!B52</f>
        <v>41583</v>
      </c>
      <c r="C52" s="91" t="s">
        <v>199</v>
      </c>
      <c r="D52" s="408">
        <f>'Eff Conc.'!D52</f>
        <v>34.049999999999997</v>
      </c>
      <c r="E52" s="409">
        <f>'Eff Conc.'!E52</f>
        <v>48.7</v>
      </c>
      <c r="F52" s="410">
        <f>IF(OR('Eff Conc.'!F52=0,'Eff Conc.'!F52=""), " ", 'Eff Conc.'!$D52*'Eff Conc.'!F52*3.78)</f>
        <v>4177.8941399999994</v>
      </c>
      <c r="G52" s="410">
        <f>IF(OR('Eff Conc.'!G52=0,'Eff Conc.'!G52=""), " ", 'Eff Conc.'!$D52*'Eff Conc.'!G52*3.78)</f>
        <v>4203.6359399999992</v>
      </c>
      <c r="H52" s="410">
        <f>IF('Eff Conc.'!H52="", " ", 'Eff Conc.'!$D52*'Eff Conc.'!H52*3.78)</f>
        <v>4002.8498999999997</v>
      </c>
      <c r="I52" s="410">
        <f>IF('Eff Conc.'!I52="", " ", 'Eff Conc.'!$D52*'Eff Conc.'!I52*3.78)</f>
        <v>4028.5916999999995</v>
      </c>
      <c r="J52" s="410">
        <f>IF('Eff Conc.'!J52="", " ", 'Eff Conc.'!$D52*'Eff Conc.'!J52*3.78)</f>
        <v>106.82846999999997</v>
      </c>
      <c r="K52" s="410">
        <f>IF('Eff Conc.'!K52="", " ", 'Eff Conc.'!$D52*'Eff Conc.'!K52*3.78)</f>
        <v>68.215769999999992</v>
      </c>
      <c r="L52" s="410">
        <f>IF('Eff Conc.'!L52="", " ", 'Eff Conc.'!$D52*'Eff Conc.'!L52*3.78)</f>
        <v>3681.0773999999997</v>
      </c>
      <c r="M52" s="410" t="str">
        <f>IF('Eff Conc.'!M52="", " ", 'Eff Conc.'!$E52*'Eff Conc.'!M52*3.78)</f>
        <v xml:space="preserve"> </v>
      </c>
      <c r="N52" s="410">
        <f>IF('Eff Conc.'!N52="", " ", 'Eff Conc.'!$D52*'Eff Conc.'!N52*3.78)</f>
        <v>101.68011</v>
      </c>
      <c r="O52" s="410">
        <f>IF('Eff Conc.'!O52="", " ", 'Eff Conc.'!$D52*'Eff Conc.'!O52*3.78)</f>
        <v>65.641589999999979</v>
      </c>
      <c r="P52" s="410">
        <f>IF('Eff Conc.'!P52="", " ", 'Eff Conc.'!$D52*'Eff Conc.'!P52*3.78)</f>
        <v>54.830033999999991</v>
      </c>
      <c r="Q52" s="410">
        <f>IF('Eff Conc.'!U52="", " ", 'Eff Conc.'!$D52*'Eff Conc.'!U52*3.78)</f>
        <v>991.05930000000001</v>
      </c>
      <c r="R52" s="37"/>
      <c r="S52" s="37"/>
    </row>
    <row r="53" spans="1:19" ht="15" customHeight="1" x14ac:dyDescent="0.25">
      <c r="A53" s="243" t="str">
        <f>'Eff Conc.'!A53</f>
        <v>Q4 2013</v>
      </c>
      <c r="B53" s="437">
        <f>'Eff Conc.'!B53</f>
        <v>41591</v>
      </c>
      <c r="C53" s="91" t="s">
        <v>199</v>
      </c>
      <c r="D53" s="408">
        <f>'Eff Conc.'!D53</f>
        <v>34.01</v>
      </c>
      <c r="E53" s="409">
        <f>'Eff Conc.'!E53</f>
        <v>48.9</v>
      </c>
      <c r="F53" s="410">
        <f>IF(OR('Eff Conc.'!F53=0,'Eff Conc.'!F53=""), " ", 'Eff Conc.'!$D53*'Eff Conc.'!F53*3.78)</f>
        <v>4113.8495999999996</v>
      </c>
      <c r="G53" s="410">
        <f>IF(OR('Eff Conc.'!G53=0,'Eff Conc.'!G53=""), " ", 'Eff Conc.'!$D53*'Eff Conc.'!G53*3.78)</f>
        <v>3972.4360200000001</v>
      </c>
      <c r="H53" s="410">
        <f>IF('Eff Conc.'!H53="", " ", 'Eff Conc.'!$D53*'Eff Conc.'!H53*3.78)</f>
        <v>3779.5993199999998</v>
      </c>
      <c r="I53" s="410">
        <f>IF('Eff Conc.'!I53="", " ", 'Eff Conc.'!$D53*'Eff Conc.'!I53*3.78)</f>
        <v>3638.1857399999994</v>
      </c>
      <c r="J53" s="410">
        <f>IF('Eff Conc.'!J53="", " ", 'Eff Conc.'!$D53*'Eff Conc.'!J53*3.78)</f>
        <v>205.69247999999999</v>
      </c>
      <c r="K53" s="410">
        <f>IF('Eff Conc.'!K53="", " ", 'Eff Conc.'!$D53*'Eff Conc.'!K53*3.78)</f>
        <v>128.55779999999999</v>
      </c>
      <c r="L53" s="410">
        <f>IF('Eff Conc.'!L53="", " ", 'Eff Conc.'!$D53*'Eff Conc.'!L53*3.78)</f>
        <v>3509.6279399999999</v>
      </c>
      <c r="M53" s="410" t="str">
        <f>IF('Eff Conc.'!M53="", " ", 'Eff Conc.'!$E53*'Eff Conc.'!M53*3.78)</f>
        <v xml:space="preserve"> </v>
      </c>
      <c r="N53" s="410">
        <f>IF('Eff Conc.'!N53="", " ", 'Eff Conc.'!$D53*'Eff Conc.'!N53*3.78)</f>
        <v>82.276991999999993</v>
      </c>
      <c r="O53" s="410">
        <f>IF('Eff Conc.'!O53="", " ", 'Eff Conc.'!$D53*'Eff Conc.'!O53*3.78)</f>
        <v>56.565431999999994</v>
      </c>
      <c r="P53" s="410">
        <f>IF('Eff Conc.'!P53="", " ", 'Eff Conc.'!$D53*'Eff Conc.'!P53*3.78)</f>
        <v>42.938305199999995</v>
      </c>
      <c r="Q53" s="410">
        <f>IF('Eff Conc.'!U53="", " ", 'Eff Conc.'!$D53*'Eff Conc.'!U53*3.78)</f>
        <v>848.48147999999992</v>
      </c>
      <c r="R53" s="37"/>
      <c r="S53" s="37"/>
    </row>
    <row r="54" spans="1:19" ht="15" customHeight="1" x14ac:dyDescent="0.25">
      <c r="A54" s="243" t="str">
        <f>'Eff Conc.'!A54</f>
        <v>Q4 2013</v>
      </c>
      <c r="B54" s="437">
        <f>'Eff Conc.'!B54</f>
        <v>41613</v>
      </c>
      <c r="C54" s="91" t="s">
        <v>199</v>
      </c>
      <c r="D54" s="408">
        <f>'Eff Conc.'!D54</f>
        <v>35.57</v>
      </c>
      <c r="E54" s="409">
        <f>'Eff Conc.'!E54</f>
        <v>45.9</v>
      </c>
      <c r="F54" s="410">
        <f>IF(OR('Eff Conc.'!F54=0,'Eff Conc.'!F54=""), " ", 'Eff Conc.'!$D54*'Eff Conc.'!F54*3.78)</f>
        <v>4496.1618239999989</v>
      </c>
      <c r="G54" s="410">
        <f>IF(OR('Eff Conc.'!G54=0,'Eff Conc.'!G54=""), " ", 'Eff Conc.'!$D54*'Eff Conc.'!G54*3.78)</f>
        <v>4307.9253840000001</v>
      </c>
      <c r="H54" s="410">
        <f>IF('Eff Conc.'!H54="", " ", 'Eff Conc.'!$D54*'Eff Conc.'!H54*3.78)</f>
        <v>4208.4289799999997</v>
      </c>
      <c r="I54" s="410">
        <f>IF('Eff Conc.'!I54="", " ", 'Eff Conc.'!$D54*'Eff Conc.'!I54*3.78)</f>
        <v>4020.1925400000005</v>
      </c>
      <c r="J54" s="410">
        <f>IF('Eff Conc.'!J54="", " ", 'Eff Conc.'!$D54*'Eff Conc.'!J54*3.78)</f>
        <v>188.23643999999996</v>
      </c>
      <c r="K54" s="410">
        <f>IF('Eff Conc.'!K54="", " ", 'Eff Conc.'!$D54*'Eff Conc.'!K54*3.78)</f>
        <v>99.496403999999998</v>
      </c>
      <c r="L54" s="410">
        <f>IF('Eff Conc.'!L54="", " ", 'Eff Conc.'!$D54*'Eff Conc.'!L54*3.78)</f>
        <v>3818.51064</v>
      </c>
      <c r="M54" s="410" t="str">
        <f>IF('Eff Conc.'!M54="", " ", 'Eff Conc.'!$E54*'Eff Conc.'!M54*3.78)</f>
        <v xml:space="preserve"> </v>
      </c>
      <c r="N54" s="410">
        <f>IF('Eff Conc.'!N54="", " ", 'Eff Conc.'!$D54*'Eff Conc.'!N54*3.78)</f>
        <v>67.2273</v>
      </c>
      <c r="O54" s="410">
        <f>IF('Eff Conc.'!O54="", " ", 'Eff Conc.'!$D54*'Eff Conc.'!O54*3.78)</f>
        <v>32.269103999999999</v>
      </c>
      <c r="P54" s="410">
        <f>IF('Eff Conc.'!P54="", " ", 'Eff Conc.'!$D54*'Eff Conc.'!P54*3.78)</f>
        <v>12.369823199999999</v>
      </c>
      <c r="Q54" s="410">
        <f>IF('Eff Conc.'!U54="", " ", 'Eff Conc.'!$D54*'Eff Conc.'!U54*3.78)</f>
        <v>806.72760000000005</v>
      </c>
      <c r="R54" s="37"/>
      <c r="S54" s="37"/>
    </row>
    <row r="55" spans="1:19" ht="15" customHeight="1" thickBot="1" x14ac:dyDescent="0.3">
      <c r="A55" s="471" t="str">
        <f>'Eff Conc.'!A55</f>
        <v>Q4 2013</v>
      </c>
      <c r="B55" s="472">
        <f>'Eff Conc.'!B55</f>
        <v>41624</v>
      </c>
      <c r="C55" s="473" t="s">
        <v>199</v>
      </c>
      <c r="D55" s="480">
        <f>'Eff Conc.'!D55</f>
        <v>37.08</v>
      </c>
      <c r="E55" s="480">
        <f>'Eff Conc.'!E55</f>
        <v>56.09</v>
      </c>
      <c r="F55" s="475">
        <f>IF(OR('Eff Conc.'!F55=0,'Eff Conc.'!F55=""), " ", 'Eff Conc.'!$D55*'Eff Conc.'!F55*3.78)</f>
        <v>4324.0100399999992</v>
      </c>
      <c r="G55" s="475">
        <f>IF(OR('Eff Conc.'!G55=0,'Eff Conc.'!G55=""), " ", 'Eff Conc.'!$D55*'Eff Conc.'!G55*3.78)</f>
        <v>4211.8801199999998</v>
      </c>
      <c r="H55" s="475">
        <f>IF('Eff Conc.'!H55="", " ", 'Eff Conc.'!$D55*'Eff Conc.'!H55*3.78)</f>
        <v>3938.5634400000004</v>
      </c>
      <c r="I55" s="475">
        <f>IF('Eff Conc.'!I55="", " ", 'Eff Conc.'!$D55*'Eff Conc.'!I55*3.78)</f>
        <v>3826.4335199999996</v>
      </c>
      <c r="J55" s="475">
        <f>IF('Eff Conc.'!J55="", " ", 'Eff Conc.'!$D55*'Eff Conc.'!J55*3.78)</f>
        <v>252.29231999999999</v>
      </c>
      <c r="K55" s="475">
        <f>IF('Eff Conc.'!K55="", " ", 'Eff Conc.'!$D55*'Eff Conc.'!K55*3.78)</f>
        <v>133.15428</v>
      </c>
      <c r="L55" s="475">
        <f>IF('Eff Conc.'!L55="", " ", 'Eff Conc.'!$D55*'Eff Conc.'!L55*3.78)</f>
        <v>3588.15744</v>
      </c>
      <c r="M55" s="475" t="str">
        <f>IF('Eff Conc.'!M55="", " ", 'Eff Conc.'!$E55*'Eff Conc.'!M55*3.78)</f>
        <v xml:space="preserve"> </v>
      </c>
      <c r="N55" s="475">
        <f>IF('Eff Conc.'!N55="", " ", 'Eff Conc.'!$D55*'Eff Conc.'!N55*3.78)</f>
        <v>88.302311999999986</v>
      </c>
      <c r="O55" s="475">
        <f>IF('Eff Conc.'!O55="", " ", 'Eff Conc.'!$D55*'Eff Conc.'!O55*3.78)</f>
        <v>60.269831999999994</v>
      </c>
      <c r="P55" s="475">
        <f>IF('Eff Conc.'!P55="", " ", 'Eff Conc.'!$D55*'Eff Conc.'!P55*3.78)</f>
        <v>1.8221111999999997</v>
      </c>
      <c r="Q55" s="475">
        <f>IF('Eff Conc.'!U55="", " ", 'Eff Conc.'!$D55*'Eff Conc.'!U55*3.78)</f>
        <v>953.10431999999992</v>
      </c>
      <c r="R55" s="37"/>
      <c r="S55" s="37"/>
    </row>
    <row r="56" spans="1:19" ht="15" customHeight="1" x14ac:dyDescent="0.25">
      <c r="A56" s="478" t="str">
        <f>'Eff Conc.'!A56</f>
        <v>Q1 2014</v>
      </c>
      <c r="B56" s="323">
        <f>'Eff Conc.'!B56</f>
        <v>41645</v>
      </c>
      <c r="C56" s="479" t="s">
        <v>199</v>
      </c>
      <c r="D56" s="477">
        <f>'Eff Conc.'!D56</f>
        <v>35.020000000000003</v>
      </c>
      <c r="E56" s="477">
        <f>'Eff Conc.'!E56</f>
        <v>48.39</v>
      </c>
      <c r="F56" s="326">
        <f>IF(OR('Eff Conc.'!F56=0,'Eff Conc.'!F56=""), " ", 'Eff Conc.'!$D56*'Eff Conc.'!F56*3.78)</f>
        <v>3826.9785959999999</v>
      </c>
      <c r="G56" s="326">
        <f>IF(OR('Eff Conc.'!G56=0,'Eff Conc.'!G56=""), " ", 'Eff Conc.'!$D56*'Eff Conc.'!G56*3.78)</f>
        <v>3959.3541959999998</v>
      </c>
      <c r="H56" s="326">
        <f>IF('Eff Conc.'!H56="", " ", 'Eff Conc.'!$D56*'Eff Conc.'!H56*3.78)</f>
        <v>3574.1412</v>
      </c>
      <c r="I56" s="326">
        <f>IF('Eff Conc.'!I56="", " ", 'Eff Conc.'!$D56*'Eff Conc.'!I56*3.78)</f>
        <v>3706.5167999999999</v>
      </c>
      <c r="J56" s="326">
        <f>IF('Eff Conc.'!J56="", " ", 'Eff Conc.'!$D56*'Eff Conc.'!J56*3.78)</f>
        <v>172.08828</v>
      </c>
      <c r="K56" s="326">
        <f>IF('Eff Conc.'!K56="", " ", 'Eff Conc.'!$D56*'Eff Conc.'!K56*3.78)</f>
        <v>80.749116000000001</v>
      </c>
      <c r="L56" s="326">
        <f>IF('Eff Conc.'!L56="", " ", 'Eff Conc.'!$D56*'Eff Conc.'!L56*3.78)</f>
        <v>3296.1524399999998</v>
      </c>
      <c r="M56" s="326" t="str">
        <f>IF('Eff Conc.'!M56="", " ", 'Eff Conc.'!$E56*'Eff Conc.'!M56*3.78)</f>
        <v xml:space="preserve"> </v>
      </c>
      <c r="N56" s="326">
        <f>IF('Eff Conc.'!N56="", " ", 'Eff Conc.'!$D56*'Eff Conc.'!N56*3.78)</f>
        <v>68.835312000000016</v>
      </c>
      <c r="O56" s="326">
        <f>IF('Eff Conc.'!O56="", " ", 'Eff Conc.'!$D56*'Eff Conc.'!O56*3.78)</f>
        <v>47.655216000000003</v>
      </c>
      <c r="P56" s="326">
        <f>IF('Eff Conc.'!P56="", " ", 'Eff Conc.'!$D56*'Eff Conc.'!P56*3.78)</f>
        <v>26.739871200000003</v>
      </c>
      <c r="Q56" s="326">
        <f>IF('Eff Conc.'!U56="", " ", 'Eff Conc.'!$D56*'Eff Conc.'!U56*3.78)</f>
        <v>794.25360000000001</v>
      </c>
      <c r="R56" s="37"/>
      <c r="S56" s="37"/>
    </row>
    <row r="57" spans="1:19" ht="15" customHeight="1" x14ac:dyDescent="0.25">
      <c r="A57" s="436" t="str">
        <f>'Eff Conc.'!A57</f>
        <v>Q1 2014</v>
      </c>
      <c r="B57" s="437">
        <f>'Eff Conc.'!B57</f>
        <v>41661</v>
      </c>
      <c r="C57" s="438" t="s">
        <v>199</v>
      </c>
      <c r="D57" s="409">
        <f>'Eff Conc.'!D57</f>
        <v>32.909999999999997</v>
      </c>
      <c r="E57" s="409">
        <f>'Eff Conc.'!E57</f>
        <v>43.51</v>
      </c>
      <c r="F57" s="410">
        <f>IF(OR('Eff Conc.'!F57=0,'Eff Conc.'!F57=""), " ", 'Eff Conc.'!$D57*'Eff Conc.'!F57*3.78)</f>
        <v>3913.6177079999998</v>
      </c>
      <c r="G57" s="410">
        <f>IF(OR('Eff Conc.'!G57=0,'Eff Conc.'!G57=""), " ", 'Eff Conc.'!$D57*'Eff Conc.'!G57*3.78)</f>
        <v>3677.2580879999996</v>
      </c>
      <c r="H57" s="410">
        <f>IF('Eff Conc.'!H57="", " ", 'Eff Conc.'!$D57*'Eff Conc.'!H57*3.78)</f>
        <v>3483.1943999999994</v>
      </c>
      <c r="I57" s="410">
        <f>IF('Eff Conc.'!I57="", " ", 'Eff Conc.'!$D57*'Eff Conc.'!I57*3.78)</f>
        <v>3246.8347799999997</v>
      </c>
      <c r="J57" s="410">
        <f>IF('Eff Conc.'!J57="", " ", 'Eff Conc.'!$D57*'Eff Conc.'!J57*3.78)</f>
        <v>335.87945999999999</v>
      </c>
      <c r="K57" s="410">
        <f>IF('Eff Conc.'!K57="", " ", 'Eff Conc.'!$D57*'Eff Conc.'!K57*3.78)</f>
        <v>94.543847999999983</v>
      </c>
      <c r="L57" s="410">
        <f>IF('Eff Conc.'!L57="", " ", 'Eff Conc.'!$D57*'Eff Conc.'!L57*3.78)</f>
        <v>3134.8749599999992</v>
      </c>
      <c r="M57" s="410" t="str">
        <f>IF('Eff Conc.'!M57="", " ", 'Eff Conc.'!$E57*'Eff Conc.'!M57*3.78)</f>
        <v xml:space="preserve"> </v>
      </c>
      <c r="N57" s="410">
        <f>IF('Eff Conc.'!N57="", " ", 'Eff Conc.'!$D57*'Eff Conc.'!N57*3.78)</f>
        <v>55.97990999999999</v>
      </c>
      <c r="O57" s="410">
        <f>IF('Eff Conc.'!O57="", " ", 'Eff Conc.'!$D57*'Eff Conc.'!O57*3.78)</f>
        <v>29.855951999999995</v>
      </c>
      <c r="P57" s="410">
        <f>IF('Eff Conc.'!P57="", " ", 'Eff Conc.'!$D57*'Eff Conc.'!P57*3.78)</f>
        <v>11.817980999999998</v>
      </c>
      <c r="Q57" s="410">
        <f>IF('Eff Conc.'!U57="", " ", 'Eff Conc.'!$D57*'Eff Conc.'!U57*3.78)</f>
        <v>845.91863999999987</v>
      </c>
      <c r="R57" s="37"/>
      <c r="S57" s="37"/>
    </row>
    <row r="58" spans="1:19" ht="15" customHeight="1" x14ac:dyDescent="0.25">
      <c r="A58" s="436" t="str">
        <f>'Eff Conc.'!A58</f>
        <v>Q1 2014</v>
      </c>
      <c r="B58" s="437">
        <f>'Eff Conc.'!B58</f>
        <v>41677</v>
      </c>
      <c r="C58" s="438" t="s">
        <v>199</v>
      </c>
      <c r="D58" s="409">
        <f>'Eff Conc.'!D58</f>
        <v>38.83</v>
      </c>
      <c r="E58" s="409">
        <f>'Eff Conc.'!E58</f>
        <v>51.3</v>
      </c>
      <c r="F58" s="410">
        <f>IF(OR('Eff Conc.'!F58=0,'Eff Conc.'!F58=""), " ", 'Eff Conc.'!$D58*'Eff Conc.'!F58*3.78)</f>
        <v>4608.8103599999995</v>
      </c>
      <c r="G58" s="410">
        <f>IF(OR('Eff Conc.'!G58=0,'Eff Conc.'!G58=""), " ", 'Eff Conc.'!$D58*'Eff Conc.'!G58*3.78)</f>
        <v>4491.3884399999997</v>
      </c>
      <c r="H58" s="410">
        <f>IF('Eff Conc.'!H58="", " ", 'Eff Conc.'!$D58*'Eff Conc.'!H58*3.78)</f>
        <v>4417.9997399999993</v>
      </c>
      <c r="I58" s="410">
        <f>IF('Eff Conc.'!I58="", " ", 'Eff Conc.'!$D58*'Eff Conc.'!I58*3.78)</f>
        <v>4300.5778199999995</v>
      </c>
      <c r="J58" s="410">
        <f>IF('Eff Conc.'!J58="", " ", 'Eff Conc.'!$D58*'Eff Conc.'!J58*3.78)</f>
        <v>110.08304999999999</v>
      </c>
      <c r="K58" s="410">
        <f>IF('Eff Conc.'!K58="", " ", 'Eff Conc.'!$D58*'Eff Conc.'!K58*3.78)</f>
        <v>80.72757</v>
      </c>
      <c r="L58" s="410">
        <f>IF('Eff Conc.'!L58="", " ", 'Eff Conc.'!$D58*'Eff Conc.'!L58*3.78)</f>
        <v>4168.4781599999997</v>
      </c>
      <c r="M58" s="410" t="str">
        <f>IF('Eff Conc.'!M58="", " ", 'Eff Conc.'!$E58*'Eff Conc.'!M58*3.78)</f>
        <v xml:space="preserve"> </v>
      </c>
      <c r="N58" s="410">
        <f>IF('Eff Conc.'!N58="", " ", 'Eff Conc.'!$D58*'Eff Conc.'!N58*3.78)</f>
        <v>54.30763799999999</v>
      </c>
      <c r="O58" s="410">
        <f>IF('Eff Conc.'!O58="", " ", 'Eff Conc.'!$D58*'Eff Conc.'!O58*3.78)</f>
        <v>29.35548</v>
      </c>
      <c r="P58" s="410">
        <f>IF('Eff Conc.'!P58="", " ", 'Eff Conc.'!$D58*'Eff Conc.'!P58*3.78)</f>
        <v>7.33887</v>
      </c>
      <c r="Q58" s="410">
        <f>IF('Eff Conc.'!U58="", " ", 'Eff Conc.'!$D58*'Eff Conc.'!U58*3.78)</f>
        <v>631.14281999999992</v>
      </c>
      <c r="R58" s="37"/>
      <c r="S58" s="37"/>
    </row>
    <row r="59" spans="1:19" ht="15" customHeight="1" x14ac:dyDescent="0.25">
      <c r="A59" s="436" t="str">
        <f>'Eff Conc.'!A59</f>
        <v>Q1 2014</v>
      </c>
      <c r="B59" s="437">
        <f>'Eff Conc.'!B59</f>
        <v>41680</v>
      </c>
      <c r="C59" s="438" t="s">
        <v>199</v>
      </c>
      <c r="D59" s="409">
        <f>'Eff Conc.'!D59</f>
        <v>66.260000000000005</v>
      </c>
      <c r="E59" s="409">
        <f>'Eff Conc.'!E59</f>
        <v>93.38</v>
      </c>
      <c r="F59" s="410">
        <f>IF(OR('Eff Conc.'!F59=0,'Eff Conc.'!F59=""), " ", 'Eff Conc.'!$D59*'Eff Conc.'!F59*3.78)</f>
        <v>4656.1034520000003</v>
      </c>
      <c r="G59" s="410">
        <f>IF(OR('Eff Conc.'!G59=0,'Eff Conc.'!G59=""), " ", 'Eff Conc.'!$D59*'Eff Conc.'!G59*3.78)</f>
        <v>4656.1034520000003</v>
      </c>
      <c r="H59" s="410">
        <f>IF('Eff Conc.'!H59="", " ", 'Eff Conc.'!$D59*'Eff Conc.'!H59*3.78)</f>
        <v>4383.0990000000002</v>
      </c>
      <c r="I59" s="410">
        <f>IF('Eff Conc.'!I59="", " ", 'Eff Conc.'!$D59*'Eff Conc.'!I59*3.78)</f>
        <v>4383.0990000000002</v>
      </c>
      <c r="J59" s="410">
        <f>IF('Eff Conc.'!J59="", " ", 'Eff Conc.'!$D59*'Eff Conc.'!J59*3.78)</f>
        <v>200.37024000000002</v>
      </c>
      <c r="K59" s="410">
        <f>IF('Eff Conc.'!K59="", " ", 'Eff Conc.'!$D59*'Eff Conc.'!K59*3.78)</f>
        <v>72.634211999999991</v>
      </c>
      <c r="L59" s="410">
        <f>IF('Eff Conc.'!L59="", " ", 'Eff Conc.'!$D59*'Eff Conc.'!L59*3.78)</f>
        <v>3882.1733999999997</v>
      </c>
      <c r="M59" s="410" t="str">
        <f>IF('Eff Conc.'!M59="", " ", 'Eff Conc.'!$E59*'Eff Conc.'!M59*3.78)</f>
        <v xml:space="preserve"> </v>
      </c>
      <c r="N59" s="410">
        <f>IF('Eff Conc.'!N59="", " ", 'Eff Conc.'!$D59*'Eff Conc.'!N59*3.78)</f>
        <v>125.23140000000001</v>
      </c>
      <c r="O59" s="410">
        <f>IF('Eff Conc.'!O59="", " ", 'Eff Conc.'!$D59*'Eff Conc.'!O59*3.78)</f>
        <v>52.597187999999996</v>
      </c>
      <c r="P59" s="410">
        <f>IF('Eff Conc.'!P59="", " ", 'Eff Conc.'!$D59*'Eff Conc.'!P59*3.78)</f>
        <v>14.526842400000001</v>
      </c>
      <c r="Q59" s="410">
        <f>IF('Eff Conc.'!U59="", " ", 'Eff Conc.'!$D59*'Eff Conc.'!U59*3.78)</f>
        <v>1878.471</v>
      </c>
      <c r="R59" s="37"/>
      <c r="S59" s="37"/>
    </row>
    <row r="60" spans="1:19" ht="15" customHeight="1" x14ac:dyDescent="0.25">
      <c r="A60" s="436" t="str">
        <f>'Eff Conc.'!A60</f>
        <v>Q1 2014</v>
      </c>
      <c r="B60" s="437">
        <f>'Eff Conc.'!B60</f>
        <v>41690</v>
      </c>
      <c r="C60" s="438" t="s">
        <v>199</v>
      </c>
      <c r="D60" s="409">
        <f>'Eff Conc.'!D60</f>
        <v>34.19</v>
      </c>
      <c r="E60" s="409">
        <f>'Eff Conc.'!E60</f>
        <v>49.9</v>
      </c>
      <c r="F60" s="410">
        <f>IF(OR('Eff Conc.'!F60=0,'Eff Conc.'!F60=""), " ", 'Eff Conc.'!$D60*'Eff Conc.'!F60*3.78)</f>
        <v>4120.1138159999991</v>
      </c>
      <c r="G60" s="410">
        <f>IF(OR('Eff Conc.'!G60=0,'Eff Conc.'!G60=""), " ", 'Eff Conc.'!$D60*'Eff Conc.'!G60*3.78)</f>
        <v>4210.580555999999</v>
      </c>
      <c r="H60" s="410">
        <f>IF('Eff Conc.'!H60="", " ", 'Eff Conc.'!$D60*'Eff Conc.'!H60*3.78)</f>
        <v>3890.0698199999993</v>
      </c>
      <c r="I60" s="410">
        <f>IF('Eff Conc.'!I60="", " ", 'Eff Conc.'!$D60*'Eff Conc.'!I60*3.78)</f>
        <v>3980.5365599999996</v>
      </c>
      <c r="J60" s="410">
        <f>IF('Eff Conc.'!J60="", " ", 'Eff Conc.'!$D60*'Eff Conc.'!J60*3.78)</f>
        <v>113.72961599999999</v>
      </c>
      <c r="K60" s="410">
        <f>IF('Eff Conc.'!K60="", " ", 'Eff Conc.'!$D60*'Eff Conc.'!K60*3.78)</f>
        <v>116.31437999999999</v>
      </c>
      <c r="L60" s="410">
        <f>IF('Eff Conc.'!L60="", " ", 'Eff Conc.'!$D60*'Eff Conc.'!L60*3.78)</f>
        <v>3657.4410599999997</v>
      </c>
      <c r="M60" s="410" t="str">
        <f>IF('Eff Conc.'!M60="", " ", 'Eff Conc.'!$E60*'Eff Conc.'!M60*3.78)</f>
        <v xml:space="preserve"> </v>
      </c>
      <c r="N60" s="410">
        <f>IF('Eff Conc.'!N60="", " ", 'Eff Conc.'!$D60*'Eff Conc.'!N60*3.78)</f>
        <v>58.157189999999993</v>
      </c>
      <c r="O60" s="410">
        <f>IF('Eff Conc.'!O60="", " ", 'Eff Conc.'!$D60*'Eff Conc.'!O60*3.78)</f>
        <v>18.093347999999999</v>
      </c>
      <c r="P60" s="410">
        <f>IF('Eff Conc.'!P60="", " ", 'Eff Conc.'!$D60*'Eff Conc.'!P60*3.78)</f>
        <v>12.7945818</v>
      </c>
      <c r="Q60" s="410">
        <f>IF('Eff Conc.'!U60="", " ", 'Eff Conc.'!$D60*'Eff Conc.'!U60*3.78)</f>
        <v>581.57189999999991</v>
      </c>
      <c r="R60" s="37"/>
      <c r="S60" s="37"/>
    </row>
    <row r="61" spans="1:19" ht="15" customHeight="1" x14ac:dyDescent="0.25">
      <c r="A61" s="436" t="str">
        <f>'Eff Conc.'!A61</f>
        <v>Q1 2014</v>
      </c>
      <c r="B61" s="437">
        <f>'Eff Conc.'!B61</f>
        <v>41695</v>
      </c>
      <c r="C61" s="438" t="s">
        <v>199</v>
      </c>
      <c r="D61" s="409">
        <f>'Eff Conc.'!D61</f>
        <v>36.06</v>
      </c>
      <c r="E61" s="409">
        <f>'Eff Conc.'!E61</f>
        <v>51.32</v>
      </c>
      <c r="F61" s="410">
        <f>IF(OR('Eff Conc.'!F61=0,'Eff Conc.'!F61=""), " ", 'Eff Conc.'!$D61*'Eff Conc.'!F61*3.78)</f>
        <v>4357.7283960000004</v>
      </c>
      <c r="G61" s="410">
        <f>IF(OR('Eff Conc.'!G61=0,'Eff Conc.'!G61=""), " ", 'Eff Conc.'!$D61*'Eff Conc.'!G61*3.78)</f>
        <v>4194.1602359999997</v>
      </c>
      <c r="H61" s="410">
        <f>IF('Eff Conc.'!H61="", " ", 'Eff Conc.'!$D61*'Eff Conc.'!H61*3.78)</f>
        <v>4089.2040000000006</v>
      </c>
      <c r="I61" s="410">
        <f>IF('Eff Conc.'!I61="", " ", 'Eff Conc.'!$D61*'Eff Conc.'!I61*3.78)</f>
        <v>3925.6358399999999</v>
      </c>
      <c r="J61" s="410">
        <f>IF('Eff Conc.'!J61="", " ", 'Eff Conc.'!$D61*'Eff Conc.'!J61*3.78)</f>
        <v>132.21759599999999</v>
      </c>
      <c r="K61" s="410">
        <f>IF('Eff Conc.'!K61="", " ", 'Eff Conc.'!$D61*'Eff Conc.'!K61*3.78)</f>
        <v>136.30680000000001</v>
      </c>
      <c r="L61" s="410">
        <f>IF('Eff Conc.'!L61="", " ", 'Eff Conc.'!$D61*'Eff Conc.'!L61*3.78)</f>
        <v>3762.0676800000001</v>
      </c>
      <c r="M61" s="410" t="str">
        <f>IF('Eff Conc.'!M61="", " ", 'Eff Conc.'!$E61*'Eff Conc.'!M61*3.78)</f>
        <v xml:space="preserve"> </v>
      </c>
      <c r="N61" s="410">
        <f>IF('Eff Conc.'!N61="", " ", 'Eff Conc.'!$D61*'Eff Conc.'!N61*3.78)</f>
        <v>57.248856000000004</v>
      </c>
      <c r="O61" s="410">
        <f>IF('Eff Conc.'!O61="", " ", 'Eff Conc.'!$D61*'Eff Conc.'!O61*3.78)</f>
        <v>28.624428000000002</v>
      </c>
      <c r="P61" s="410">
        <f>IF('Eff Conc.'!P61="", " ", 'Eff Conc.'!$D61*'Eff Conc.'!P61*3.78)</f>
        <v>19.082952000000002</v>
      </c>
      <c r="Q61" s="410">
        <f>IF('Eff Conc.'!U61="", " ", 'Eff Conc.'!$D61*'Eff Conc.'!U61*3.78)</f>
        <v>586.11923999999999</v>
      </c>
      <c r="R61" s="37"/>
      <c r="S61" s="37"/>
    </row>
    <row r="62" spans="1:19" ht="15" customHeight="1" x14ac:dyDescent="0.25">
      <c r="A62" s="436" t="str">
        <f>'Eff Conc.'!A62</f>
        <v>Q1 2014</v>
      </c>
      <c r="B62" s="437">
        <f>'Eff Conc.'!B62</f>
        <v>41697</v>
      </c>
      <c r="C62" s="438" t="s">
        <v>199</v>
      </c>
      <c r="D62" s="409">
        <f>'Eff Conc.'!D62</f>
        <v>39.25</v>
      </c>
      <c r="E62" s="409">
        <f>'Eff Conc.'!E62</f>
        <v>57.08</v>
      </c>
      <c r="F62" s="410">
        <f>IF(OR('Eff Conc.'!F62=0,'Eff Conc.'!F62=""), " ", 'Eff Conc.'!$D62*'Eff Conc.'!F62*3.78)</f>
        <v>4821.8625000000002</v>
      </c>
      <c r="G62" s="410">
        <f>IF(OR('Eff Conc.'!G62=0,'Eff Conc.'!G62=""), " ", 'Eff Conc.'!$D62*'Eff Conc.'!G62*3.78)</f>
        <v>4703.1705000000002</v>
      </c>
      <c r="H62" s="410">
        <f>IF('Eff Conc.'!H62="", " ", 'Eff Conc.'!$D62*'Eff Conc.'!H62*3.78)</f>
        <v>4436.1135000000004</v>
      </c>
      <c r="I62" s="410">
        <f>IF('Eff Conc.'!I62="", " ", 'Eff Conc.'!$D62*'Eff Conc.'!I62*3.78)</f>
        <v>4317.4214999999995</v>
      </c>
      <c r="J62" s="410">
        <f>IF('Eff Conc.'!J62="", " ", 'Eff Conc.'!$D62*'Eff Conc.'!J62*3.78)</f>
        <v>163.20150000000001</v>
      </c>
      <c r="K62" s="410">
        <f>IF('Eff Conc.'!K62="", " ", 'Eff Conc.'!$D62*'Eff Conc.'!K62*3.78)</f>
        <v>222.54749999999999</v>
      </c>
      <c r="L62" s="410">
        <f>IF('Eff Conc.'!L62="", " ", 'Eff Conc.'!$D62*'Eff Conc.'!L62*3.78)</f>
        <v>4139.3834999999999</v>
      </c>
      <c r="M62" s="410" t="str">
        <f>IF('Eff Conc.'!M62="", " ", 'Eff Conc.'!$E62*'Eff Conc.'!M62*3.78)</f>
        <v xml:space="preserve"> </v>
      </c>
      <c r="N62" s="410">
        <f>IF('Eff Conc.'!N62="", " ", 'Eff Conc.'!$D62*'Eff Conc.'!N62*3.78)</f>
        <v>130.56119999999999</v>
      </c>
      <c r="O62" s="410">
        <f>IF('Eff Conc.'!O62="", " ", 'Eff Conc.'!$D62*'Eff Conc.'!O62*3.78)</f>
        <v>108.30645</v>
      </c>
      <c r="P62" s="410">
        <f>IF('Eff Conc.'!P62="", " ", 'Eff Conc.'!$D62*'Eff Conc.'!P62*3.78)</f>
        <v>124.6266</v>
      </c>
      <c r="Q62" s="410">
        <f>IF('Eff Conc.'!U62="", " ", 'Eff Conc.'!$D62*'Eff Conc.'!U62*3.78)</f>
        <v>474.76800000000003</v>
      </c>
      <c r="R62" s="37"/>
      <c r="S62" s="37"/>
    </row>
    <row r="63" spans="1:19" ht="15" customHeight="1" x14ac:dyDescent="0.25">
      <c r="A63" s="436" t="str">
        <f>'Eff Conc.'!A63</f>
        <v>Q1 2014</v>
      </c>
      <c r="B63" s="437">
        <f>'Eff Conc.'!B63</f>
        <v>41702</v>
      </c>
      <c r="C63" s="438" t="s">
        <v>199</v>
      </c>
      <c r="D63" s="409">
        <f>'Eff Conc.'!D63</f>
        <v>40.71</v>
      </c>
      <c r="E63" s="409">
        <f>'Eff Conc.'!E63</f>
        <v>51.12</v>
      </c>
      <c r="F63" s="410">
        <f>IF(OR('Eff Conc.'!F63=0,'Eff Conc.'!F63=""), " ", 'Eff Conc.'!$D63*'Eff Conc.'!F63*3.78)</f>
        <v>4222.5714719999996</v>
      </c>
      <c r="G63" s="410">
        <f>IF(OR('Eff Conc.'!G63=0,'Eff Conc.'!G63=""), " ", 'Eff Conc.'!$D63*'Eff Conc.'!G63*3.78)</f>
        <v>4099.4644319999998</v>
      </c>
      <c r="H63" s="410">
        <f>IF('Eff Conc.'!H63="", " ", 'Eff Conc.'!$D63*'Eff Conc.'!H63*3.78)</f>
        <v>3939.4252800000004</v>
      </c>
      <c r="I63" s="410">
        <f>IF('Eff Conc.'!I63="", " ", 'Eff Conc.'!$D63*'Eff Conc.'!I63*3.78)</f>
        <v>3816.3182400000001</v>
      </c>
      <c r="J63" s="410">
        <f>IF('Eff Conc.'!J63="", " ", 'Eff Conc.'!$D63*'Eff Conc.'!J63*3.78)</f>
        <v>153.88380000000001</v>
      </c>
      <c r="K63" s="410">
        <f>IF('Eff Conc.'!K63="", " ", 'Eff Conc.'!$D63*'Eff Conc.'!K63*3.78)</f>
        <v>129.26239199999998</v>
      </c>
      <c r="L63" s="410">
        <f>IF('Eff Conc.'!L63="", " ", 'Eff Conc.'!$D63*'Eff Conc.'!L63*3.78)</f>
        <v>3662.43444</v>
      </c>
      <c r="M63" s="410" t="str">
        <f>IF('Eff Conc.'!M63="", " ", 'Eff Conc.'!$E63*'Eff Conc.'!M63*3.78)</f>
        <v xml:space="preserve"> </v>
      </c>
      <c r="N63" s="410">
        <f>IF('Eff Conc.'!N63="", " ", 'Eff Conc.'!$D63*'Eff Conc.'!N63*3.78)</f>
        <v>70.786547999999996</v>
      </c>
      <c r="O63" s="410">
        <f>IF('Eff Conc.'!O63="", " ", 'Eff Conc.'!$D63*'Eff Conc.'!O63*3.78)</f>
        <v>55.398167999999998</v>
      </c>
      <c r="P63" s="410">
        <f>IF('Eff Conc.'!P63="", " ", 'Eff Conc.'!$D63*'Eff Conc.'!P63*3.78)</f>
        <v>36.932111999999996</v>
      </c>
      <c r="Q63" s="410">
        <f>IF('Eff Conc.'!U63="", " ", 'Eff Conc.'!$D63*'Eff Conc.'!U63*3.78)</f>
        <v>492.42816000000005</v>
      </c>
      <c r="R63" s="37"/>
      <c r="S63" s="37"/>
    </row>
    <row r="64" spans="1:19" ht="15" customHeight="1" x14ac:dyDescent="0.25">
      <c r="A64" s="436" t="str">
        <f>'Eff Conc.'!A64</f>
        <v>Q1 2014</v>
      </c>
      <c r="B64" s="437">
        <f>'Eff Conc.'!B64</f>
        <v>41715</v>
      </c>
      <c r="C64" s="438" t="s">
        <v>199</v>
      </c>
      <c r="D64" s="409">
        <f>'Eff Conc.'!D64</f>
        <v>37.68</v>
      </c>
      <c r="E64" s="409">
        <f>'Eff Conc.'!E64</f>
        <v>53.01</v>
      </c>
      <c r="F64" s="410">
        <f>IF(OR('Eff Conc.'!F64=0,'Eff Conc.'!F64=""), " ", 'Eff Conc.'!$D64*'Eff Conc.'!F64*3.78)</f>
        <v>4101.9955199999995</v>
      </c>
      <c r="G64" s="410">
        <f>IF(OR('Eff Conc.'!G64=0,'Eff Conc.'!G64=""), " ", 'Eff Conc.'!$D64*'Eff Conc.'!G64*3.78)</f>
        <v>3988.0511999999999</v>
      </c>
      <c r="H64" s="410">
        <f>IF('Eff Conc.'!H64="", " ", 'Eff Conc.'!$D64*'Eff Conc.'!H64*3.78)</f>
        <v>3646.2182400000002</v>
      </c>
      <c r="I64" s="410">
        <f>IF('Eff Conc.'!I64="", " ", 'Eff Conc.'!$D64*'Eff Conc.'!I64*3.78)</f>
        <v>3532.2739200000001</v>
      </c>
      <c r="J64" s="410">
        <f>IF('Eff Conc.'!J64="", " ", 'Eff Conc.'!$D64*'Eff Conc.'!J64*3.78)</f>
        <v>242.13167999999999</v>
      </c>
      <c r="K64" s="410">
        <f>IF('Eff Conc.'!K64="", " ", 'Eff Conc.'!$D64*'Eff Conc.'!K64*3.78)</f>
        <v>213.64559999999997</v>
      </c>
      <c r="L64" s="410">
        <f>IF('Eff Conc.'!L64="", " ", 'Eff Conc.'!$D64*'Eff Conc.'!L64*3.78)</f>
        <v>3347.1143999999999</v>
      </c>
      <c r="M64" s="410" t="str">
        <f>IF('Eff Conc.'!M64="", " ", 'Eff Conc.'!$E64*'Eff Conc.'!M64*3.78)</f>
        <v xml:space="preserve"> </v>
      </c>
      <c r="N64" s="410">
        <f>IF('Eff Conc.'!N64="", " ", 'Eff Conc.'!$D64*'Eff Conc.'!N64*3.78)</f>
        <v>84.033935999999983</v>
      </c>
      <c r="O64" s="410">
        <f>IF('Eff Conc.'!O64="", " ", 'Eff Conc.'!$D64*'Eff Conc.'!O64*3.78)</f>
        <v>54.123551999999997</v>
      </c>
      <c r="P64" s="410">
        <f>IF('Eff Conc.'!P64="", " ", 'Eff Conc.'!$D64*'Eff Conc.'!P64*3.78)</f>
        <v>34.183295999999991</v>
      </c>
      <c r="Q64" s="410">
        <f>IF('Eff Conc.'!U64="", " ", 'Eff Conc.'!$D64*'Eff Conc.'!U64*3.78)</f>
        <v>726.39503999999988</v>
      </c>
      <c r="R64" s="37"/>
      <c r="S64" s="37"/>
    </row>
    <row r="65" spans="1:19" ht="15" customHeight="1" x14ac:dyDescent="0.25">
      <c r="A65" s="583"/>
      <c r="B65" s="393"/>
      <c r="C65" s="584"/>
      <c r="D65" s="429"/>
      <c r="E65" s="429"/>
      <c r="F65" s="430"/>
      <c r="G65" s="430"/>
      <c r="H65" s="430"/>
      <c r="I65" s="430"/>
      <c r="J65" s="430"/>
      <c r="K65" s="430"/>
      <c r="L65" s="430"/>
      <c r="M65" s="430"/>
      <c r="N65" s="430"/>
      <c r="O65" s="430"/>
      <c r="P65" s="430"/>
      <c r="Q65" s="430"/>
      <c r="R65" s="37"/>
      <c r="S65" s="37"/>
    </row>
    <row r="66" spans="1:19" ht="15" customHeight="1" x14ac:dyDescent="0.25">
      <c r="A66" s="583"/>
      <c r="B66" s="393"/>
      <c r="C66" s="584"/>
      <c r="D66" s="429"/>
      <c r="E66" s="429"/>
      <c r="F66" s="430"/>
      <c r="G66" s="430"/>
      <c r="H66" s="430"/>
      <c r="I66" s="430"/>
      <c r="J66" s="430"/>
      <c r="K66" s="430"/>
      <c r="L66" s="430"/>
      <c r="M66" s="430"/>
      <c r="N66" s="430"/>
      <c r="O66" s="430"/>
      <c r="P66" s="430"/>
      <c r="Q66" s="430"/>
      <c r="R66" s="37"/>
      <c r="S66" s="37"/>
    </row>
    <row r="67" spans="1:19" ht="15" customHeight="1" x14ac:dyDescent="0.25">
      <c r="A67" s="583"/>
      <c r="B67" s="393"/>
      <c r="C67" s="584"/>
      <c r="D67" s="429"/>
      <c r="E67" s="429"/>
      <c r="F67" s="430"/>
      <c r="G67" s="430"/>
      <c r="H67" s="430"/>
      <c r="I67" s="430"/>
      <c r="J67" s="430"/>
      <c r="K67" s="430"/>
      <c r="L67" s="430"/>
      <c r="M67" s="430"/>
      <c r="N67" s="430"/>
      <c r="O67" s="430"/>
      <c r="P67" s="430"/>
      <c r="Q67" s="430"/>
      <c r="R67" s="37"/>
      <c r="S67" s="37"/>
    </row>
    <row r="68" spans="1:19" ht="15" customHeight="1" x14ac:dyDescent="0.25">
      <c r="A68" s="583"/>
      <c r="B68" s="393"/>
      <c r="C68" s="584"/>
      <c r="D68" s="429"/>
      <c r="E68" s="429"/>
      <c r="F68" s="430"/>
      <c r="G68" s="430"/>
      <c r="H68" s="430"/>
      <c r="I68" s="430"/>
      <c r="J68" s="430"/>
      <c r="K68" s="430"/>
      <c r="L68" s="430"/>
      <c r="M68" s="430"/>
      <c r="N68" s="430"/>
      <c r="O68" s="430"/>
      <c r="P68" s="430"/>
      <c r="Q68" s="430"/>
      <c r="R68" s="37"/>
      <c r="S68" s="37"/>
    </row>
    <row r="69" spans="1:19" ht="15" customHeight="1" x14ac:dyDescent="0.25">
      <c r="A69" s="583"/>
      <c r="B69" s="393"/>
      <c r="C69" s="584"/>
      <c r="D69" s="429"/>
      <c r="E69" s="429"/>
      <c r="F69" s="430"/>
      <c r="G69" s="430"/>
      <c r="H69" s="430"/>
      <c r="I69" s="430"/>
      <c r="J69" s="430"/>
      <c r="K69" s="430"/>
      <c r="L69" s="430"/>
      <c r="M69" s="430"/>
      <c r="N69" s="430"/>
      <c r="O69" s="430"/>
      <c r="P69" s="430"/>
      <c r="Q69" s="430"/>
      <c r="R69" s="37"/>
      <c r="S69" s="37"/>
    </row>
    <row r="70" spans="1:19" ht="15" customHeight="1" x14ac:dyDescent="0.25">
      <c r="A70" s="583"/>
      <c r="B70" s="393"/>
      <c r="C70" s="584"/>
      <c r="D70" s="429"/>
      <c r="E70" s="429"/>
      <c r="F70" s="430"/>
      <c r="G70" s="430"/>
      <c r="H70" s="430"/>
      <c r="I70" s="430"/>
      <c r="J70" s="430"/>
      <c r="K70" s="430"/>
      <c r="L70" s="430"/>
      <c r="M70" s="430"/>
      <c r="N70" s="430"/>
      <c r="O70" s="430"/>
      <c r="P70" s="430"/>
      <c r="Q70" s="430"/>
      <c r="R70" s="37"/>
      <c r="S70" s="37"/>
    </row>
    <row r="71" spans="1:19" ht="15" customHeight="1" x14ac:dyDescent="0.25">
      <c r="A71" s="583"/>
      <c r="B71" s="393"/>
      <c r="C71" s="584"/>
      <c r="D71" s="429"/>
      <c r="E71" s="429"/>
      <c r="F71" s="430"/>
      <c r="G71" s="430"/>
      <c r="H71" s="430"/>
      <c r="I71" s="430"/>
      <c r="J71" s="430"/>
      <c r="K71" s="430"/>
      <c r="L71" s="430"/>
      <c r="M71" s="430"/>
      <c r="N71" s="430"/>
      <c r="O71" s="430"/>
      <c r="P71" s="430"/>
      <c r="Q71" s="430"/>
      <c r="R71" s="37"/>
      <c r="S71" s="37"/>
    </row>
    <row r="72" spans="1:19" ht="15" customHeight="1" x14ac:dyDescent="0.25">
      <c r="A72" s="583"/>
      <c r="B72" s="393"/>
      <c r="C72" s="584"/>
      <c r="D72" s="429"/>
      <c r="E72" s="429"/>
      <c r="F72" s="430"/>
      <c r="G72" s="430"/>
      <c r="H72" s="430"/>
      <c r="I72" s="430"/>
      <c r="J72" s="430"/>
      <c r="K72" s="430"/>
      <c r="L72" s="430"/>
      <c r="M72" s="430"/>
      <c r="N72" s="430"/>
      <c r="O72" s="430"/>
      <c r="P72" s="430"/>
      <c r="Q72" s="430"/>
      <c r="R72" s="37"/>
      <c r="S72" s="37"/>
    </row>
    <row r="73" spans="1:19" ht="15" customHeight="1" x14ac:dyDescent="0.25">
      <c r="A73" s="583"/>
      <c r="B73" s="393"/>
      <c r="C73" s="584"/>
      <c r="D73" s="429"/>
      <c r="E73" s="429"/>
      <c r="F73" s="430"/>
      <c r="G73" s="430"/>
      <c r="H73" s="430"/>
      <c r="I73" s="430"/>
      <c r="J73" s="430"/>
      <c r="K73" s="430"/>
      <c r="L73" s="430"/>
      <c r="M73" s="430"/>
      <c r="N73" s="430"/>
      <c r="O73" s="430"/>
      <c r="P73" s="430"/>
      <c r="Q73" s="430"/>
      <c r="R73" s="37"/>
      <c r="S73" s="37"/>
    </row>
    <row r="74" spans="1:19" ht="15" customHeight="1" x14ac:dyDescent="0.25">
      <c r="A74" s="583"/>
      <c r="B74" s="393"/>
      <c r="C74" s="584"/>
      <c r="D74" s="429"/>
      <c r="E74" s="429"/>
      <c r="F74" s="430"/>
      <c r="G74" s="430"/>
      <c r="H74" s="430"/>
      <c r="I74" s="430"/>
      <c r="J74" s="430"/>
      <c r="K74" s="430"/>
      <c r="L74" s="430"/>
      <c r="M74" s="430"/>
      <c r="N74" s="430"/>
      <c r="O74" s="430"/>
      <c r="P74" s="430"/>
      <c r="Q74" s="430"/>
      <c r="R74" s="37"/>
      <c r="S74" s="37"/>
    </row>
    <row r="75" spans="1:19" ht="15" customHeight="1" x14ac:dyDescent="0.25">
      <c r="A75" s="583"/>
      <c r="B75" s="393"/>
      <c r="C75" s="584"/>
      <c r="D75" s="429"/>
      <c r="E75" s="429"/>
      <c r="F75" s="430"/>
      <c r="G75" s="430"/>
      <c r="H75" s="430"/>
      <c r="I75" s="430"/>
      <c r="J75" s="430"/>
      <c r="K75" s="430"/>
      <c r="L75" s="430"/>
      <c r="M75" s="430"/>
      <c r="N75" s="430"/>
      <c r="O75" s="430"/>
      <c r="P75" s="430"/>
      <c r="Q75" s="430"/>
      <c r="R75" s="37"/>
      <c r="S75" s="37"/>
    </row>
    <row r="76" spans="1:19" ht="15" customHeight="1" x14ac:dyDescent="0.25">
      <c r="A76" s="583"/>
      <c r="B76" s="393"/>
      <c r="C76" s="584"/>
      <c r="D76" s="429"/>
      <c r="E76" s="429"/>
      <c r="F76" s="430"/>
      <c r="G76" s="430"/>
      <c r="H76" s="430"/>
      <c r="I76" s="430"/>
      <c r="J76" s="430"/>
      <c r="K76" s="430"/>
      <c r="L76" s="430"/>
      <c r="M76" s="430"/>
      <c r="N76" s="430"/>
      <c r="O76" s="430"/>
      <c r="P76" s="430"/>
      <c r="Q76" s="430"/>
      <c r="R76" s="37"/>
      <c r="S76" s="37"/>
    </row>
    <row r="77" spans="1:19" ht="15" customHeight="1" x14ac:dyDescent="0.25">
      <c r="A77" s="583"/>
      <c r="B77" s="393"/>
      <c r="C77" s="584"/>
      <c r="D77" s="429"/>
      <c r="E77" s="429"/>
      <c r="F77" s="430"/>
      <c r="G77" s="430"/>
      <c r="H77" s="430"/>
      <c r="I77" s="430"/>
      <c r="J77" s="430"/>
      <c r="K77" s="430"/>
      <c r="L77" s="430"/>
      <c r="M77" s="430"/>
      <c r="N77" s="430"/>
      <c r="O77" s="430"/>
      <c r="P77" s="430"/>
      <c r="Q77" s="430"/>
      <c r="R77" s="37"/>
      <c r="S77" s="37"/>
    </row>
    <row r="78" spans="1:19" ht="15" customHeight="1" x14ac:dyDescent="0.25">
      <c r="A78" s="583"/>
      <c r="B78" s="393"/>
      <c r="C78" s="584"/>
      <c r="D78" s="429"/>
      <c r="E78" s="429"/>
      <c r="F78" s="430"/>
      <c r="G78" s="430"/>
      <c r="H78" s="430"/>
      <c r="I78" s="430"/>
      <c r="J78" s="430"/>
      <c r="K78" s="430"/>
      <c r="L78" s="430"/>
      <c r="M78" s="430"/>
      <c r="N78" s="430"/>
      <c r="O78" s="430"/>
      <c r="P78" s="430"/>
      <c r="Q78" s="430"/>
      <c r="R78" s="37"/>
      <c r="S78" s="37"/>
    </row>
    <row r="79" spans="1:19" ht="15" customHeight="1" x14ac:dyDescent="0.25">
      <c r="A79" s="583"/>
      <c r="B79" s="393"/>
      <c r="C79" s="584"/>
      <c r="D79" s="429"/>
      <c r="E79" s="429"/>
      <c r="F79" s="430"/>
      <c r="G79" s="430"/>
      <c r="H79" s="430"/>
      <c r="I79" s="430"/>
      <c r="J79" s="430"/>
      <c r="K79" s="430"/>
      <c r="L79" s="430"/>
      <c r="M79" s="430"/>
      <c r="N79" s="430"/>
      <c r="O79" s="430"/>
      <c r="P79" s="430"/>
      <c r="Q79" s="430"/>
      <c r="R79" s="37"/>
      <c r="S79" s="37"/>
    </row>
    <row r="80" spans="1:19" ht="15" customHeight="1" thickBot="1" x14ac:dyDescent="0.3">
      <c r="A80" s="427"/>
      <c r="B80" s="393"/>
      <c r="C80" s="428"/>
      <c r="D80" s="429"/>
      <c r="E80" s="429"/>
      <c r="F80" s="430"/>
      <c r="G80" s="430"/>
      <c r="H80" s="430"/>
      <c r="I80" s="430"/>
      <c r="J80" s="430"/>
      <c r="K80" s="430"/>
      <c r="L80" s="430"/>
      <c r="M80" s="430"/>
      <c r="N80" s="430"/>
      <c r="O80" s="430"/>
      <c r="P80" s="430"/>
      <c r="Q80" s="430"/>
      <c r="R80" s="37"/>
      <c r="S80" s="37"/>
    </row>
    <row r="81" spans="1:19" customFormat="1" ht="15.75" x14ac:dyDescent="0.25">
      <c r="A81" s="228" t="s">
        <v>158</v>
      </c>
      <c r="B81" s="225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47"/>
      <c r="O81" s="47"/>
      <c r="P81" s="47"/>
      <c r="Q81" s="47"/>
      <c r="R81" s="47"/>
      <c r="S81" s="48"/>
    </row>
    <row r="82" spans="1:19" customFormat="1" x14ac:dyDescent="0.25">
      <c r="A82" s="226" t="s">
        <v>131</v>
      </c>
      <c r="B82" s="217"/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36"/>
      <c r="O82" s="36"/>
      <c r="P82" s="36"/>
      <c r="Q82" s="36"/>
      <c r="R82" s="36"/>
      <c r="S82" s="50"/>
    </row>
    <row r="83" spans="1:19" customFormat="1" x14ac:dyDescent="0.25">
      <c r="A83" s="226" t="s">
        <v>107</v>
      </c>
      <c r="B83" s="217"/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36"/>
      <c r="O83" s="36"/>
      <c r="P83" s="36"/>
      <c r="Q83" s="36"/>
      <c r="R83" s="36"/>
      <c r="S83" s="50"/>
    </row>
    <row r="84" spans="1:19" s="37" customFormat="1" x14ac:dyDescent="0.25">
      <c r="A84" s="226"/>
      <c r="B84" s="217"/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36"/>
      <c r="O84" s="36"/>
      <c r="P84" s="36"/>
      <c r="Q84" s="36"/>
      <c r="R84" s="36"/>
      <c r="S84" s="50"/>
    </row>
    <row r="85" spans="1:19" customFormat="1" ht="14.25" customHeight="1" x14ac:dyDescent="0.25">
      <c r="A85" s="227" t="s">
        <v>98</v>
      </c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50"/>
    </row>
    <row r="86" spans="1:19" customFormat="1" ht="14.25" customHeight="1" x14ac:dyDescent="0.25">
      <c r="A86" s="128" t="s">
        <v>167</v>
      </c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50"/>
    </row>
    <row r="87" spans="1:19" customFormat="1" ht="14.25" customHeight="1" x14ac:dyDescent="0.25">
      <c r="A87" s="128" t="s">
        <v>168</v>
      </c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50"/>
    </row>
    <row r="88" spans="1:19" customFormat="1" ht="14.25" customHeight="1" x14ac:dyDescent="0.25">
      <c r="A88" s="128" t="s">
        <v>106</v>
      </c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50"/>
    </row>
    <row r="89" spans="1:19" customFormat="1" ht="14.25" customHeight="1" x14ac:dyDescent="0.25">
      <c r="A89" s="49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50"/>
    </row>
    <row r="90" spans="1:19" customFormat="1" ht="14.25" customHeight="1" x14ac:dyDescent="0.25">
      <c r="A90" s="227" t="s">
        <v>166</v>
      </c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50"/>
    </row>
    <row r="91" spans="1:19" customFormat="1" ht="14.25" customHeight="1" x14ac:dyDescent="0.25">
      <c r="A91" s="128" t="s">
        <v>171</v>
      </c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50"/>
    </row>
    <row r="92" spans="1:19" customFormat="1" x14ac:dyDescent="0.25">
      <c r="A92" s="129" t="s">
        <v>170</v>
      </c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36"/>
      <c r="S92" s="50"/>
    </row>
    <row r="93" spans="1:19" customFormat="1" ht="15.75" thickBot="1" x14ac:dyDescent="0.3">
      <c r="A93" s="59" t="s">
        <v>169</v>
      </c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52"/>
      <c r="S93" s="53"/>
    </row>
    <row r="94" spans="1:19" customFormat="1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</row>
  </sheetData>
  <sheetProtection selectLockedCells="1"/>
  <mergeCells count="1">
    <mergeCell ref="D5:E5"/>
  </mergeCells>
  <phoneticPr fontId="26" type="noConversion"/>
  <conditionalFormatting sqref="C7:C34 D50:D80 C43:C80">
    <cfRule type="containsText" dxfId="57" priority="77" operator="containsText" text="Y">
      <formula>NOT(ISERROR(SEARCH("Y",C7)))</formula>
    </cfRule>
  </conditionalFormatting>
  <conditionalFormatting sqref="A7:Q31 A32:O34 Q32:Q34 D43:Q47 D48:P49 A43:C80 D50:Q80">
    <cfRule type="containsBlanks" dxfId="56" priority="79">
      <formula>LEN(TRIM(A7))=0</formula>
    </cfRule>
  </conditionalFormatting>
  <conditionalFormatting sqref="F21:Q31 F32:O34 Q32:Q34 F43:Q47 F48:P49 F50:Q80">
    <cfRule type="cellIs" dxfId="55" priority="74" operator="equal">
      <formula>0</formula>
    </cfRule>
    <cfRule type="containsErrors" dxfId="54" priority="75">
      <formula>ISERROR(F21)</formula>
    </cfRule>
  </conditionalFormatting>
  <conditionalFormatting sqref="C35:C42">
    <cfRule type="containsText" dxfId="53" priority="68" operator="containsText" text="Y">
      <formula>NOT(ISERROR(SEARCH("Y",C35)))</formula>
    </cfRule>
  </conditionalFormatting>
  <conditionalFormatting sqref="A35:O42 Q35:Q42">
    <cfRule type="containsBlanks" dxfId="52" priority="69">
      <formula>LEN(TRIM(A35))=0</formula>
    </cfRule>
  </conditionalFormatting>
  <conditionalFormatting sqref="F35:O42 Q35:Q42">
    <cfRule type="cellIs" dxfId="51" priority="66" operator="equal">
      <formula>0</formula>
    </cfRule>
    <cfRule type="containsErrors" dxfId="50" priority="67">
      <formula>ISERROR(F35)</formula>
    </cfRule>
  </conditionalFormatting>
  <conditionalFormatting sqref="P32:P42">
    <cfRule type="containsBlanks" dxfId="49" priority="65">
      <formula>LEN(TRIM(P32))=0</formula>
    </cfRule>
  </conditionalFormatting>
  <conditionalFormatting sqref="P32:P42">
    <cfRule type="cellIs" dxfId="48" priority="63" operator="equal">
      <formula>0</formula>
    </cfRule>
    <cfRule type="containsErrors" dxfId="47" priority="64">
      <formula>ISERROR(P32)</formula>
    </cfRule>
  </conditionalFormatting>
  <conditionalFormatting sqref="Q48:Q49">
    <cfRule type="containsBlanks" dxfId="46" priority="22">
      <formula>LEN(TRIM(Q48))=0</formula>
    </cfRule>
  </conditionalFormatting>
  <conditionalFormatting sqref="Q48:Q49">
    <cfRule type="cellIs" dxfId="45" priority="19" operator="equal">
      <formula>0</formula>
    </cfRule>
    <cfRule type="containsErrors" dxfId="44" priority="20">
      <formula>ISERROR(Q48)</formula>
    </cfRule>
  </conditionalFormatting>
  <printOptions horizontalCentered="1"/>
  <pageMargins left="0.25" right="0.25" top="0.5" bottom="0.25" header="0.3" footer="0.3"/>
  <pageSetup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62"/>
  <sheetViews>
    <sheetView topLeftCell="A25" zoomScaleNormal="100" workbookViewId="0">
      <selection activeCell="T42" sqref="T42"/>
    </sheetView>
  </sheetViews>
  <sheetFormatPr defaultRowHeight="15" x14ac:dyDescent="0.25"/>
  <cols>
    <col min="1" max="1" width="17" customWidth="1"/>
    <col min="2" max="2" width="10.5703125" bestFit="1" customWidth="1"/>
    <col min="3" max="10" width="6" customWidth="1"/>
    <col min="11" max="11" width="7.42578125" customWidth="1"/>
    <col min="12" max="12" width="6" customWidth="1"/>
    <col min="13" max="13" width="7.28515625" customWidth="1"/>
    <col min="14" max="16" width="6" customWidth="1"/>
    <col min="17" max="17" width="7.42578125" customWidth="1"/>
    <col min="18" max="18" width="8.28515625" customWidth="1"/>
  </cols>
  <sheetData>
    <row r="1" spans="1:19" ht="23.25" customHeight="1" thickBot="1" x14ac:dyDescent="0.4">
      <c r="A1" s="69" t="s">
        <v>117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O1" s="38"/>
      <c r="P1" s="38"/>
      <c r="Q1" s="89"/>
      <c r="R1" s="89"/>
    </row>
    <row r="2" spans="1:19" s="42" customFormat="1" ht="18.75" x14ac:dyDescent="0.3">
      <c r="A2" s="117" t="str">
        <f>' Inf Conc'!A2</f>
        <v>Central Contra Costa Sanitary District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265"/>
      <c r="N2" s="266"/>
      <c r="O2" s="16"/>
      <c r="P2" s="16"/>
      <c r="Q2" s="16"/>
      <c r="R2" s="16"/>
      <c r="S2" s="41"/>
    </row>
    <row r="3" spans="1:19" s="42" customFormat="1" ht="19.5" thickBot="1" x14ac:dyDescent="0.35">
      <c r="A3" s="119" t="str">
        <f>' Inf Conc'!A3</f>
        <v>Marylou Esparza, Laboratory Superintendent, 925-335-7751, mesparza@centralsan.org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267"/>
      <c r="N3" s="268"/>
      <c r="O3" s="16"/>
      <c r="P3" s="16"/>
      <c r="Q3" s="16"/>
      <c r="R3" s="16"/>
      <c r="S3" s="41"/>
    </row>
    <row r="4" spans="1:19" ht="19.5" thickBot="1" x14ac:dyDescent="0.35"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9" ht="27.75" customHeight="1" x14ac:dyDescent="0.25">
      <c r="A5" s="8" t="s">
        <v>33</v>
      </c>
      <c r="B5" s="1" t="s">
        <v>0</v>
      </c>
      <c r="C5" s="610" t="s">
        <v>4</v>
      </c>
      <c r="D5" s="611"/>
      <c r="E5" s="610" t="s">
        <v>1</v>
      </c>
      <c r="F5" s="611"/>
      <c r="G5" s="610" t="s">
        <v>2</v>
      </c>
      <c r="H5" s="611"/>
      <c r="I5" s="610" t="s">
        <v>3</v>
      </c>
      <c r="J5" s="611"/>
      <c r="K5" s="610" t="s">
        <v>8</v>
      </c>
      <c r="L5" s="611"/>
      <c r="M5" s="610" t="s">
        <v>16</v>
      </c>
      <c r="N5" s="611"/>
      <c r="O5" s="610" t="s">
        <v>9</v>
      </c>
      <c r="P5" s="611"/>
      <c r="Q5" s="610" t="s">
        <v>101</v>
      </c>
      <c r="R5" s="611"/>
    </row>
    <row r="6" spans="1:19" ht="18.75" customHeight="1" x14ac:dyDescent="0.25">
      <c r="A6" s="334"/>
      <c r="B6" s="335" t="s">
        <v>32</v>
      </c>
      <c r="C6" s="336" t="s">
        <v>30</v>
      </c>
      <c r="D6" s="337" t="s">
        <v>31</v>
      </c>
      <c r="E6" s="336" t="s">
        <v>30</v>
      </c>
      <c r="F6" s="337" t="s">
        <v>31</v>
      </c>
      <c r="G6" s="336" t="s">
        <v>30</v>
      </c>
      <c r="H6" s="337" t="s">
        <v>31</v>
      </c>
      <c r="I6" s="336" t="s">
        <v>30</v>
      </c>
      <c r="J6" s="337" t="s">
        <v>31</v>
      </c>
      <c r="K6" s="336" t="s">
        <v>30</v>
      </c>
      <c r="L6" s="337" t="s">
        <v>31</v>
      </c>
      <c r="M6" s="62" t="s">
        <v>30</v>
      </c>
      <c r="N6" s="338" t="s">
        <v>31</v>
      </c>
      <c r="O6" s="62" t="s">
        <v>30</v>
      </c>
      <c r="P6" s="337" t="s">
        <v>31</v>
      </c>
      <c r="Q6" s="336" t="s">
        <v>30</v>
      </c>
      <c r="R6" s="337" t="s">
        <v>31</v>
      </c>
    </row>
    <row r="7" spans="1:19" ht="15" customHeight="1" x14ac:dyDescent="0.25">
      <c r="A7" s="116" t="str">
        <f>' Inf Conc'!A7</f>
        <v>Dry 2012</v>
      </c>
      <c r="B7" s="115">
        <f>'Inf Load'!B7</f>
        <v>41095</v>
      </c>
      <c r="C7" s="105">
        <v>1.35</v>
      </c>
      <c r="D7" s="106"/>
      <c r="E7" s="193">
        <v>6.0999999999999999E-2</v>
      </c>
      <c r="F7" s="194"/>
      <c r="G7" s="105">
        <v>1.7999999999999999E-2</v>
      </c>
      <c r="H7" s="106"/>
      <c r="I7" s="193">
        <v>0.83</v>
      </c>
      <c r="J7" s="194"/>
      <c r="K7" s="105">
        <v>7.5999999999999998E-2</v>
      </c>
      <c r="L7" s="106"/>
      <c r="M7" s="193">
        <v>7.5999999999999998E-2</v>
      </c>
      <c r="N7" s="194">
        <v>0</v>
      </c>
      <c r="O7" s="55">
        <v>10.5</v>
      </c>
      <c r="P7" s="106"/>
      <c r="Q7" s="339"/>
      <c r="R7" s="339"/>
    </row>
    <row r="8" spans="1:19" ht="15" customHeight="1" x14ac:dyDescent="0.25">
      <c r="A8" s="116" t="str">
        <f>' Inf Conc'!A8</f>
        <v>Dry 2012</v>
      </c>
      <c r="B8" s="115">
        <f>'Inf Load'!B8</f>
        <v>41099</v>
      </c>
      <c r="C8" s="105">
        <v>1.35</v>
      </c>
      <c r="D8" s="106"/>
      <c r="E8" s="193">
        <v>6.0999999999999999E-2</v>
      </c>
      <c r="F8" s="194"/>
      <c r="G8" s="105">
        <v>1.7999999999999999E-2</v>
      </c>
      <c r="H8" s="106"/>
      <c r="I8" s="193">
        <v>0.83</v>
      </c>
      <c r="J8" s="194"/>
      <c r="K8" s="105">
        <v>7.5999999999999998E-2</v>
      </c>
      <c r="L8" s="106"/>
      <c r="M8" s="193">
        <v>7.5999999999999998E-2</v>
      </c>
      <c r="N8" s="194">
        <v>0</v>
      </c>
      <c r="O8" s="55">
        <v>10.5</v>
      </c>
      <c r="P8" s="106"/>
      <c r="Q8" s="339"/>
      <c r="R8" s="339"/>
    </row>
    <row r="9" spans="1:19" ht="15" customHeight="1" x14ac:dyDescent="0.25">
      <c r="A9" s="116" t="str">
        <f>' Inf Conc'!A9</f>
        <v>Dry 2012</v>
      </c>
      <c r="B9" s="115">
        <f>'Inf Load'!B9</f>
        <v>41107</v>
      </c>
      <c r="C9" s="105">
        <v>1.35</v>
      </c>
      <c r="D9" s="106"/>
      <c r="E9" s="193">
        <v>6.0999999999999999E-2</v>
      </c>
      <c r="F9" s="194"/>
      <c r="G9" s="105">
        <v>1.7999999999999999E-2</v>
      </c>
      <c r="H9" s="106"/>
      <c r="I9" s="193">
        <v>0.83</v>
      </c>
      <c r="J9" s="194"/>
      <c r="K9" s="105">
        <v>7.5999999999999998E-2</v>
      </c>
      <c r="L9" s="106"/>
      <c r="M9" s="193">
        <v>7.5999999999999998E-2</v>
      </c>
      <c r="N9" s="194">
        <v>0</v>
      </c>
      <c r="O9" s="55">
        <v>10.5</v>
      </c>
      <c r="P9" s="106"/>
      <c r="Q9" s="339"/>
      <c r="R9" s="339"/>
    </row>
    <row r="10" spans="1:19" ht="15" customHeight="1" x14ac:dyDescent="0.25">
      <c r="A10" s="116" t="str">
        <f>' Inf Conc'!A10</f>
        <v>Dry 2012</v>
      </c>
      <c r="B10" s="115">
        <f>'Inf Load'!B10</f>
        <v>41129</v>
      </c>
      <c r="C10" s="105">
        <v>1.35</v>
      </c>
      <c r="D10" s="106"/>
      <c r="E10" s="193">
        <v>6.0999999999999999E-2</v>
      </c>
      <c r="F10" s="194"/>
      <c r="G10" s="105">
        <v>1.7999999999999999E-2</v>
      </c>
      <c r="H10" s="106"/>
      <c r="I10" s="193">
        <v>0.83</v>
      </c>
      <c r="J10" s="194"/>
      <c r="K10" s="105">
        <v>7.5999999999999998E-2</v>
      </c>
      <c r="L10" s="106"/>
      <c r="M10" s="193">
        <v>7.5999999999999998E-2</v>
      </c>
      <c r="N10" s="194">
        <v>0</v>
      </c>
      <c r="O10" s="55">
        <v>10.5</v>
      </c>
      <c r="P10" s="106"/>
      <c r="Q10" s="339"/>
      <c r="R10" s="339"/>
    </row>
    <row r="11" spans="1:19" ht="15" customHeight="1" x14ac:dyDescent="0.25">
      <c r="A11" s="116" t="str">
        <f>' Inf Conc'!A11</f>
        <v>Dry 2012</v>
      </c>
      <c r="B11" s="115">
        <f>'Inf Load'!B11</f>
        <v>41143</v>
      </c>
      <c r="C11" s="105">
        <v>1.35</v>
      </c>
      <c r="D11" s="106"/>
      <c r="E11" s="193">
        <v>6.0999999999999999E-2</v>
      </c>
      <c r="F11" s="194"/>
      <c r="G11" s="105">
        <v>1.7999999999999999E-2</v>
      </c>
      <c r="H11" s="106"/>
      <c r="I11" s="193">
        <v>0.83</v>
      </c>
      <c r="J11" s="194"/>
      <c r="K11" s="105">
        <v>7.5999999999999998E-2</v>
      </c>
      <c r="L11" s="106"/>
      <c r="M11" s="193">
        <v>7.5999999999999998E-2</v>
      </c>
      <c r="N11" s="194">
        <v>0</v>
      </c>
      <c r="O11" s="55">
        <v>10.5</v>
      </c>
      <c r="P11" s="106"/>
      <c r="Q11" s="339"/>
      <c r="R11" s="339"/>
    </row>
    <row r="12" spans="1:19" ht="15" customHeight="1" x14ac:dyDescent="0.25">
      <c r="A12" s="116" t="str">
        <f>' Inf Conc'!A12</f>
        <v>Dry 2012</v>
      </c>
      <c r="B12" s="115">
        <f>'Inf Load'!B12</f>
        <v>41164</v>
      </c>
      <c r="C12" s="105">
        <v>1.35</v>
      </c>
      <c r="D12" s="106"/>
      <c r="E12" s="193">
        <v>6.0999999999999999E-2</v>
      </c>
      <c r="F12" s="194"/>
      <c r="G12" s="105">
        <v>1.7999999999999999E-2</v>
      </c>
      <c r="H12" s="106"/>
      <c r="I12" s="193">
        <v>0.83</v>
      </c>
      <c r="J12" s="194"/>
      <c r="K12" s="105">
        <v>7.5999999999999998E-2</v>
      </c>
      <c r="L12" s="106"/>
      <c r="M12" s="193">
        <v>7.5999999999999998E-2</v>
      </c>
      <c r="N12" s="194">
        <v>0</v>
      </c>
      <c r="O12" s="55">
        <v>10.5</v>
      </c>
      <c r="P12" s="106"/>
      <c r="Q12" s="339"/>
      <c r="R12" s="339"/>
    </row>
    <row r="13" spans="1:19" ht="15" customHeight="1" thickBot="1" x14ac:dyDescent="0.3">
      <c r="A13" s="358" t="str">
        <f>' Inf Conc'!A13</f>
        <v>Dry 2012</v>
      </c>
      <c r="B13" s="359">
        <f>'Inf Load'!B13</f>
        <v>41179</v>
      </c>
      <c r="C13" s="112">
        <v>1.35</v>
      </c>
      <c r="D13" s="113"/>
      <c r="E13" s="360">
        <v>6.0999999999999999E-2</v>
      </c>
      <c r="F13" s="361"/>
      <c r="G13" s="112">
        <v>1.7999999999999999E-2</v>
      </c>
      <c r="H13" s="113"/>
      <c r="I13" s="360">
        <v>0.83</v>
      </c>
      <c r="J13" s="361"/>
      <c r="K13" s="112">
        <v>7.5999999999999998E-2</v>
      </c>
      <c r="L13" s="113"/>
      <c r="M13" s="360">
        <v>7.5999999999999998E-2</v>
      </c>
      <c r="N13" s="361">
        <v>0</v>
      </c>
      <c r="O13" s="352">
        <v>10.5</v>
      </c>
      <c r="P13" s="113"/>
      <c r="Q13" s="362"/>
      <c r="R13" s="362"/>
    </row>
    <row r="14" spans="1:19" ht="15" customHeight="1" x14ac:dyDescent="0.25">
      <c r="A14" s="353" t="str">
        <f>' Inf Conc'!A14</f>
        <v>Dry 2012</v>
      </c>
      <c r="B14" s="354">
        <f>'Inf Load'!B14</f>
        <v>41192</v>
      </c>
      <c r="C14" s="346">
        <v>1.35</v>
      </c>
      <c r="D14" s="347"/>
      <c r="E14" s="355">
        <v>6.0999999999999999E-2</v>
      </c>
      <c r="F14" s="356"/>
      <c r="G14" s="346">
        <v>1.7999999999999999E-2</v>
      </c>
      <c r="H14" s="347"/>
      <c r="I14" s="355">
        <v>0.83</v>
      </c>
      <c r="J14" s="356"/>
      <c r="K14" s="346">
        <v>7.5999999999999998E-2</v>
      </c>
      <c r="L14" s="347"/>
      <c r="M14" s="355">
        <v>7.5999999999999998E-2</v>
      </c>
      <c r="N14" s="356">
        <v>0</v>
      </c>
      <c r="O14" s="351">
        <v>10.5</v>
      </c>
      <c r="P14" s="347"/>
      <c r="Q14" s="357"/>
      <c r="R14" s="357"/>
    </row>
    <row r="15" spans="1:19" ht="15" customHeight="1" x14ac:dyDescent="0.25">
      <c r="A15" s="116" t="str">
        <f>' Inf Conc'!A15</f>
        <v>Dry 2012</v>
      </c>
      <c r="B15" s="115">
        <f>'Inf Load'!B15</f>
        <v>41205</v>
      </c>
      <c r="C15" s="105">
        <v>1.35</v>
      </c>
      <c r="D15" s="106"/>
      <c r="E15" s="193">
        <v>6.0999999999999999E-2</v>
      </c>
      <c r="F15" s="194"/>
      <c r="G15" s="105">
        <v>1.7999999999999999E-2</v>
      </c>
      <c r="H15" s="106"/>
      <c r="I15" s="193">
        <v>0.83</v>
      </c>
      <c r="J15" s="194"/>
      <c r="K15" s="105">
        <v>7.5999999999999998E-2</v>
      </c>
      <c r="L15" s="106"/>
      <c r="M15" s="193">
        <v>7.5999999999999998E-2</v>
      </c>
      <c r="N15" s="194">
        <v>0</v>
      </c>
      <c r="O15" s="55">
        <v>10.5</v>
      </c>
      <c r="P15" s="106"/>
      <c r="Q15" s="339"/>
      <c r="R15" s="339"/>
    </row>
    <row r="16" spans="1:19" ht="15" customHeight="1" x14ac:dyDescent="0.25">
      <c r="A16" s="116" t="str">
        <f>' Inf Conc'!A16</f>
        <v>Wet 2012/2013</v>
      </c>
      <c r="B16" s="115">
        <f>'Inf Load'!B16</f>
        <v>41226</v>
      </c>
      <c r="C16" s="105">
        <v>1.35</v>
      </c>
      <c r="D16" s="106"/>
      <c r="E16" s="193">
        <v>6.0999999999999999E-2</v>
      </c>
      <c r="F16" s="194"/>
      <c r="G16" s="105">
        <v>1.7999999999999999E-2</v>
      </c>
      <c r="H16" s="106"/>
      <c r="I16" s="193">
        <v>0.83</v>
      </c>
      <c r="J16" s="194"/>
      <c r="K16" s="105">
        <v>7.5999999999999998E-2</v>
      </c>
      <c r="L16" s="106"/>
      <c r="M16" s="193">
        <v>7.5999999999999998E-2</v>
      </c>
      <c r="N16" s="194">
        <v>0</v>
      </c>
      <c r="O16" s="55">
        <v>10.5</v>
      </c>
      <c r="P16" s="106"/>
      <c r="Q16" s="339"/>
      <c r="R16" s="339"/>
    </row>
    <row r="17" spans="1:18" ht="15" customHeight="1" x14ac:dyDescent="0.25">
      <c r="A17" s="116" t="str">
        <f>' Inf Conc'!A17</f>
        <v>Wet 2012/2013</v>
      </c>
      <c r="B17" s="115">
        <f>'Inf Load'!B17</f>
        <v>41240</v>
      </c>
      <c r="C17" s="105">
        <v>1.35</v>
      </c>
      <c r="D17" s="106"/>
      <c r="E17" s="193">
        <v>6.0999999999999999E-2</v>
      </c>
      <c r="F17" s="194"/>
      <c r="G17" s="105">
        <v>1.7999999999999999E-2</v>
      </c>
      <c r="H17" s="106"/>
      <c r="I17" s="193">
        <v>0.83</v>
      </c>
      <c r="J17" s="194"/>
      <c r="K17" s="105">
        <v>7.5999999999999998E-2</v>
      </c>
      <c r="L17" s="106"/>
      <c r="M17" s="193">
        <v>7.5999999999999998E-2</v>
      </c>
      <c r="N17" s="194">
        <v>0</v>
      </c>
      <c r="O17" s="55">
        <v>10.5</v>
      </c>
      <c r="P17" s="106"/>
      <c r="Q17" s="339"/>
      <c r="R17" s="339"/>
    </row>
    <row r="18" spans="1:18" ht="15" customHeight="1" x14ac:dyDescent="0.25">
      <c r="A18" s="116" t="str">
        <f>' Inf Conc'!A18</f>
        <v>Wet 2012/2013</v>
      </c>
      <c r="B18" s="115">
        <f>'Inf Load'!B18</f>
        <v>41254</v>
      </c>
      <c r="C18" s="105">
        <v>1.35</v>
      </c>
      <c r="D18" s="106"/>
      <c r="E18" s="193">
        <v>6.0999999999999999E-2</v>
      </c>
      <c r="F18" s="194"/>
      <c r="G18" s="105">
        <v>1.7999999999999999E-2</v>
      </c>
      <c r="H18" s="106"/>
      <c r="I18" s="193">
        <v>0.83</v>
      </c>
      <c r="J18" s="194"/>
      <c r="K18" s="105">
        <v>7.5999999999999998E-2</v>
      </c>
      <c r="L18" s="106"/>
      <c r="M18" s="193">
        <v>7.5999999999999998E-2</v>
      </c>
      <c r="N18" s="194">
        <v>0</v>
      </c>
      <c r="O18" s="55">
        <v>10.5</v>
      </c>
      <c r="P18" s="106"/>
      <c r="Q18" s="339"/>
      <c r="R18" s="339"/>
    </row>
    <row r="19" spans="1:18" ht="15" customHeight="1" x14ac:dyDescent="0.25">
      <c r="A19" s="116" t="str">
        <f>' Inf Conc'!A19</f>
        <v>Wet 2012/2013</v>
      </c>
      <c r="B19" s="115">
        <f>'Inf Load'!B19</f>
        <v>41263</v>
      </c>
      <c r="C19" s="105">
        <v>1.35</v>
      </c>
      <c r="D19" s="106"/>
      <c r="E19" s="193">
        <v>6.0999999999999999E-2</v>
      </c>
      <c r="F19" s="194"/>
      <c r="G19" s="105">
        <v>1.7999999999999999E-2</v>
      </c>
      <c r="H19" s="106"/>
      <c r="I19" s="193">
        <v>0.83</v>
      </c>
      <c r="J19" s="194"/>
      <c r="K19" s="105">
        <v>7.5999999999999998E-2</v>
      </c>
      <c r="L19" s="106"/>
      <c r="M19" s="193">
        <v>7.5999999999999998E-2</v>
      </c>
      <c r="N19" s="194">
        <v>0</v>
      </c>
      <c r="O19" s="55">
        <v>10.5</v>
      </c>
      <c r="P19" s="106"/>
      <c r="Q19" s="339"/>
      <c r="R19" s="339"/>
    </row>
    <row r="20" spans="1:18" ht="15" customHeight="1" thickBot="1" x14ac:dyDescent="0.3">
      <c r="A20" s="358" t="str">
        <f>' Inf Conc'!A20</f>
        <v>Wet 2012/2013</v>
      </c>
      <c r="B20" s="359">
        <f>'Inf Load'!B20</f>
        <v>41269</v>
      </c>
      <c r="C20" s="112">
        <v>1.35</v>
      </c>
      <c r="D20" s="113"/>
      <c r="E20" s="360">
        <v>6.0999999999999999E-2</v>
      </c>
      <c r="F20" s="361"/>
      <c r="G20" s="112">
        <v>1.7999999999999999E-2</v>
      </c>
      <c r="H20" s="113"/>
      <c r="I20" s="360">
        <v>0.83</v>
      </c>
      <c r="J20" s="361"/>
      <c r="K20" s="112">
        <v>7.5999999999999998E-2</v>
      </c>
      <c r="L20" s="113"/>
      <c r="M20" s="360">
        <v>7.5999999999999998E-2</v>
      </c>
      <c r="N20" s="361">
        <v>0</v>
      </c>
      <c r="O20" s="352">
        <v>10.5</v>
      </c>
      <c r="P20" s="113"/>
      <c r="Q20" s="362"/>
      <c r="R20" s="362"/>
    </row>
    <row r="21" spans="1:18" ht="15" customHeight="1" x14ac:dyDescent="0.25">
      <c r="A21" s="353" t="str">
        <f>' Inf Conc'!A21</f>
        <v>Wet 2012/2013</v>
      </c>
      <c r="B21" s="354">
        <f>'Inf Load'!B21</f>
        <v>41305</v>
      </c>
      <c r="C21" s="346">
        <v>0.47399999999999998</v>
      </c>
      <c r="D21" s="347"/>
      <c r="E21" s="355">
        <v>6.0999999999999999E-2</v>
      </c>
      <c r="F21" s="356"/>
      <c r="G21" s="346">
        <v>1.7999999999999999E-2</v>
      </c>
      <c r="H21" s="347"/>
      <c r="I21" s="355">
        <v>6.2E-2</v>
      </c>
      <c r="J21" s="356"/>
      <c r="K21" s="346">
        <v>5.4000000000000003E-3</v>
      </c>
      <c r="L21" s="347"/>
      <c r="M21" s="355">
        <v>5.4000000000000003E-3</v>
      </c>
      <c r="N21" s="356">
        <v>0</v>
      </c>
      <c r="O21" s="351">
        <v>2.5</v>
      </c>
      <c r="P21" s="347"/>
      <c r="Q21" s="363"/>
      <c r="R21" s="364"/>
    </row>
    <row r="22" spans="1:18" ht="15" customHeight="1" x14ac:dyDescent="0.25">
      <c r="A22" s="440" t="str">
        <f>' Inf Conc'!A22</f>
        <v>Wet 2012/2013</v>
      </c>
      <c r="B22" s="441">
        <f>'Inf Load'!B22</f>
        <v>41318</v>
      </c>
      <c r="C22" s="389">
        <v>0.47399999999999998</v>
      </c>
      <c r="D22" s="389"/>
      <c r="E22" s="440">
        <v>6.0999999999999999E-2</v>
      </c>
      <c r="F22" s="440"/>
      <c r="G22" s="389">
        <v>1.7999999999999999E-2</v>
      </c>
      <c r="H22" s="389"/>
      <c r="I22" s="440">
        <v>6.2E-2</v>
      </c>
      <c r="J22" s="440"/>
      <c r="K22" s="389">
        <v>5.4000000000000003E-3</v>
      </c>
      <c r="L22" s="389"/>
      <c r="M22" s="440">
        <v>5.4000000000000003E-3</v>
      </c>
      <c r="N22" s="440">
        <v>0</v>
      </c>
      <c r="O22" s="442">
        <v>2.5</v>
      </c>
      <c r="P22" s="389"/>
      <c r="Q22" s="443"/>
      <c r="R22" s="443"/>
    </row>
    <row r="23" spans="1:18" ht="15" customHeight="1" x14ac:dyDescent="0.25">
      <c r="A23" s="440" t="str">
        <f>' Inf Conc'!A23</f>
        <v>Wet 2012/2013</v>
      </c>
      <c r="B23" s="441">
        <f>'Inf Load'!B23</f>
        <v>41325</v>
      </c>
      <c r="C23" s="389">
        <v>0.47399999999999998</v>
      </c>
      <c r="D23" s="389"/>
      <c r="E23" s="440">
        <v>6.0999999999999999E-2</v>
      </c>
      <c r="F23" s="440"/>
      <c r="G23" s="389">
        <v>1.7999999999999999E-2</v>
      </c>
      <c r="H23" s="389"/>
      <c r="I23" s="440">
        <v>6.2E-2</v>
      </c>
      <c r="J23" s="440"/>
      <c r="K23" s="389">
        <v>5.4000000000000003E-3</v>
      </c>
      <c r="L23" s="389"/>
      <c r="M23" s="440">
        <v>5.4000000000000003E-3</v>
      </c>
      <c r="N23" s="440">
        <v>0</v>
      </c>
      <c r="O23" s="442">
        <v>2.5</v>
      </c>
      <c r="P23" s="389"/>
      <c r="Q23" s="443"/>
      <c r="R23" s="443"/>
    </row>
    <row r="24" spans="1:18" ht="15" customHeight="1" x14ac:dyDescent="0.25">
      <c r="A24" s="440" t="str">
        <f>' Inf Conc'!A24</f>
        <v>Wet 2012/2013</v>
      </c>
      <c r="B24" s="441">
        <f>'Inf Load'!B24</f>
        <v>41331</v>
      </c>
      <c r="C24" s="389">
        <v>0.47399999999999998</v>
      </c>
      <c r="D24" s="389"/>
      <c r="E24" s="440">
        <v>6.0999999999999999E-2</v>
      </c>
      <c r="F24" s="440"/>
      <c r="G24" s="389">
        <v>1.7999999999999999E-2</v>
      </c>
      <c r="H24" s="389"/>
      <c r="I24" s="440">
        <v>6.2E-2</v>
      </c>
      <c r="J24" s="440"/>
      <c r="K24" s="389">
        <v>5.4000000000000003E-3</v>
      </c>
      <c r="L24" s="389"/>
      <c r="M24" s="440">
        <v>5.4000000000000003E-3</v>
      </c>
      <c r="N24" s="440">
        <v>0</v>
      </c>
      <c r="O24" s="442">
        <v>2.5</v>
      </c>
      <c r="P24" s="389"/>
      <c r="Q24" s="443"/>
      <c r="R24" s="443"/>
    </row>
    <row r="25" spans="1:18" ht="15" customHeight="1" x14ac:dyDescent="0.25">
      <c r="A25" s="440" t="str">
        <f>' Inf Conc'!A25</f>
        <v>Wet 2012/2013</v>
      </c>
      <c r="B25" s="441">
        <f>'Inf Load'!B25</f>
        <v>41346</v>
      </c>
      <c r="C25" s="389">
        <v>0.47399999999999998</v>
      </c>
      <c r="D25" s="389"/>
      <c r="E25" s="440">
        <v>0.20499999999999999</v>
      </c>
      <c r="F25" s="440"/>
      <c r="G25" s="389">
        <v>2.9000000000000001E-2</v>
      </c>
      <c r="H25" s="389"/>
      <c r="I25" s="440">
        <v>6.2E-2</v>
      </c>
      <c r="J25" s="440"/>
      <c r="K25" s="389">
        <v>5.4000000000000003E-3</v>
      </c>
      <c r="L25" s="389"/>
      <c r="M25" s="440">
        <v>5.4000000000000003E-3</v>
      </c>
      <c r="N25" s="440">
        <v>0</v>
      </c>
      <c r="O25" s="442">
        <v>2.5</v>
      </c>
      <c r="P25" s="389"/>
      <c r="Q25" s="443"/>
      <c r="R25" s="443"/>
    </row>
    <row r="26" spans="1:18" ht="15" customHeight="1" thickBot="1" x14ac:dyDescent="0.3">
      <c r="A26" s="358" t="str">
        <f>' Inf Conc'!A26</f>
        <v>Wet 2012/2013</v>
      </c>
      <c r="B26" s="359">
        <f>'Inf Load'!B26</f>
        <v>41352</v>
      </c>
      <c r="C26" s="251">
        <v>0.47399999999999998</v>
      </c>
      <c r="D26" s="251"/>
      <c r="E26" s="358">
        <v>0.20499999999999999</v>
      </c>
      <c r="F26" s="358"/>
      <c r="G26" s="251">
        <v>2.9000000000000001E-2</v>
      </c>
      <c r="H26" s="251"/>
      <c r="I26" s="358">
        <v>6.2E-2</v>
      </c>
      <c r="J26" s="358"/>
      <c r="K26" s="251">
        <v>5.4000000000000003E-3</v>
      </c>
      <c r="L26" s="251"/>
      <c r="M26" s="358">
        <v>5.4000000000000003E-3</v>
      </c>
      <c r="N26" s="358">
        <v>0</v>
      </c>
      <c r="O26" s="482">
        <v>2.5</v>
      </c>
      <c r="P26" s="251"/>
      <c r="Q26" s="483"/>
      <c r="R26" s="483"/>
    </row>
    <row r="27" spans="1:18" ht="15" customHeight="1" x14ac:dyDescent="0.25">
      <c r="A27" s="353" t="str">
        <f>' Inf Conc'!A27</f>
        <v>Wet 2012/2013</v>
      </c>
      <c r="B27" s="354">
        <f>'Inf Load'!B27</f>
        <v>41365</v>
      </c>
      <c r="C27" s="296">
        <v>0.47399999999999998</v>
      </c>
      <c r="D27" s="296"/>
      <c r="E27" s="353">
        <v>0.20499999999999999</v>
      </c>
      <c r="F27" s="353"/>
      <c r="G27" s="296">
        <v>2.9000000000000001E-2</v>
      </c>
      <c r="H27" s="296"/>
      <c r="I27" s="353">
        <v>6.2E-2</v>
      </c>
      <c r="J27" s="353"/>
      <c r="K27" s="296">
        <v>5.4000000000000003E-3</v>
      </c>
      <c r="L27" s="296"/>
      <c r="M27" s="353">
        <v>5.4000000000000003E-3</v>
      </c>
      <c r="N27" s="353">
        <v>0</v>
      </c>
      <c r="O27" s="481">
        <v>2.5</v>
      </c>
      <c r="P27" s="296"/>
      <c r="Q27" s="364"/>
      <c r="R27" s="364"/>
    </row>
    <row r="28" spans="1:18" ht="15" customHeight="1" x14ac:dyDescent="0.25">
      <c r="A28" s="440" t="str">
        <f>' Inf Conc'!A28</f>
        <v>Wet 2012/2013</v>
      </c>
      <c r="B28" s="441">
        <f>'Inf Load'!B28</f>
        <v>41372</v>
      </c>
      <c r="C28" s="389">
        <v>0.47399999999999998</v>
      </c>
      <c r="D28" s="389"/>
      <c r="E28" s="440">
        <v>0.20499999999999999</v>
      </c>
      <c r="F28" s="440"/>
      <c r="G28" s="389">
        <v>2.9000000000000001E-2</v>
      </c>
      <c r="H28" s="389"/>
      <c r="I28" s="440">
        <v>6.2E-2</v>
      </c>
      <c r="J28" s="440"/>
      <c r="K28" s="389">
        <v>5.4000000000000003E-3</v>
      </c>
      <c r="L28" s="389"/>
      <c r="M28" s="440">
        <v>5.4000000000000003E-3</v>
      </c>
      <c r="N28" s="440">
        <v>0</v>
      </c>
      <c r="O28" s="442">
        <v>2.5</v>
      </c>
      <c r="P28" s="389"/>
      <c r="Q28" s="443"/>
      <c r="R28" s="443"/>
    </row>
    <row r="29" spans="1:18" ht="15" customHeight="1" x14ac:dyDescent="0.25">
      <c r="A29" s="440" t="str">
        <f>' Inf Conc'!A29</f>
        <v>Dry 2013</v>
      </c>
      <c r="B29" s="441">
        <f>'Inf Load'!B29</f>
        <v>41400</v>
      </c>
      <c r="C29" s="389">
        <v>0.47399999999999998</v>
      </c>
      <c r="D29" s="389"/>
      <c r="E29" s="440">
        <v>0.20499999999999999</v>
      </c>
      <c r="F29" s="440"/>
      <c r="G29" s="389">
        <v>2.9000000000000001E-2</v>
      </c>
      <c r="H29" s="389"/>
      <c r="I29" s="440">
        <v>6.2E-2</v>
      </c>
      <c r="J29" s="440"/>
      <c r="K29" s="389">
        <v>5.4000000000000003E-3</v>
      </c>
      <c r="L29" s="389"/>
      <c r="M29" s="440">
        <v>5.4000000000000003E-3</v>
      </c>
      <c r="N29" s="440">
        <v>0</v>
      </c>
      <c r="O29" s="442">
        <v>2.5</v>
      </c>
      <c r="P29" s="389"/>
      <c r="Q29" s="443"/>
      <c r="R29" s="443"/>
    </row>
    <row r="30" spans="1:18" ht="15" customHeight="1" x14ac:dyDescent="0.25">
      <c r="A30" s="440" t="str">
        <f>' Inf Conc'!A30</f>
        <v>Dry 2013</v>
      </c>
      <c r="B30" s="441">
        <f>'Inf Load'!B30</f>
        <v>41414</v>
      </c>
      <c r="C30" s="389">
        <v>0.47399999999999998</v>
      </c>
      <c r="D30" s="389"/>
      <c r="E30" s="440">
        <v>0.20499999999999999</v>
      </c>
      <c r="F30" s="440"/>
      <c r="G30" s="389">
        <v>2.9000000000000001E-2</v>
      </c>
      <c r="H30" s="389"/>
      <c r="I30" s="440">
        <v>6.2E-2</v>
      </c>
      <c r="J30" s="440"/>
      <c r="K30" s="389">
        <v>5.4000000000000003E-3</v>
      </c>
      <c r="L30" s="389"/>
      <c r="M30" s="440">
        <v>5.4000000000000003E-3</v>
      </c>
      <c r="N30" s="440">
        <v>0</v>
      </c>
      <c r="O30" s="442">
        <v>2.5</v>
      </c>
      <c r="P30" s="389"/>
      <c r="Q30" s="443"/>
      <c r="R30" s="443"/>
    </row>
    <row r="31" spans="1:18" ht="15" customHeight="1" x14ac:dyDescent="0.25">
      <c r="A31" s="440" t="str">
        <f>' Inf Conc'!A31</f>
        <v>Dry 2013</v>
      </c>
      <c r="B31" s="441">
        <f>'Inf Load'!B31</f>
        <v>41428</v>
      </c>
      <c r="C31" s="389">
        <v>0.47399999999999998</v>
      </c>
      <c r="D31" s="389"/>
      <c r="E31" s="440">
        <v>0.20499999999999999</v>
      </c>
      <c r="F31" s="440"/>
      <c r="G31" s="389">
        <v>2.9000000000000001E-2</v>
      </c>
      <c r="H31" s="389"/>
      <c r="I31" s="440">
        <v>6.2E-2</v>
      </c>
      <c r="J31" s="440"/>
      <c r="K31" s="389">
        <v>5.4000000000000003E-3</v>
      </c>
      <c r="L31" s="389"/>
      <c r="M31" s="440">
        <v>5.4000000000000003E-3</v>
      </c>
      <c r="N31" s="440">
        <v>0</v>
      </c>
      <c r="O31" s="442">
        <v>2.5</v>
      </c>
      <c r="P31" s="389"/>
      <c r="Q31" s="443"/>
      <c r="R31" s="443"/>
    </row>
    <row r="32" spans="1:18" ht="15" customHeight="1" x14ac:dyDescent="0.25">
      <c r="A32" s="440" t="str">
        <f>' Inf Conc'!A32</f>
        <v>Dry 2013</v>
      </c>
      <c r="B32" s="441">
        <f>'Inf Load'!B32</f>
        <v>41435</v>
      </c>
      <c r="C32" s="389">
        <v>0.47399999999999998</v>
      </c>
      <c r="D32" s="389"/>
      <c r="E32" s="440">
        <v>0.20499999999999999</v>
      </c>
      <c r="F32" s="440"/>
      <c r="G32" s="389">
        <v>2.9000000000000001E-2</v>
      </c>
      <c r="H32" s="389"/>
      <c r="I32" s="440">
        <v>6.2E-2</v>
      </c>
      <c r="J32" s="440"/>
      <c r="K32" s="389">
        <v>5.4000000000000003E-3</v>
      </c>
      <c r="L32" s="389"/>
      <c r="M32" s="440">
        <v>5.4000000000000003E-3</v>
      </c>
      <c r="N32" s="440">
        <v>0</v>
      </c>
      <c r="O32" s="442">
        <v>2.5</v>
      </c>
      <c r="P32" s="389"/>
      <c r="Q32" s="443"/>
      <c r="R32" s="443"/>
    </row>
    <row r="33" spans="1:18" ht="15" customHeight="1" x14ac:dyDescent="0.25">
      <c r="A33" s="440" t="str">
        <f>' Inf Conc'!A33</f>
        <v>Dry 2013</v>
      </c>
      <c r="B33" s="441">
        <f>'Inf Load'!B33</f>
        <v>41444</v>
      </c>
      <c r="C33" s="389">
        <v>0.47399999999999998</v>
      </c>
      <c r="D33" s="389"/>
      <c r="E33" s="440">
        <v>0.20499999999999999</v>
      </c>
      <c r="F33" s="440"/>
      <c r="G33" s="389">
        <v>2.9000000000000001E-2</v>
      </c>
      <c r="H33" s="389"/>
      <c r="I33" s="440">
        <v>6.2E-2</v>
      </c>
      <c r="J33" s="440"/>
      <c r="K33" s="389">
        <v>5.4000000000000003E-3</v>
      </c>
      <c r="L33" s="389"/>
      <c r="M33" s="440">
        <v>5.4000000000000003E-3</v>
      </c>
      <c r="N33" s="440">
        <v>0</v>
      </c>
      <c r="O33" s="442">
        <v>2.5</v>
      </c>
      <c r="P33" s="389"/>
      <c r="Q33" s="443"/>
      <c r="R33" s="443"/>
    </row>
    <row r="34" spans="1:18" ht="15" customHeight="1" thickBot="1" x14ac:dyDescent="0.3">
      <c r="A34" s="358" t="str">
        <f>' Inf Conc'!A34</f>
        <v>Dry 2013</v>
      </c>
      <c r="B34" s="359">
        <f>'Inf Load'!B34</f>
        <v>41449</v>
      </c>
      <c r="C34" s="251">
        <v>0.47399999999999998</v>
      </c>
      <c r="D34" s="251"/>
      <c r="E34" s="358">
        <v>0.20499999999999999</v>
      </c>
      <c r="F34" s="358"/>
      <c r="G34" s="251">
        <v>2.9000000000000001E-2</v>
      </c>
      <c r="H34" s="251"/>
      <c r="I34" s="358">
        <v>6.2E-2</v>
      </c>
      <c r="J34" s="358"/>
      <c r="K34" s="251">
        <v>5.4000000000000003E-3</v>
      </c>
      <c r="L34" s="251"/>
      <c r="M34" s="358">
        <v>5.4000000000000003E-3</v>
      </c>
      <c r="N34" s="358">
        <v>0</v>
      </c>
      <c r="O34" s="482">
        <v>2.5</v>
      </c>
      <c r="P34" s="251"/>
      <c r="Q34" s="483"/>
      <c r="R34" s="483"/>
    </row>
    <row r="35" spans="1:18" ht="15" customHeight="1" x14ac:dyDescent="0.25">
      <c r="A35" s="353" t="str">
        <f>' Inf Conc'!A35</f>
        <v>Dry 2013</v>
      </c>
      <c r="B35" s="354">
        <f>'Inf Load'!B35</f>
        <v>41463</v>
      </c>
      <c r="C35" s="296">
        <v>0.47399999999999998</v>
      </c>
      <c r="D35" s="296"/>
      <c r="E35" s="353">
        <v>0.20499999999999999</v>
      </c>
      <c r="F35" s="353"/>
      <c r="G35" s="296">
        <v>2.9000000000000001E-2</v>
      </c>
      <c r="H35" s="296"/>
      <c r="I35" s="353">
        <v>6.2E-2</v>
      </c>
      <c r="J35" s="353"/>
      <c r="K35" s="296">
        <v>5.4000000000000003E-3</v>
      </c>
      <c r="L35" s="296"/>
      <c r="M35" s="353">
        <v>5.4000000000000003E-3</v>
      </c>
      <c r="N35" s="353">
        <v>0</v>
      </c>
      <c r="O35" s="481">
        <v>2.5</v>
      </c>
      <c r="P35" s="296"/>
      <c r="Q35" s="364"/>
      <c r="R35" s="364"/>
    </row>
    <row r="36" spans="1:18" ht="15" customHeight="1" x14ac:dyDescent="0.25">
      <c r="A36" s="440" t="str">
        <f>' Inf Conc'!A36</f>
        <v>Dry 2013</v>
      </c>
      <c r="B36" s="441">
        <f>'Inf Load'!B36</f>
        <v>41501</v>
      </c>
      <c r="C36" s="389">
        <v>0.47399999999999998</v>
      </c>
      <c r="D36" s="389"/>
      <c r="E36" s="440">
        <v>0.20499999999999999</v>
      </c>
      <c r="F36" s="440"/>
      <c r="G36" s="389">
        <v>2.9000000000000001E-2</v>
      </c>
      <c r="H36" s="389"/>
      <c r="I36" s="440">
        <v>6.2E-2</v>
      </c>
      <c r="J36" s="440"/>
      <c r="K36" s="389">
        <v>5.4000000000000003E-3</v>
      </c>
      <c r="L36" s="389"/>
      <c r="M36" s="440">
        <v>5.4000000000000003E-3</v>
      </c>
      <c r="N36" s="440">
        <v>0</v>
      </c>
      <c r="O36" s="442">
        <v>2.5</v>
      </c>
      <c r="P36" s="389"/>
      <c r="Q36" s="443"/>
      <c r="R36" s="443"/>
    </row>
    <row r="37" spans="1:18" ht="15" customHeight="1" x14ac:dyDescent="0.25">
      <c r="A37" s="440" t="str">
        <f>' Inf Conc'!A37</f>
        <v>Dry 2013</v>
      </c>
      <c r="B37" s="441">
        <f>'Inf Load'!B37</f>
        <v>41505</v>
      </c>
      <c r="C37" s="389">
        <v>0.47399999999999998</v>
      </c>
      <c r="D37" s="389"/>
      <c r="E37" s="440">
        <v>0.20499999999999999</v>
      </c>
      <c r="F37" s="440"/>
      <c r="G37" s="389">
        <v>2.9000000000000001E-2</v>
      </c>
      <c r="H37" s="389"/>
      <c r="I37" s="440">
        <v>6.2E-2</v>
      </c>
      <c r="J37" s="440"/>
      <c r="K37" s="389">
        <v>5.4000000000000003E-3</v>
      </c>
      <c r="L37" s="389"/>
      <c r="M37" s="440">
        <v>5.4000000000000003E-3</v>
      </c>
      <c r="N37" s="440">
        <v>0</v>
      </c>
      <c r="O37" s="442">
        <v>2.5</v>
      </c>
      <c r="P37" s="389"/>
      <c r="Q37" s="443"/>
      <c r="R37" s="443"/>
    </row>
    <row r="38" spans="1:18" ht="15" customHeight="1" x14ac:dyDescent="0.25">
      <c r="A38" s="440" t="str">
        <f>' Inf Conc'!A38</f>
        <v>Dry 2013</v>
      </c>
      <c r="B38" s="441">
        <f>'Inf Load'!B38</f>
        <v>41508</v>
      </c>
      <c r="C38" s="389">
        <v>0.47399999999999998</v>
      </c>
      <c r="D38" s="389"/>
      <c r="E38" s="440">
        <v>0.20499999999999999</v>
      </c>
      <c r="F38" s="440"/>
      <c r="G38" s="389">
        <v>2.9000000000000001E-2</v>
      </c>
      <c r="H38" s="389"/>
      <c r="I38" s="440">
        <v>6.2E-2</v>
      </c>
      <c r="J38" s="440"/>
      <c r="K38" s="389">
        <v>5.4000000000000003E-3</v>
      </c>
      <c r="L38" s="389"/>
      <c r="M38" s="440">
        <v>5.4000000000000003E-3</v>
      </c>
      <c r="N38" s="440">
        <v>0</v>
      </c>
      <c r="O38" s="442">
        <v>2.5</v>
      </c>
      <c r="P38" s="389"/>
      <c r="Q38" s="443"/>
      <c r="R38" s="443"/>
    </row>
    <row r="39" spans="1:18" ht="15" customHeight="1" thickBot="1" x14ac:dyDescent="0.3">
      <c r="A39" s="489" t="str">
        <f>' Inf Conc'!A39</f>
        <v>Dry 2013</v>
      </c>
      <c r="B39" s="359">
        <f>'Inf Load'!B39</f>
        <v>41527</v>
      </c>
      <c r="C39" s="251">
        <v>0.47399999999999998</v>
      </c>
      <c r="D39" s="251"/>
      <c r="E39" s="358">
        <v>0.20499999999999999</v>
      </c>
      <c r="F39" s="358"/>
      <c r="G39" s="251">
        <v>2.9000000000000001E-2</v>
      </c>
      <c r="H39" s="251"/>
      <c r="I39" s="358">
        <v>6.2E-2</v>
      </c>
      <c r="J39" s="358"/>
      <c r="K39" s="251">
        <v>5.4000000000000003E-3</v>
      </c>
      <c r="L39" s="251"/>
      <c r="M39" s="358">
        <v>5.4000000000000003E-3</v>
      </c>
      <c r="N39" s="358">
        <v>0</v>
      </c>
      <c r="O39" s="482">
        <v>2.5</v>
      </c>
      <c r="P39" s="251"/>
      <c r="Q39" s="483"/>
      <c r="R39" s="483"/>
    </row>
    <row r="40" spans="1:18" ht="15" customHeight="1" x14ac:dyDescent="0.25">
      <c r="A40" s="484" t="str">
        <f>' Inf Conc'!A40</f>
        <v>Dry 2013</v>
      </c>
      <c r="B40" s="286">
        <f>'Inf Load'!B40</f>
        <v>41548</v>
      </c>
      <c r="C40" s="485">
        <v>0.47399999999999998</v>
      </c>
      <c r="D40" s="296"/>
      <c r="E40" s="486">
        <v>0.20499999999999999</v>
      </c>
      <c r="F40" s="353"/>
      <c r="G40" s="485">
        <v>2.9000000000000001E-2</v>
      </c>
      <c r="H40" s="296"/>
      <c r="I40" s="486">
        <v>6.2E-2</v>
      </c>
      <c r="J40" s="353"/>
      <c r="K40" s="485">
        <v>5.4000000000000003E-3</v>
      </c>
      <c r="L40" s="296"/>
      <c r="M40" s="486">
        <v>5.4000000000000003E-3</v>
      </c>
      <c r="N40" s="353">
        <v>0</v>
      </c>
      <c r="O40" s="487">
        <v>2.5</v>
      </c>
      <c r="P40" s="296"/>
      <c r="Q40" s="488"/>
      <c r="R40" s="488"/>
    </row>
    <row r="41" spans="1:18" ht="15" customHeight="1" x14ac:dyDescent="0.25">
      <c r="A41" s="446" t="str">
        <f>' Inf Conc'!A41</f>
        <v>Wet 2013/2014</v>
      </c>
      <c r="B41" s="385">
        <f>'Inf Load'!B41</f>
        <v>41583</v>
      </c>
      <c r="C41" s="390">
        <v>0.47399999999999998</v>
      </c>
      <c r="D41" s="389"/>
      <c r="E41" s="392">
        <v>0.20499999999999999</v>
      </c>
      <c r="F41" s="440"/>
      <c r="G41" s="390">
        <v>2.9000000000000001E-2</v>
      </c>
      <c r="H41" s="389"/>
      <c r="I41" s="392">
        <v>6.2E-2</v>
      </c>
      <c r="J41" s="440"/>
      <c r="K41" s="390">
        <v>5.4000000000000003E-3</v>
      </c>
      <c r="L41" s="389"/>
      <c r="M41" s="392">
        <v>5.4000000000000003E-3</v>
      </c>
      <c r="N41" s="440">
        <v>0</v>
      </c>
      <c r="O41" s="420">
        <v>2.5</v>
      </c>
      <c r="P41" s="389"/>
      <c r="Q41" s="421"/>
      <c r="R41" s="421"/>
    </row>
    <row r="42" spans="1:18" ht="15" customHeight="1" thickBot="1" x14ac:dyDescent="0.3">
      <c r="A42" s="490" t="str">
        <f>' Inf Conc'!A42</f>
        <v>Wet 2013/2014</v>
      </c>
      <c r="B42" s="491">
        <f>'Inf Load'!B42</f>
        <v>41613</v>
      </c>
      <c r="C42" s="492">
        <v>0.47399999999999998</v>
      </c>
      <c r="D42" s="251"/>
      <c r="E42" s="489">
        <v>0.20499999999999999</v>
      </c>
      <c r="F42" s="358"/>
      <c r="G42" s="492">
        <v>2.9000000000000001E-2</v>
      </c>
      <c r="H42" s="251"/>
      <c r="I42" s="489">
        <v>6.2E-2</v>
      </c>
      <c r="J42" s="358"/>
      <c r="K42" s="492">
        <v>5.4000000000000003E-3</v>
      </c>
      <c r="L42" s="251"/>
      <c r="M42" s="489">
        <v>5.4000000000000003E-3</v>
      </c>
      <c r="N42" s="358">
        <v>0</v>
      </c>
      <c r="O42" s="493">
        <v>2.5</v>
      </c>
      <c r="P42" s="251"/>
      <c r="Q42" s="494"/>
      <c r="R42" s="494"/>
    </row>
    <row r="43" spans="1:18" ht="15" customHeight="1" x14ac:dyDescent="0.25">
      <c r="A43" s="486" t="str">
        <f>' Inf Conc'!A43</f>
        <v>Wet 2013/2014</v>
      </c>
      <c r="B43" s="354">
        <f>'Inf Load'!B43</f>
        <v>41661</v>
      </c>
      <c r="C43" s="485">
        <v>0.47399999999999998</v>
      </c>
      <c r="D43" s="296"/>
      <c r="E43" s="353">
        <v>0.20499999999999999</v>
      </c>
      <c r="F43" s="353"/>
      <c r="G43" s="485">
        <v>2.9000000000000001E-2</v>
      </c>
      <c r="H43" s="296"/>
      <c r="I43" s="353">
        <v>0.13</v>
      </c>
      <c r="J43" s="353"/>
      <c r="K43" s="485">
        <v>5.4000000000000003E-3</v>
      </c>
      <c r="L43" s="296"/>
      <c r="M43" s="486">
        <v>5.4000000000000003E-3</v>
      </c>
      <c r="N43" s="353"/>
      <c r="O43" s="487">
        <v>2.5</v>
      </c>
      <c r="P43" s="296"/>
      <c r="Q43" s="364"/>
      <c r="R43" s="364"/>
    </row>
    <row r="44" spans="1:18" ht="15" customHeight="1" x14ac:dyDescent="0.25">
      <c r="A44" s="392" t="str">
        <f>' Inf Conc'!A44</f>
        <v>Wet 2013/2014</v>
      </c>
      <c r="B44" s="441">
        <f>'Inf Load'!B44</f>
        <v>41677</v>
      </c>
      <c r="C44" s="390">
        <v>0.47399999999999998</v>
      </c>
      <c r="D44" s="389"/>
      <c r="E44" s="440">
        <v>0.20499999999999999</v>
      </c>
      <c r="F44" s="440"/>
      <c r="G44" s="390">
        <v>2.9000000000000001E-2</v>
      </c>
      <c r="H44" s="389"/>
      <c r="I44" s="440">
        <v>0.13</v>
      </c>
      <c r="J44" s="440"/>
      <c r="K44" s="390">
        <v>5.4000000000000003E-3</v>
      </c>
      <c r="L44" s="389"/>
      <c r="M44" s="392">
        <v>5.4000000000000003E-3</v>
      </c>
      <c r="N44" s="440"/>
      <c r="O44" s="420">
        <v>2.5</v>
      </c>
      <c r="P44" s="389"/>
      <c r="Q44" s="443"/>
      <c r="R44" s="443"/>
    </row>
    <row r="45" spans="1:18" ht="15" customHeight="1" x14ac:dyDescent="0.25">
      <c r="A45" s="392" t="str">
        <f>' Inf Conc'!A45</f>
        <v>Wet 2013/2014</v>
      </c>
      <c r="B45" s="441">
        <f>'Inf Load'!B45</f>
        <v>41680</v>
      </c>
      <c r="C45" s="390">
        <v>0.47399999999999998</v>
      </c>
      <c r="D45" s="389"/>
      <c r="E45" s="440">
        <v>0.20499999999999999</v>
      </c>
      <c r="F45" s="440"/>
      <c r="G45" s="390">
        <v>2.9000000000000001E-2</v>
      </c>
      <c r="H45" s="389"/>
      <c r="I45" s="440">
        <v>0.13</v>
      </c>
      <c r="J45" s="440"/>
      <c r="K45" s="390">
        <v>5.4000000000000003E-3</v>
      </c>
      <c r="L45" s="389"/>
      <c r="M45" s="392">
        <v>5.4000000000000003E-3</v>
      </c>
      <c r="N45" s="440"/>
      <c r="O45" s="420">
        <v>2.5</v>
      </c>
      <c r="P45" s="389"/>
      <c r="Q45" s="443"/>
      <c r="R45" s="443"/>
    </row>
    <row r="46" spans="1:18" ht="15" customHeight="1" x14ac:dyDescent="0.25">
      <c r="A46" s="392" t="str">
        <f>' Inf Conc'!A46</f>
        <v>Wet 2013/2014</v>
      </c>
      <c r="B46" s="441">
        <f>'Inf Load'!B46</f>
        <v>41690</v>
      </c>
      <c r="C46" s="390">
        <v>0.47399999999999998</v>
      </c>
      <c r="D46" s="389"/>
      <c r="E46" s="440">
        <v>3.7999999999999999E-2</v>
      </c>
      <c r="F46" s="440"/>
      <c r="G46" s="390">
        <v>2.9000000000000001E-2</v>
      </c>
      <c r="H46" s="389"/>
      <c r="I46" s="440">
        <v>0.13</v>
      </c>
      <c r="J46" s="440"/>
      <c r="K46" s="390">
        <v>5.4000000000000003E-3</v>
      </c>
      <c r="L46" s="389"/>
      <c r="M46" s="392">
        <v>5.4000000000000003E-3</v>
      </c>
      <c r="N46" s="440"/>
      <c r="O46" s="420">
        <v>2.5</v>
      </c>
      <c r="P46" s="389"/>
      <c r="Q46" s="443"/>
      <c r="R46" s="443"/>
    </row>
    <row r="47" spans="1:18" x14ac:dyDescent="0.25">
      <c r="A47" s="444" t="str">
        <f>' Inf Conc'!A47</f>
        <v>Wet 2013/2014</v>
      </c>
      <c r="B47" s="445">
        <f>'Inf Load'!B47</f>
        <v>41697</v>
      </c>
      <c r="C47" s="390">
        <v>0.47399999999999998</v>
      </c>
      <c r="D47" s="389"/>
      <c r="E47" s="444">
        <v>3.7999999999999999E-2</v>
      </c>
      <c r="F47" s="444"/>
      <c r="G47" s="390">
        <v>2.9000000000000001E-2</v>
      </c>
      <c r="H47" s="389"/>
      <c r="I47" s="440">
        <v>0.13</v>
      </c>
      <c r="J47" s="444"/>
      <c r="K47" s="390">
        <v>5.4000000000000003E-3</v>
      </c>
      <c r="L47" s="389"/>
      <c r="M47" s="392">
        <v>5.4000000000000003E-3</v>
      </c>
      <c r="N47" s="444"/>
      <c r="O47" s="420">
        <v>2.5</v>
      </c>
      <c r="P47" s="389"/>
      <c r="Q47" s="443"/>
      <c r="R47" s="443"/>
    </row>
    <row r="48" spans="1:18" x14ac:dyDescent="0.25">
      <c r="A48" s="444" t="str">
        <f>' Inf Conc'!A48</f>
        <v>Wet 2013/2014</v>
      </c>
      <c r="B48" s="445">
        <f>'Inf Load'!B48</f>
        <v>41702</v>
      </c>
      <c r="C48" s="390">
        <v>0.47399999999999998</v>
      </c>
      <c r="D48" s="389"/>
      <c r="E48" s="444">
        <v>3.7999999999999999E-2</v>
      </c>
      <c r="F48" s="444"/>
      <c r="G48" s="390">
        <v>2.9000000000000001E-2</v>
      </c>
      <c r="H48" s="389"/>
      <c r="I48" s="440">
        <v>0.13</v>
      </c>
      <c r="J48" s="444"/>
      <c r="K48" s="390">
        <v>1.4E-2</v>
      </c>
      <c r="L48" s="389"/>
      <c r="M48" s="444">
        <v>1.0999999999999999E-2</v>
      </c>
      <c r="N48" s="444"/>
      <c r="O48" s="420">
        <v>2.5</v>
      </c>
      <c r="P48" s="389"/>
      <c r="Q48" s="443"/>
      <c r="R48" s="443"/>
    </row>
    <row r="49" spans="1:18" x14ac:dyDescent="0.25">
      <c r="A49" s="17"/>
      <c r="B49" s="585"/>
      <c r="C49" s="586"/>
      <c r="D49" s="587"/>
      <c r="E49" s="17"/>
      <c r="F49" s="17"/>
      <c r="G49" s="586"/>
      <c r="H49" s="587"/>
      <c r="I49" s="588"/>
      <c r="J49" s="17"/>
      <c r="K49" s="586"/>
      <c r="L49" s="587"/>
      <c r="M49" s="17"/>
      <c r="N49" s="17"/>
      <c r="O49" s="589"/>
      <c r="P49" s="587"/>
      <c r="Q49" s="590"/>
      <c r="R49" s="590"/>
    </row>
    <row r="50" spans="1:18" x14ac:dyDescent="0.25">
      <c r="A50" s="17"/>
      <c r="B50" s="585"/>
      <c r="C50" s="586"/>
      <c r="D50" s="587"/>
      <c r="E50" s="17"/>
      <c r="F50" s="17"/>
      <c r="G50" s="586"/>
      <c r="H50" s="587"/>
      <c r="I50" s="588"/>
      <c r="J50" s="17"/>
      <c r="K50" s="586"/>
      <c r="L50" s="587"/>
      <c r="M50" s="17"/>
      <c r="N50" s="17"/>
      <c r="O50" s="589"/>
      <c r="P50" s="587"/>
      <c r="Q50" s="590"/>
      <c r="R50" s="590"/>
    </row>
    <row r="51" spans="1:18" x14ac:dyDescent="0.25">
      <c r="A51" s="17"/>
      <c r="B51" s="585"/>
      <c r="C51" s="586"/>
      <c r="D51" s="587"/>
      <c r="E51" s="17"/>
      <c r="F51" s="17"/>
      <c r="G51" s="586"/>
      <c r="H51" s="587"/>
      <c r="I51" s="588"/>
      <c r="J51" s="17"/>
      <c r="K51" s="586"/>
      <c r="L51" s="587"/>
      <c r="M51" s="17"/>
      <c r="N51" s="17"/>
      <c r="O51" s="589"/>
      <c r="P51" s="587"/>
      <c r="Q51" s="590"/>
      <c r="R51" s="590"/>
    </row>
    <row r="52" spans="1:18" x14ac:dyDescent="0.25">
      <c r="A52" s="17"/>
      <c r="B52" s="585"/>
      <c r="C52" s="586"/>
      <c r="D52" s="587"/>
      <c r="E52" s="17"/>
      <c r="F52" s="17"/>
      <c r="G52" s="586"/>
      <c r="H52" s="587"/>
      <c r="I52" s="588"/>
      <c r="J52" s="17"/>
      <c r="K52" s="586"/>
      <c r="L52" s="587"/>
      <c r="M52" s="17"/>
      <c r="N52" s="17"/>
      <c r="O52" s="589"/>
      <c r="P52" s="587"/>
      <c r="Q52" s="590"/>
      <c r="R52" s="590"/>
    </row>
    <row r="53" spans="1:18" x14ac:dyDescent="0.25">
      <c r="A53" s="17"/>
      <c r="B53" s="585"/>
      <c r="C53" s="586"/>
      <c r="D53" s="587"/>
      <c r="E53" s="17"/>
      <c r="F53" s="17"/>
      <c r="G53" s="586"/>
      <c r="H53" s="587"/>
      <c r="I53" s="588"/>
      <c r="J53" s="17"/>
      <c r="K53" s="586"/>
      <c r="L53" s="587"/>
      <c r="M53" s="17"/>
      <c r="N53" s="17"/>
      <c r="O53" s="589"/>
      <c r="P53" s="587"/>
      <c r="Q53" s="590"/>
      <c r="R53" s="590"/>
    </row>
    <row r="54" spans="1:18" x14ac:dyDescent="0.25">
      <c r="A54" s="17"/>
      <c r="B54" s="585"/>
      <c r="C54" s="586"/>
      <c r="D54" s="587"/>
      <c r="E54" s="17"/>
      <c r="F54" s="17"/>
      <c r="G54" s="586"/>
      <c r="H54" s="587"/>
      <c r="I54" s="588"/>
      <c r="J54" s="17"/>
      <c r="K54" s="586"/>
      <c r="L54" s="587"/>
      <c r="M54" s="17"/>
      <c r="N54" s="17"/>
      <c r="O54" s="589"/>
      <c r="P54" s="587"/>
      <c r="Q54" s="590"/>
      <c r="R54" s="590"/>
    </row>
    <row r="55" spans="1:18" x14ac:dyDescent="0.25">
      <c r="A55" s="17"/>
      <c r="B55" s="585"/>
      <c r="C55" s="586"/>
      <c r="D55" s="587"/>
      <c r="E55" s="17"/>
      <c r="F55" s="17"/>
      <c r="G55" s="586"/>
      <c r="H55" s="587"/>
      <c r="I55" s="588"/>
      <c r="J55" s="17"/>
      <c r="K55" s="586"/>
      <c r="L55" s="587"/>
      <c r="M55" s="17"/>
      <c r="N55" s="17"/>
      <c r="O55" s="589"/>
      <c r="P55" s="587"/>
      <c r="Q55" s="590"/>
      <c r="R55" s="590"/>
    </row>
    <row r="56" spans="1:18" x14ac:dyDescent="0.25">
      <c r="A56" s="17"/>
      <c r="B56" s="585"/>
      <c r="C56" s="586"/>
      <c r="D56" s="587"/>
      <c r="E56" s="17"/>
      <c r="F56" s="17"/>
      <c r="G56" s="586"/>
      <c r="H56" s="587"/>
      <c r="I56" s="588"/>
      <c r="J56" s="17"/>
      <c r="K56" s="586"/>
      <c r="L56" s="587"/>
      <c r="M56" s="17"/>
      <c r="N56" s="17"/>
      <c r="O56" s="589"/>
      <c r="P56" s="587"/>
      <c r="Q56" s="590"/>
      <c r="R56" s="590"/>
    </row>
    <row r="57" spans="1:18" x14ac:dyDescent="0.25">
      <c r="A57" s="17"/>
      <c r="B57" s="585"/>
      <c r="C57" s="586"/>
      <c r="D57" s="587"/>
      <c r="E57" s="17"/>
      <c r="F57" s="17"/>
      <c r="G57" s="586"/>
      <c r="H57" s="587"/>
      <c r="I57" s="588"/>
      <c r="J57" s="17"/>
      <c r="K57" s="586"/>
      <c r="L57" s="587"/>
      <c r="M57" s="17"/>
      <c r="N57" s="17"/>
      <c r="O57" s="589"/>
      <c r="P57" s="587"/>
      <c r="Q57" s="590"/>
      <c r="R57" s="590"/>
    </row>
    <row r="58" spans="1:18" x14ac:dyDescent="0.25">
      <c r="A58" s="17"/>
      <c r="B58" s="585"/>
      <c r="C58" s="586"/>
      <c r="D58" s="587"/>
      <c r="E58" s="17"/>
      <c r="F58" s="17"/>
      <c r="G58" s="586"/>
      <c r="H58" s="587"/>
      <c r="I58" s="588"/>
      <c r="J58" s="17"/>
      <c r="K58" s="586"/>
      <c r="L58" s="587"/>
      <c r="M58" s="17"/>
      <c r="N58" s="17"/>
      <c r="O58" s="589"/>
      <c r="P58" s="587"/>
      <c r="Q58" s="590"/>
      <c r="R58" s="590"/>
    </row>
    <row r="60" spans="1:18" ht="15.75" thickBot="1" x14ac:dyDescent="0.3"/>
    <row r="61" spans="1:18" x14ac:dyDescent="0.25">
      <c r="A61" s="86" t="s">
        <v>92</v>
      </c>
      <c r="B61" s="134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7"/>
    </row>
    <row r="62" spans="1:18" ht="15.75" thickBot="1" x14ac:dyDescent="0.3">
      <c r="A62" s="59" t="s">
        <v>93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1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26" type="noConversion"/>
  <conditionalFormatting sqref="D21:R26 D7:P20 P27:R29 D35:R38 E39:R39">
    <cfRule type="expression" dxfId="43" priority="173">
      <formula>ISTEXT(D7)</formula>
    </cfRule>
  </conditionalFormatting>
  <conditionalFormatting sqref="P30:R30">
    <cfRule type="expression" dxfId="42" priority="34">
      <formula>ISTEXT(P30)</formula>
    </cfRule>
  </conditionalFormatting>
  <conditionalFormatting sqref="P31:R31">
    <cfRule type="expression" dxfId="41" priority="33">
      <formula>ISTEXT(P31)</formula>
    </cfRule>
  </conditionalFormatting>
  <conditionalFormatting sqref="P32:R32">
    <cfRule type="expression" dxfId="40" priority="32">
      <formula>ISTEXT(P32)</formula>
    </cfRule>
  </conditionalFormatting>
  <conditionalFormatting sqref="P33:R33">
    <cfRule type="expression" dxfId="39" priority="31">
      <formula>ISTEXT(P33)</formula>
    </cfRule>
  </conditionalFormatting>
  <conditionalFormatting sqref="P34:R34">
    <cfRule type="expression" dxfId="38" priority="30">
      <formula>ISTEXT(P34)</formula>
    </cfRule>
  </conditionalFormatting>
  <conditionalFormatting sqref="D27:O34">
    <cfRule type="expression" dxfId="37" priority="28">
      <formula>ISTEXT(D27)</formula>
    </cfRule>
  </conditionalFormatting>
  <conditionalFormatting sqref="E40:E42 G40:G42 I40:I42 M40:M42 K40:K42 O40:O42 Q40:R46 D43:F46 J44:J46 L43:L46 N43:N46 H44:H46 H43:J43">
    <cfRule type="expression" dxfId="36" priority="21">
      <formula>ISTEXT(D40)</formula>
    </cfRule>
  </conditionalFormatting>
  <conditionalFormatting sqref="D39:D42">
    <cfRule type="expression" dxfId="35" priority="18">
      <formula>ISTEXT(D39)</formula>
    </cfRule>
  </conditionalFormatting>
  <conditionalFormatting sqref="F40:F42">
    <cfRule type="expression" dxfId="34" priority="17">
      <formula>ISTEXT(F40)</formula>
    </cfRule>
  </conditionalFormatting>
  <conditionalFormatting sqref="H40:H42">
    <cfRule type="expression" dxfId="33" priority="16">
      <formula>ISTEXT(H40)</formula>
    </cfRule>
  </conditionalFormatting>
  <conditionalFormatting sqref="L40:L42">
    <cfRule type="expression" dxfId="32" priority="15">
      <formula>ISTEXT(L40)</formula>
    </cfRule>
  </conditionalFormatting>
  <conditionalFormatting sqref="J40:J42">
    <cfRule type="expression" dxfId="31" priority="14">
      <formula>ISTEXT(J40)</formula>
    </cfRule>
  </conditionalFormatting>
  <conditionalFormatting sqref="N40:N42">
    <cfRule type="expression" dxfId="30" priority="13">
      <formula>ISTEXT(N40)</formula>
    </cfRule>
  </conditionalFormatting>
  <conditionalFormatting sqref="P40:P42">
    <cfRule type="expression" dxfId="29" priority="12">
      <formula>ISTEXT(P40)</formula>
    </cfRule>
  </conditionalFormatting>
  <conditionalFormatting sqref="O43:O58">
    <cfRule type="expression" dxfId="28" priority="11">
      <formula>ISTEXT(O43)</formula>
    </cfRule>
  </conditionalFormatting>
  <conditionalFormatting sqref="P43:P58">
    <cfRule type="expression" dxfId="27" priority="10">
      <formula>ISTEXT(P43)</formula>
    </cfRule>
  </conditionalFormatting>
  <conditionalFormatting sqref="I44:I58">
    <cfRule type="expression" dxfId="26" priority="9">
      <formula>ISTEXT(I44)</formula>
    </cfRule>
  </conditionalFormatting>
  <conditionalFormatting sqref="K43:K47">
    <cfRule type="expression" dxfId="25" priority="8">
      <formula>ISTEXT(K43)</formula>
    </cfRule>
  </conditionalFormatting>
  <conditionalFormatting sqref="M43:M47">
    <cfRule type="expression" dxfId="24" priority="7">
      <formula>ISTEXT(M43)</formula>
    </cfRule>
  </conditionalFormatting>
  <conditionalFormatting sqref="K48:K58">
    <cfRule type="expression" dxfId="23" priority="6">
      <formula>ISTEXT(K48)</formula>
    </cfRule>
  </conditionalFormatting>
  <conditionalFormatting sqref="D47:D58">
    <cfRule type="expression" dxfId="22" priority="5">
      <formula>ISTEXT(D47)</formula>
    </cfRule>
  </conditionalFormatting>
  <conditionalFormatting sqref="H47:H58">
    <cfRule type="expression" dxfId="21" priority="4">
      <formula>ISTEXT(H47)</formula>
    </cfRule>
  </conditionalFormatting>
  <conditionalFormatting sqref="L47:L58">
    <cfRule type="expression" dxfId="20" priority="3">
      <formula>ISTEXT(L47)</formula>
    </cfRule>
  </conditionalFormatting>
  <conditionalFormatting sqref="G43:G58">
    <cfRule type="expression" dxfId="19" priority="2">
      <formula>ISTEXT(G43)</formula>
    </cfRule>
  </conditionalFormatting>
  <conditionalFormatting sqref="Q47:R58">
    <cfRule type="expression" dxfId="18" priority="1">
      <formula>ISTEXT(Q47)</formula>
    </cfRule>
  </conditionalFormatting>
  <pageMargins left="0.7" right="0.7" top="0.75" bottom="0.75" header="0.3" footer="0.3"/>
  <pageSetup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3"/>
  <sheetViews>
    <sheetView topLeftCell="A40" zoomScaleNormal="100" workbookViewId="0">
      <selection activeCell="M64" sqref="M64"/>
    </sheetView>
  </sheetViews>
  <sheetFormatPr defaultRowHeight="15" x14ac:dyDescent="0.25"/>
  <cols>
    <col min="1" max="1" width="10.85546875" style="67" customWidth="1"/>
    <col min="2" max="2" width="13" customWidth="1"/>
    <col min="3" max="12" width="6.7109375" style="67" customWidth="1"/>
    <col min="13" max="13" width="6.7109375" style="448" customWidth="1"/>
    <col min="14" max="22" width="6.7109375" style="67" customWidth="1"/>
    <col min="23" max="23" width="9.140625" style="67"/>
  </cols>
  <sheetData>
    <row r="1" spans="1:23" ht="23.25" customHeight="1" thickBot="1" x14ac:dyDescent="0.4">
      <c r="A1" s="92" t="s">
        <v>89</v>
      </c>
      <c r="B1" s="92"/>
      <c r="C1" s="92"/>
      <c r="D1" s="92"/>
      <c r="E1" s="92"/>
      <c r="F1" s="92"/>
      <c r="G1" s="92"/>
      <c r="H1" s="92"/>
      <c r="I1" s="92"/>
      <c r="J1" s="92"/>
      <c r="K1" s="92"/>
      <c r="N1" s="92"/>
      <c r="O1" s="93"/>
      <c r="P1" s="93"/>
      <c r="Q1" s="93"/>
      <c r="R1" s="93"/>
      <c r="S1" s="93"/>
      <c r="T1" s="93"/>
      <c r="U1" s="94"/>
      <c r="V1" s="94"/>
    </row>
    <row r="2" spans="1:23" s="37" customFormat="1" ht="18.75" x14ac:dyDescent="0.3">
      <c r="A2" s="124" t="str">
        <f>' Inf Conc'!A2</f>
        <v>Central Contra Costa Sanitary District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257"/>
      <c r="M2" s="449"/>
      <c r="N2" s="269"/>
      <c r="O2" s="95"/>
      <c r="P2" s="95"/>
      <c r="Q2" s="95"/>
      <c r="R2" s="95"/>
      <c r="S2" s="96"/>
      <c r="T2" s="97"/>
      <c r="U2" s="97"/>
      <c r="V2" s="97"/>
      <c r="W2" s="97"/>
    </row>
    <row r="3" spans="1:23" s="37" customFormat="1" ht="19.5" thickBot="1" x14ac:dyDescent="0.35">
      <c r="A3" s="126" t="str">
        <f>' Inf Conc'!A3</f>
        <v>Marylou Esparza, Laboratory Superintendent, 925-335-7751, mesparza@centralsan.org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259"/>
      <c r="M3" s="382"/>
      <c r="N3" s="270"/>
      <c r="O3" s="95"/>
      <c r="P3" s="95"/>
      <c r="Q3" s="95"/>
      <c r="R3" s="95"/>
      <c r="S3" s="96"/>
      <c r="T3" s="97"/>
      <c r="U3" s="97"/>
      <c r="V3" s="97"/>
      <c r="W3" s="97"/>
    </row>
    <row r="4" spans="1:23" ht="19.5" thickBot="1" x14ac:dyDescent="0.35">
      <c r="C4" s="98"/>
      <c r="D4" s="98"/>
      <c r="E4" s="98"/>
      <c r="F4" s="98"/>
      <c r="G4" s="98"/>
      <c r="H4" s="98"/>
      <c r="I4" s="98"/>
      <c r="J4" s="98"/>
      <c r="K4" s="98"/>
      <c r="L4" s="98"/>
      <c r="M4" s="450"/>
      <c r="N4" s="98"/>
      <c r="O4" s="98"/>
      <c r="P4" s="98"/>
      <c r="Q4" s="98"/>
    </row>
    <row r="5" spans="1:23" ht="27.75" customHeight="1" x14ac:dyDescent="0.25">
      <c r="A5" s="71" t="s">
        <v>90</v>
      </c>
      <c r="B5" s="8" t="s">
        <v>0</v>
      </c>
      <c r="C5" s="614" t="s">
        <v>4</v>
      </c>
      <c r="D5" s="613"/>
      <c r="E5" s="614" t="s">
        <v>5</v>
      </c>
      <c r="F5" s="613"/>
      <c r="G5" s="614" t="s">
        <v>1</v>
      </c>
      <c r="H5" s="613"/>
      <c r="I5" s="614" t="s">
        <v>2</v>
      </c>
      <c r="J5" s="613"/>
      <c r="K5" s="614" t="s">
        <v>3</v>
      </c>
      <c r="L5" s="613"/>
      <c r="M5" s="614" t="s">
        <v>7</v>
      </c>
      <c r="N5" s="613"/>
      <c r="O5" s="614" t="s">
        <v>8</v>
      </c>
      <c r="P5" s="613"/>
      <c r="Q5" s="614" t="s">
        <v>22</v>
      </c>
      <c r="R5" s="613"/>
      <c r="S5" s="612" t="s">
        <v>16</v>
      </c>
      <c r="T5" s="613"/>
      <c r="U5" s="612" t="s">
        <v>9</v>
      </c>
      <c r="V5" s="613"/>
    </row>
    <row r="6" spans="1:23" ht="18.75" customHeight="1" thickBot="1" x14ac:dyDescent="0.3">
      <c r="A6" s="340"/>
      <c r="B6" s="334" t="s">
        <v>32</v>
      </c>
      <c r="C6" s="341" t="s">
        <v>30</v>
      </c>
      <c r="D6" s="342" t="s">
        <v>31</v>
      </c>
      <c r="E6" s="341" t="s">
        <v>30</v>
      </c>
      <c r="F6" s="342" t="s">
        <v>31</v>
      </c>
      <c r="G6" s="341" t="s">
        <v>30</v>
      </c>
      <c r="H6" s="342" t="s">
        <v>31</v>
      </c>
      <c r="I6" s="341" t="s">
        <v>30</v>
      </c>
      <c r="J6" s="342" t="s">
        <v>31</v>
      </c>
      <c r="K6" s="341" t="s">
        <v>30</v>
      </c>
      <c r="L6" s="342" t="s">
        <v>31</v>
      </c>
      <c r="M6" s="341" t="s">
        <v>30</v>
      </c>
      <c r="N6" s="342" t="s">
        <v>31</v>
      </c>
      <c r="O6" s="341" t="s">
        <v>30</v>
      </c>
      <c r="P6" s="342" t="s">
        <v>31</v>
      </c>
      <c r="Q6" s="341" t="s">
        <v>30</v>
      </c>
      <c r="R6" s="342" t="s">
        <v>31</v>
      </c>
      <c r="S6" s="99" t="s">
        <v>30</v>
      </c>
      <c r="T6" s="343" t="s">
        <v>31</v>
      </c>
      <c r="U6" s="99" t="s">
        <v>30</v>
      </c>
      <c r="V6" s="342" t="s">
        <v>31</v>
      </c>
    </row>
    <row r="7" spans="1:23" ht="15" customHeight="1" x14ac:dyDescent="0.25">
      <c r="A7" s="344" t="str">
        <f>'Eff Conc.'!A7</f>
        <v>Q3 2012</v>
      </c>
      <c r="B7" s="345">
        <f>'Eff Conc.'!B7</f>
        <v>41095</v>
      </c>
      <c r="C7" s="100">
        <v>1.17</v>
      </c>
      <c r="D7" s="101"/>
      <c r="E7" s="102">
        <v>1.17</v>
      </c>
      <c r="F7" s="103"/>
      <c r="G7" s="100">
        <v>6.0999999999999999E-2</v>
      </c>
      <c r="H7" s="101"/>
      <c r="I7" s="102">
        <v>1.7999999999999999E-2</v>
      </c>
      <c r="J7" s="103"/>
      <c r="K7" s="100">
        <v>6.2E-2</v>
      </c>
      <c r="L7" s="101"/>
      <c r="M7" s="451">
        <v>0.01</v>
      </c>
      <c r="N7" s="104"/>
      <c r="O7" s="100">
        <v>1.9E-2</v>
      </c>
      <c r="P7" s="101"/>
      <c r="Q7" s="102">
        <v>1.9E-2</v>
      </c>
      <c r="R7" s="186"/>
      <c r="S7" s="189">
        <v>1.9E-2</v>
      </c>
      <c r="T7" s="101"/>
      <c r="U7" s="54">
        <v>1.5</v>
      </c>
      <c r="V7" s="101"/>
    </row>
    <row r="8" spans="1:23" ht="15" customHeight="1" x14ac:dyDescent="0.25">
      <c r="A8" s="344" t="str">
        <f>'Eff Conc.'!A8</f>
        <v>Q3 2012</v>
      </c>
      <c r="B8" s="345">
        <f>'Eff Conc.'!B8</f>
        <v>41099</v>
      </c>
      <c r="C8" s="105">
        <v>1.17</v>
      </c>
      <c r="D8" s="106"/>
      <c r="E8" s="107">
        <v>1.17</v>
      </c>
      <c r="F8" s="108"/>
      <c r="G8" s="105">
        <v>6.0999999999999999E-2</v>
      </c>
      <c r="H8" s="106"/>
      <c r="I8" s="107">
        <v>1.7999999999999999E-2</v>
      </c>
      <c r="J8" s="108"/>
      <c r="K8" s="105">
        <v>6.2E-2</v>
      </c>
      <c r="L8" s="106"/>
      <c r="M8" s="452">
        <v>0.01</v>
      </c>
      <c r="N8" s="109"/>
      <c r="O8" s="105">
        <v>1.9E-2</v>
      </c>
      <c r="P8" s="106"/>
      <c r="Q8" s="107">
        <v>1.9E-2</v>
      </c>
      <c r="R8" s="187"/>
      <c r="S8" s="190">
        <v>1.9E-2</v>
      </c>
      <c r="T8" s="106"/>
      <c r="U8" s="55">
        <v>1.5</v>
      </c>
      <c r="V8" s="106"/>
    </row>
    <row r="9" spans="1:23" ht="15" customHeight="1" x14ac:dyDescent="0.25">
      <c r="A9" s="344" t="str">
        <f>'Eff Conc.'!A9</f>
        <v>Q3 2012</v>
      </c>
      <c r="B9" s="345">
        <f>'Eff Conc.'!B9</f>
        <v>41107</v>
      </c>
      <c r="C9" s="105">
        <v>1.17</v>
      </c>
      <c r="D9" s="106"/>
      <c r="E9" s="107">
        <v>1.17</v>
      </c>
      <c r="F9" s="108"/>
      <c r="G9" s="105">
        <v>6.0999999999999999E-2</v>
      </c>
      <c r="H9" s="106"/>
      <c r="I9" s="107">
        <v>1.7999999999999999E-2</v>
      </c>
      <c r="J9" s="108"/>
      <c r="K9" s="105">
        <v>6.2E-2</v>
      </c>
      <c r="L9" s="106"/>
      <c r="M9" s="452">
        <v>0.01</v>
      </c>
      <c r="N9" s="109"/>
      <c r="O9" s="105">
        <v>1.9E-2</v>
      </c>
      <c r="P9" s="106"/>
      <c r="Q9" s="107">
        <v>1.9E-2</v>
      </c>
      <c r="R9" s="187"/>
      <c r="S9" s="190">
        <v>1.9E-2</v>
      </c>
      <c r="T9" s="106"/>
      <c r="U9" s="55">
        <v>1.5</v>
      </c>
      <c r="V9" s="106"/>
    </row>
    <row r="10" spans="1:23" ht="15" customHeight="1" x14ac:dyDescent="0.25">
      <c r="A10" s="344" t="str">
        <f>'Eff Conc.'!A10</f>
        <v>Q3 2012</v>
      </c>
      <c r="B10" s="345">
        <f>'Eff Conc.'!B10</f>
        <v>41129</v>
      </c>
      <c r="C10" s="105">
        <v>1.17</v>
      </c>
      <c r="D10" s="106"/>
      <c r="E10" s="107">
        <v>1.17</v>
      </c>
      <c r="F10" s="108"/>
      <c r="G10" s="105">
        <v>6.0999999999999999E-2</v>
      </c>
      <c r="H10" s="106"/>
      <c r="I10" s="107">
        <v>1.7999999999999999E-2</v>
      </c>
      <c r="J10" s="108"/>
      <c r="K10" s="105">
        <v>6.2E-2</v>
      </c>
      <c r="L10" s="106"/>
      <c r="M10" s="452">
        <v>0.01</v>
      </c>
      <c r="N10" s="109"/>
      <c r="O10" s="105">
        <v>1.9E-2</v>
      </c>
      <c r="P10" s="106"/>
      <c r="Q10" s="107">
        <v>1.9E-2</v>
      </c>
      <c r="R10" s="187"/>
      <c r="S10" s="190">
        <v>1.9E-2</v>
      </c>
      <c r="T10" s="106"/>
      <c r="U10" s="55">
        <v>1.5</v>
      </c>
      <c r="V10" s="106"/>
    </row>
    <row r="11" spans="1:23" ht="15" customHeight="1" x14ac:dyDescent="0.25">
      <c r="A11" s="344" t="str">
        <f>'Eff Conc.'!A11</f>
        <v>Q3 2012</v>
      </c>
      <c r="B11" s="345">
        <f>'Eff Conc.'!B11</f>
        <v>41143</v>
      </c>
      <c r="C11" s="105">
        <v>1.17</v>
      </c>
      <c r="D11" s="106"/>
      <c r="E11" s="107">
        <v>1.17</v>
      </c>
      <c r="F11" s="108"/>
      <c r="G11" s="105">
        <v>6.0999999999999999E-2</v>
      </c>
      <c r="H11" s="106"/>
      <c r="I11" s="107">
        <v>1.7999999999999999E-2</v>
      </c>
      <c r="J11" s="108"/>
      <c r="K11" s="105">
        <v>6.2E-2</v>
      </c>
      <c r="L11" s="106"/>
      <c r="M11" s="452">
        <v>0.01</v>
      </c>
      <c r="N11" s="109"/>
      <c r="O11" s="105">
        <v>1.9E-2</v>
      </c>
      <c r="P11" s="106"/>
      <c r="Q11" s="107">
        <v>1.9E-2</v>
      </c>
      <c r="R11" s="187"/>
      <c r="S11" s="190">
        <v>1.9E-2</v>
      </c>
      <c r="T11" s="106"/>
      <c r="U11" s="55">
        <v>1.5</v>
      </c>
      <c r="V11" s="106"/>
    </row>
    <row r="12" spans="1:23" ht="15" customHeight="1" x14ac:dyDescent="0.25">
      <c r="A12" s="344" t="str">
        <f>'Eff Conc.'!A12</f>
        <v>Q3 2012</v>
      </c>
      <c r="B12" s="345">
        <f>'Eff Conc.'!B12</f>
        <v>41164</v>
      </c>
      <c r="C12" s="105">
        <v>1.17</v>
      </c>
      <c r="D12" s="106"/>
      <c r="E12" s="107">
        <v>1.17</v>
      </c>
      <c r="F12" s="108"/>
      <c r="G12" s="105">
        <v>6.0999999999999999E-2</v>
      </c>
      <c r="H12" s="106"/>
      <c r="I12" s="107">
        <v>1.7999999999999999E-2</v>
      </c>
      <c r="J12" s="108"/>
      <c r="K12" s="105">
        <v>6.2E-2</v>
      </c>
      <c r="L12" s="106"/>
      <c r="M12" s="452">
        <v>0.01</v>
      </c>
      <c r="N12" s="109"/>
      <c r="O12" s="105">
        <v>1.9E-2</v>
      </c>
      <c r="P12" s="106"/>
      <c r="Q12" s="107">
        <v>1.9E-2</v>
      </c>
      <c r="R12" s="187"/>
      <c r="S12" s="190">
        <v>1.9E-2</v>
      </c>
      <c r="T12" s="106"/>
      <c r="U12" s="55">
        <v>1.5</v>
      </c>
      <c r="V12" s="106"/>
    </row>
    <row r="13" spans="1:23" ht="15" customHeight="1" thickBot="1" x14ac:dyDescent="0.3">
      <c r="A13" s="173" t="str">
        <f>'Eff Conc.'!A13</f>
        <v>Q3 2012</v>
      </c>
      <c r="B13" s="174">
        <f>'Eff Conc.'!B13</f>
        <v>41179</v>
      </c>
      <c r="C13" s="105">
        <v>1.17</v>
      </c>
      <c r="D13" s="106"/>
      <c r="E13" s="107">
        <v>1.17</v>
      </c>
      <c r="F13" s="108"/>
      <c r="G13" s="105">
        <v>6.0999999999999999E-2</v>
      </c>
      <c r="H13" s="106"/>
      <c r="I13" s="107">
        <v>1.7999999999999999E-2</v>
      </c>
      <c r="J13" s="108"/>
      <c r="K13" s="105">
        <v>6.2E-2</v>
      </c>
      <c r="L13" s="106"/>
      <c r="M13" s="452">
        <v>0.01</v>
      </c>
      <c r="N13" s="109"/>
      <c r="O13" s="105">
        <v>1.9E-2</v>
      </c>
      <c r="P13" s="106"/>
      <c r="Q13" s="107">
        <v>1.9E-2</v>
      </c>
      <c r="R13" s="187"/>
      <c r="S13" s="190">
        <v>1.9E-2</v>
      </c>
      <c r="T13" s="106"/>
      <c r="U13" s="55">
        <v>1.5</v>
      </c>
      <c r="V13" s="106"/>
    </row>
    <row r="14" spans="1:23" ht="15" customHeight="1" x14ac:dyDescent="0.25">
      <c r="A14" s="344" t="str">
        <f>'Eff Conc.'!A14</f>
        <v>Q4 2012</v>
      </c>
      <c r="B14" s="345">
        <f>'Eff Conc.'!B14</f>
        <v>41192</v>
      </c>
      <c r="C14" s="100">
        <v>1.17</v>
      </c>
      <c r="D14" s="101"/>
      <c r="E14" s="102">
        <v>1.17</v>
      </c>
      <c r="F14" s="103"/>
      <c r="G14" s="100">
        <v>6.0999999999999999E-2</v>
      </c>
      <c r="H14" s="101"/>
      <c r="I14" s="102">
        <v>1.7999999999999999E-2</v>
      </c>
      <c r="J14" s="103"/>
      <c r="K14" s="100">
        <v>6.2E-2</v>
      </c>
      <c r="L14" s="101"/>
      <c r="M14" s="451">
        <v>0.01</v>
      </c>
      <c r="N14" s="104"/>
      <c r="O14" s="100">
        <v>1.9E-2</v>
      </c>
      <c r="P14" s="101"/>
      <c r="Q14" s="102">
        <v>1.9E-2</v>
      </c>
      <c r="R14" s="186"/>
      <c r="S14" s="189">
        <v>1.9E-2</v>
      </c>
      <c r="T14" s="101"/>
      <c r="U14" s="54">
        <v>1.5</v>
      </c>
      <c r="V14" s="101"/>
    </row>
    <row r="15" spans="1:23" ht="15" customHeight="1" x14ac:dyDescent="0.25">
      <c r="A15" s="344" t="str">
        <f>'Eff Conc.'!A15</f>
        <v>Q4 2012</v>
      </c>
      <c r="B15" s="345">
        <f>'Eff Conc.'!B15</f>
        <v>41205</v>
      </c>
      <c r="C15" s="105">
        <v>1.17</v>
      </c>
      <c r="D15" s="106"/>
      <c r="E15" s="107">
        <v>1.17</v>
      </c>
      <c r="F15" s="108"/>
      <c r="G15" s="105">
        <v>6.0999999999999999E-2</v>
      </c>
      <c r="H15" s="106"/>
      <c r="I15" s="107">
        <v>1.7999999999999999E-2</v>
      </c>
      <c r="J15" s="108"/>
      <c r="K15" s="105">
        <v>6.2E-2</v>
      </c>
      <c r="L15" s="106"/>
      <c r="M15" s="452">
        <v>0.01</v>
      </c>
      <c r="N15" s="109"/>
      <c r="O15" s="105">
        <v>1.9E-2</v>
      </c>
      <c r="P15" s="106"/>
      <c r="Q15" s="107">
        <v>1.9E-2</v>
      </c>
      <c r="R15" s="187"/>
      <c r="S15" s="190">
        <v>1.9E-2</v>
      </c>
      <c r="T15" s="106"/>
      <c r="U15" s="55">
        <v>1.5</v>
      </c>
      <c r="V15" s="106"/>
    </row>
    <row r="16" spans="1:23" ht="15" customHeight="1" x14ac:dyDescent="0.25">
      <c r="A16" s="344" t="str">
        <f>'Eff Conc.'!A16</f>
        <v>Q4 2012</v>
      </c>
      <c r="B16" s="345">
        <f>'Eff Conc.'!B16</f>
        <v>41226</v>
      </c>
      <c r="C16" s="105">
        <v>1.17</v>
      </c>
      <c r="D16" s="106"/>
      <c r="E16" s="107">
        <v>1.17</v>
      </c>
      <c r="F16" s="108"/>
      <c r="G16" s="105">
        <v>6.0999999999999999E-2</v>
      </c>
      <c r="H16" s="106"/>
      <c r="I16" s="107">
        <v>1.7999999999999999E-2</v>
      </c>
      <c r="J16" s="108"/>
      <c r="K16" s="105">
        <v>6.2E-2</v>
      </c>
      <c r="L16" s="106"/>
      <c r="M16" s="452">
        <v>0.01</v>
      </c>
      <c r="N16" s="109"/>
      <c r="O16" s="105">
        <v>1.9E-2</v>
      </c>
      <c r="P16" s="106"/>
      <c r="Q16" s="107">
        <v>1.9E-2</v>
      </c>
      <c r="R16" s="187"/>
      <c r="S16" s="190">
        <v>1.9E-2</v>
      </c>
      <c r="T16" s="106"/>
      <c r="U16" s="55">
        <v>1.5</v>
      </c>
      <c r="V16" s="106"/>
    </row>
    <row r="17" spans="1:23" ht="15" customHeight="1" x14ac:dyDescent="0.25">
      <c r="A17" s="344" t="str">
        <f>'Eff Conc.'!A17</f>
        <v>Q4 2012</v>
      </c>
      <c r="B17" s="345">
        <f>'Eff Conc.'!B17</f>
        <v>41240</v>
      </c>
      <c r="C17" s="105">
        <v>1.17</v>
      </c>
      <c r="D17" s="106"/>
      <c r="E17" s="107">
        <v>1.17</v>
      </c>
      <c r="F17" s="108"/>
      <c r="G17" s="105">
        <v>6.0999999999999999E-2</v>
      </c>
      <c r="H17" s="106"/>
      <c r="I17" s="107">
        <v>1.7999999999999999E-2</v>
      </c>
      <c r="J17" s="108"/>
      <c r="K17" s="105">
        <v>6.2E-2</v>
      </c>
      <c r="L17" s="106"/>
      <c r="M17" s="452">
        <v>0.01</v>
      </c>
      <c r="N17" s="109"/>
      <c r="O17" s="105">
        <v>1.9E-2</v>
      </c>
      <c r="P17" s="106"/>
      <c r="Q17" s="107">
        <v>1.9E-2</v>
      </c>
      <c r="R17" s="187"/>
      <c r="S17" s="190">
        <v>1.9E-2</v>
      </c>
      <c r="T17" s="106"/>
      <c r="U17" s="55">
        <v>1.5</v>
      </c>
      <c r="V17" s="106"/>
    </row>
    <row r="18" spans="1:23" ht="15" customHeight="1" x14ac:dyDescent="0.25">
      <c r="A18" s="344" t="str">
        <f>'Eff Conc.'!A18</f>
        <v>Q4 2012</v>
      </c>
      <c r="B18" s="345">
        <f>'Eff Conc.'!B18</f>
        <v>41254</v>
      </c>
      <c r="C18" s="105">
        <v>1.17</v>
      </c>
      <c r="D18" s="106"/>
      <c r="E18" s="107">
        <v>1.17</v>
      </c>
      <c r="F18" s="108"/>
      <c r="G18" s="105">
        <v>6.0999999999999999E-2</v>
      </c>
      <c r="H18" s="106"/>
      <c r="I18" s="107">
        <v>1.7999999999999999E-2</v>
      </c>
      <c r="J18" s="108"/>
      <c r="K18" s="105">
        <v>6.2E-2</v>
      </c>
      <c r="L18" s="106"/>
      <c r="M18" s="452">
        <v>0.01</v>
      </c>
      <c r="N18" s="109"/>
      <c r="O18" s="105">
        <v>1.9E-2</v>
      </c>
      <c r="P18" s="106"/>
      <c r="Q18" s="107">
        <v>1.9E-2</v>
      </c>
      <c r="R18" s="187"/>
      <c r="S18" s="190">
        <v>1.9E-2</v>
      </c>
      <c r="T18" s="106"/>
      <c r="U18" s="55">
        <v>1.5</v>
      </c>
      <c r="V18" s="106"/>
    </row>
    <row r="19" spans="1:23" ht="15" customHeight="1" x14ac:dyDescent="0.25">
      <c r="A19" s="344" t="str">
        <f>'Eff Conc.'!A19</f>
        <v>Q4 2012</v>
      </c>
      <c r="B19" s="345">
        <f>'Eff Conc.'!B19</f>
        <v>41263</v>
      </c>
      <c r="C19" s="105">
        <v>1.17</v>
      </c>
      <c r="D19" s="106"/>
      <c r="E19" s="107">
        <v>1.17</v>
      </c>
      <c r="F19" s="108"/>
      <c r="G19" s="105">
        <v>6.0999999999999999E-2</v>
      </c>
      <c r="H19" s="106"/>
      <c r="I19" s="107">
        <v>1.7999999999999999E-2</v>
      </c>
      <c r="J19" s="108"/>
      <c r="K19" s="105">
        <v>6.2E-2</v>
      </c>
      <c r="L19" s="106"/>
      <c r="M19" s="452">
        <v>0.01</v>
      </c>
      <c r="N19" s="109"/>
      <c r="O19" s="105">
        <v>1.9E-2</v>
      </c>
      <c r="P19" s="106"/>
      <c r="Q19" s="107">
        <v>1.9E-2</v>
      </c>
      <c r="R19" s="187"/>
      <c r="S19" s="190">
        <v>1.9E-2</v>
      </c>
      <c r="T19" s="106"/>
      <c r="U19" s="55">
        <v>1.5</v>
      </c>
      <c r="V19" s="106"/>
    </row>
    <row r="20" spans="1:23" ht="15" customHeight="1" thickBot="1" x14ac:dyDescent="0.3">
      <c r="A20" s="173" t="str">
        <f>'Eff Conc.'!A20</f>
        <v>Q4 2012</v>
      </c>
      <c r="B20" s="174">
        <f>'Eff Conc.'!B20</f>
        <v>41269</v>
      </c>
      <c r="C20" s="112">
        <v>1.17</v>
      </c>
      <c r="D20" s="113"/>
      <c r="E20" s="110">
        <v>1.17</v>
      </c>
      <c r="F20" s="111"/>
      <c r="G20" s="112">
        <v>6.0999999999999999E-2</v>
      </c>
      <c r="H20" s="113"/>
      <c r="I20" s="110">
        <v>1.7999999999999999E-2</v>
      </c>
      <c r="J20" s="111"/>
      <c r="K20" s="112">
        <v>6.2E-2</v>
      </c>
      <c r="L20" s="113"/>
      <c r="M20" s="453">
        <v>0.01</v>
      </c>
      <c r="N20" s="114"/>
      <c r="O20" s="112">
        <v>1.9E-2</v>
      </c>
      <c r="P20" s="113"/>
      <c r="Q20" s="110">
        <v>1.9E-2</v>
      </c>
      <c r="R20" s="188"/>
      <c r="S20" s="191">
        <v>1.9E-2</v>
      </c>
      <c r="T20" s="113"/>
      <c r="U20" s="352">
        <v>1.5</v>
      </c>
      <c r="V20" s="113"/>
    </row>
    <row r="21" spans="1:23" s="37" customFormat="1" ht="15" customHeight="1" x14ac:dyDescent="0.25">
      <c r="A21" s="344" t="str">
        <f>'Eff Conc.'!A21</f>
        <v>Q1 2013</v>
      </c>
      <c r="B21" s="345">
        <f>'Eff Conc.'!B21</f>
        <v>41281</v>
      </c>
      <c r="C21" s="346">
        <v>0.47399999999999998</v>
      </c>
      <c r="D21" s="347"/>
      <c r="E21" s="348">
        <v>0.47399999999999998</v>
      </c>
      <c r="F21" s="349"/>
      <c r="G21" s="346">
        <v>6.0999999999999999E-2</v>
      </c>
      <c r="H21" s="347"/>
      <c r="I21" s="348">
        <v>1.7999999999999999E-2</v>
      </c>
      <c r="J21" s="349"/>
      <c r="K21" s="346">
        <v>6.2E-2</v>
      </c>
      <c r="L21" s="347"/>
      <c r="M21" s="454">
        <v>0.01</v>
      </c>
      <c r="N21" s="288"/>
      <c r="O21" s="346">
        <v>5.4000000000000003E-3</v>
      </c>
      <c r="P21" s="347"/>
      <c r="Q21" s="348">
        <v>5.4000000000000003E-3</v>
      </c>
      <c r="R21" s="350"/>
      <c r="S21" s="285">
        <v>5.4000000000000003E-3</v>
      </c>
      <c r="T21" s="347"/>
      <c r="U21" s="351">
        <v>1.5</v>
      </c>
      <c r="V21" s="347"/>
      <c r="W21" s="97"/>
    </row>
    <row r="22" spans="1:23" s="37" customFormat="1" ht="15" customHeight="1" x14ac:dyDescent="0.25">
      <c r="A22" s="171" t="str">
        <f>'Eff Conc.'!A22</f>
        <v>Q1 2013</v>
      </c>
      <c r="B22" s="172">
        <f>'Eff Conc.'!B22</f>
        <v>41282</v>
      </c>
      <c r="C22" s="105">
        <v>0.47399999999999998</v>
      </c>
      <c r="D22" s="106"/>
      <c r="E22" s="107">
        <v>0.47399999999999998</v>
      </c>
      <c r="F22" s="108"/>
      <c r="G22" s="105">
        <v>6.0999999999999999E-2</v>
      </c>
      <c r="H22" s="106"/>
      <c r="I22" s="107">
        <v>1.7999999999999999E-2</v>
      </c>
      <c r="J22" s="108"/>
      <c r="K22" s="105">
        <v>6.2E-2</v>
      </c>
      <c r="L22" s="106"/>
      <c r="M22" s="452">
        <v>0.01</v>
      </c>
      <c r="N22" s="109"/>
      <c r="O22" s="105">
        <v>5.4000000000000003E-3</v>
      </c>
      <c r="P22" s="106"/>
      <c r="Q22" s="107">
        <v>5.4000000000000003E-3</v>
      </c>
      <c r="R22" s="187"/>
      <c r="S22" s="190">
        <v>5.4000000000000003E-3</v>
      </c>
      <c r="T22" s="106"/>
      <c r="U22" s="55">
        <v>1.5</v>
      </c>
      <c r="V22" s="106"/>
      <c r="W22" s="97"/>
    </row>
    <row r="23" spans="1:23" s="37" customFormat="1" ht="15" customHeight="1" x14ac:dyDescent="0.25">
      <c r="A23" s="171" t="str">
        <f>'Eff Conc.'!A23</f>
        <v>Q1 2013</v>
      </c>
      <c r="B23" s="172">
        <f>'Eff Conc.'!B23</f>
        <v>41296</v>
      </c>
      <c r="C23" s="105">
        <v>0.47399999999999998</v>
      </c>
      <c r="D23" s="106"/>
      <c r="E23" s="107">
        <v>0.47399999999999998</v>
      </c>
      <c r="F23" s="108"/>
      <c r="G23" s="105">
        <v>6.0999999999999999E-2</v>
      </c>
      <c r="H23" s="106"/>
      <c r="I23" s="107">
        <v>1.7999999999999999E-2</v>
      </c>
      <c r="J23" s="108"/>
      <c r="K23" s="105">
        <v>6.2E-2</v>
      </c>
      <c r="L23" s="106"/>
      <c r="M23" s="452">
        <v>0.01</v>
      </c>
      <c r="N23" s="109"/>
      <c r="O23" s="105">
        <v>5.4000000000000003E-3</v>
      </c>
      <c r="P23" s="106"/>
      <c r="Q23" s="107">
        <v>5.4000000000000003E-3</v>
      </c>
      <c r="R23" s="187"/>
      <c r="S23" s="190">
        <v>5.4000000000000003E-3</v>
      </c>
      <c r="T23" s="106"/>
      <c r="U23" s="55">
        <v>1.5</v>
      </c>
      <c r="V23" s="106"/>
      <c r="W23" s="97"/>
    </row>
    <row r="24" spans="1:23" s="37" customFormat="1" ht="15" customHeight="1" x14ac:dyDescent="0.25">
      <c r="A24" s="171" t="str">
        <f>'Eff Conc.'!A24</f>
        <v>Q1 2013</v>
      </c>
      <c r="B24" s="172">
        <f>'Eff Conc.'!B24</f>
        <v>41305</v>
      </c>
      <c r="C24" s="105">
        <v>0.47399999999999998</v>
      </c>
      <c r="D24" s="106"/>
      <c r="E24" s="107">
        <v>0.47399999999999998</v>
      </c>
      <c r="F24" s="108"/>
      <c r="G24" s="105">
        <v>6.0999999999999999E-2</v>
      </c>
      <c r="H24" s="106"/>
      <c r="I24" s="107">
        <v>1.7999999999999999E-2</v>
      </c>
      <c r="J24" s="108"/>
      <c r="K24" s="105">
        <v>6.2E-2</v>
      </c>
      <c r="L24" s="106"/>
      <c r="M24" s="452">
        <v>0.01</v>
      </c>
      <c r="N24" s="109"/>
      <c r="O24" s="105">
        <v>5.4000000000000003E-3</v>
      </c>
      <c r="P24" s="106"/>
      <c r="Q24" s="107">
        <v>5.4000000000000003E-3</v>
      </c>
      <c r="R24" s="187"/>
      <c r="S24" s="190">
        <v>5.4000000000000003E-3</v>
      </c>
      <c r="T24" s="106"/>
      <c r="U24" s="55">
        <v>1.5</v>
      </c>
      <c r="V24" s="106"/>
      <c r="W24" s="97"/>
    </row>
    <row r="25" spans="1:23" s="37" customFormat="1" ht="15" customHeight="1" x14ac:dyDescent="0.25">
      <c r="A25" s="171" t="str">
        <f>'Eff Conc.'!A25</f>
        <v>Q1 2013</v>
      </c>
      <c r="B25" s="172">
        <f>'Eff Conc.'!B25</f>
        <v>41317</v>
      </c>
      <c r="C25" s="105">
        <v>0.47399999999999998</v>
      </c>
      <c r="D25" s="106"/>
      <c r="E25" s="107">
        <v>0.47399999999999998</v>
      </c>
      <c r="F25" s="108"/>
      <c r="G25" s="105">
        <v>6.0999999999999999E-2</v>
      </c>
      <c r="H25" s="106"/>
      <c r="I25" s="107">
        <v>1.7999999999999999E-2</v>
      </c>
      <c r="J25" s="108"/>
      <c r="K25" s="105">
        <v>6.2E-2</v>
      </c>
      <c r="L25" s="106"/>
      <c r="M25" s="452">
        <v>0.01</v>
      </c>
      <c r="N25" s="109"/>
      <c r="O25" s="105">
        <v>5.4000000000000003E-3</v>
      </c>
      <c r="P25" s="106"/>
      <c r="Q25" s="107">
        <v>5.4000000000000003E-3</v>
      </c>
      <c r="R25" s="187"/>
      <c r="S25" s="190">
        <v>5.4000000000000003E-3</v>
      </c>
      <c r="T25" s="106"/>
      <c r="U25" s="55">
        <v>2.5</v>
      </c>
      <c r="V25" s="106"/>
      <c r="W25" s="97"/>
    </row>
    <row r="26" spans="1:23" s="37" customFormat="1" ht="15" customHeight="1" x14ac:dyDescent="0.25">
      <c r="A26" s="171" t="str">
        <f>'Eff Conc.'!A26</f>
        <v>Q1 2013</v>
      </c>
      <c r="B26" s="172">
        <f>'Eff Conc.'!B26</f>
        <v>41318</v>
      </c>
      <c r="C26" s="105">
        <v>0.47399999999999998</v>
      </c>
      <c r="D26" s="106"/>
      <c r="E26" s="107">
        <v>0.47399999999999998</v>
      </c>
      <c r="F26" s="108"/>
      <c r="G26" s="105">
        <v>6.0999999999999999E-2</v>
      </c>
      <c r="H26" s="106"/>
      <c r="I26" s="107">
        <v>1.7999999999999999E-2</v>
      </c>
      <c r="J26" s="108"/>
      <c r="K26" s="105">
        <v>6.2E-2</v>
      </c>
      <c r="L26" s="106"/>
      <c r="M26" s="452">
        <v>0.01</v>
      </c>
      <c r="N26" s="109"/>
      <c r="O26" s="105">
        <v>5.4000000000000003E-3</v>
      </c>
      <c r="P26" s="106"/>
      <c r="Q26" s="107">
        <v>5.4000000000000003E-3</v>
      </c>
      <c r="R26" s="187"/>
      <c r="S26" s="190">
        <v>5.4000000000000003E-3</v>
      </c>
      <c r="T26" s="106"/>
      <c r="U26" s="55">
        <v>2.5</v>
      </c>
      <c r="V26" s="106"/>
      <c r="W26" s="97"/>
    </row>
    <row r="27" spans="1:23" s="37" customFormat="1" ht="15" customHeight="1" x14ac:dyDescent="0.25">
      <c r="A27" s="171" t="str">
        <f>'Eff Conc.'!A27</f>
        <v>Q1 2013</v>
      </c>
      <c r="B27" s="172">
        <f>'Eff Conc.'!B27</f>
        <v>41325</v>
      </c>
      <c r="C27" s="105">
        <v>0.47399999999999998</v>
      </c>
      <c r="D27" s="106"/>
      <c r="E27" s="107">
        <v>0.47399999999999998</v>
      </c>
      <c r="F27" s="108"/>
      <c r="G27" s="105">
        <v>6.0999999999999999E-2</v>
      </c>
      <c r="H27" s="106"/>
      <c r="I27" s="107">
        <v>1.7999999999999999E-2</v>
      </c>
      <c r="J27" s="108"/>
      <c r="K27" s="105">
        <v>6.2E-2</v>
      </c>
      <c r="L27" s="106"/>
      <c r="M27" s="452">
        <v>0.01</v>
      </c>
      <c r="N27" s="109"/>
      <c r="O27" s="105">
        <v>5.4000000000000003E-3</v>
      </c>
      <c r="P27" s="106"/>
      <c r="Q27" s="107">
        <v>5.4000000000000003E-3</v>
      </c>
      <c r="R27" s="187"/>
      <c r="S27" s="190">
        <v>5.4000000000000003E-3</v>
      </c>
      <c r="T27" s="106"/>
      <c r="U27" s="55">
        <v>2.5</v>
      </c>
      <c r="V27" s="106"/>
      <c r="W27" s="97"/>
    </row>
    <row r="28" spans="1:23" s="37" customFormat="1" ht="15" customHeight="1" x14ac:dyDescent="0.25">
      <c r="A28" s="171" t="str">
        <f>'Eff Conc.'!A28</f>
        <v>Q1 2013</v>
      </c>
      <c r="B28" s="172">
        <f>'Eff Conc.'!B28</f>
        <v>41331</v>
      </c>
      <c r="C28" s="105">
        <v>0.47399999999999998</v>
      </c>
      <c r="D28" s="106"/>
      <c r="E28" s="107">
        <v>0.47399999999999998</v>
      </c>
      <c r="F28" s="108"/>
      <c r="G28" s="105">
        <v>6.0999999999999999E-2</v>
      </c>
      <c r="H28" s="106"/>
      <c r="I28" s="107">
        <v>1.7999999999999999E-2</v>
      </c>
      <c r="J28" s="108"/>
      <c r="K28" s="105">
        <v>6.2E-2</v>
      </c>
      <c r="L28" s="106"/>
      <c r="M28" s="452">
        <v>0.01</v>
      </c>
      <c r="N28" s="109"/>
      <c r="O28" s="105">
        <v>5.4000000000000003E-3</v>
      </c>
      <c r="P28" s="106"/>
      <c r="Q28" s="107">
        <v>5.4000000000000003E-3</v>
      </c>
      <c r="R28" s="187"/>
      <c r="S28" s="190">
        <v>5.4000000000000003E-3</v>
      </c>
      <c r="T28" s="106"/>
      <c r="U28" s="55">
        <v>2.5</v>
      </c>
      <c r="V28" s="106"/>
      <c r="W28" s="97"/>
    </row>
    <row r="29" spans="1:23" s="37" customFormat="1" ht="15" customHeight="1" x14ac:dyDescent="0.25">
      <c r="A29" s="171" t="str">
        <f>'Eff Conc.'!A29</f>
        <v>Q1 2013</v>
      </c>
      <c r="B29" s="172">
        <f>'Eff Conc.'!B29</f>
        <v>41345</v>
      </c>
      <c r="C29" s="105">
        <v>0.47399999999999998</v>
      </c>
      <c r="D29" s="106"/>
      <c r="E29" s="107">
        <v>0.47399999999999998</v>
      </c>
      <c r="F29" s="108"/>
      <c r="G29" s="105">
        <v>0.20499999999999999</v>
      </c>
      <c r="H29" s="106"/>
      <c r="I29" s="107">
        <v>2.9000000000000001E-2</v>
      </c>
      <c r="J29" s="108"/>
      <c r="K29" s="105">
        <v>6.2E-2</v>
      </c>
      <c r="L29" s="106"/>
      <c r="M29" s="452">
        <v>0.01</v>
      </c>
      <c r="N29" s="109"/>
      <c r="O29" s="105">
        <v>5.4000000000000003E-3</v>
      </c>
      <c r="P29" s="106"/>
      <c r="Q29" s="107">
        <v>5.4000000000000003E-3</v>
      </c>
      <c r="R29" s="187"/>
      <c r="S29" s="190">
        <v>5.4000000000000003E-3</v>
      </c>
      <c r="T29" s="106"/>
      <c r="U29" s="55">
        <v>2.5</v>
      </c>
      <c r="V29" s="106"/>
      <c r="W29" s="97"/>
    </row>
    <row r="30" spans="1:23" s="37" customFormat="1" ht="15" customHeight="1" x14ac:dyDescent="0.25">
      <c r="A30" s="171" t="str">
        <f>'Eff Conc.'!A30</f>
        <v>Q1 2013</v>
      </c>
      <c r="B30" s="172">
        <f>'Eff Conc.'!B30</f>
        <v>41346</v>
      </c>
      <c r="C30" s="105">
        <v>0.47399999999999998</v>
      </c>
      <c r="D30" s="106"/>
      <c r="E30" s="107">
        <v>0.47399999999999998</v>
      </c>
      <c r="F30" s="108"/>
      <c r="G30" s="105">
        <v>0.20499999999999999</v>
      </c>
      <c r="H30" s="106"/>
      <c r="I30" s="107">
        <v>2.9000000000000001E-2</v>
      </c>
      <c r="J30" s="108"/>
      <c r="K30" s="105">
        <v>6.2E-2</v>
      </c>
      <c r="L30" s="106"/>
      <c r="M30" s="452">
        <v>0.01</v>
      </c>
      <c r="N30" s="109"/>
      <c r="O30" s="105">
        <v>5.4000000000000003E-3</v>
      </c>
      <c r="P30" s="106"/>
      <c r="Q30" s="107">
        <v>5.4000000000000003E-3</v>
      </c>
      <c r="R30" s="187"/>
      <c r="S30" s="190">
        <v>5.4000000000000003E-3</v>
      </c>
      <c r="T30" s="106"/>
      <c r="U30" s="55">
        <v>2.5</v>
      </c>
      <c r="V30" s="106"/>
      <c r="W30" s="97"/>
    </row>
    <row r="31" spans="1:23" s="37" customFormat="1" ht="15" customHeight="1" thickBot="1" x14ac:dyDescent="0.3">
      <c r="A31" s="173" t="str">
        <f>'Eff Conc.'!A31</f>
        <v>Q1 2013</v>
      </c>
      <c r="B31" s="174">
        <f>'Eff Conc.'!B31</f>
        <v>41352</v>
      </c>
      <c r="C31" s="112">
        <v>0.47399999999999998</v>
      </c>
      <c r="D31" s="113"/>
      <c r="E31" s="110">
        <v>0.47399999999999998</v>
      </c>
      <c r="F31" s="111"/>
      <c r="G31" s="112">
        <v>0.20499999999999999</v>
      </c>
      <c r="H31" s="113"/>
      <c r="I31" s="110">
        <v>2.9000000000000001E-2</v>
      </c>
      <c r="J31" s="111"/>
      <c r="K31" s="112">
        <v>6.2E-2</v>
      </c>
      <c r="L31" s="113"/>
      <c r="M31" s="453">
        <v>0.01</v>
      </c>
      <c r="N31" s="114"/>
      <c r="O31" s="112">
        <v>5.4000000000000003E-3</v>
      </c>
      <c r="P31" s="113"/>
      <c r="Q31" s="110">
        <v>5.4000000000000003E-3</v>
      </c>
      <c r="R31" s="188"/>
      <c r="S31" s="191">
        <v>5.4000000000000003E-3</v>
      </c>
      <c r="T31" s="113"/>
      <c r="U31" s="352">
        <v>2.5</v>
      </c>
      <c r="V31" s="113"/>
      <c r="W31" s="97"/>
    </row>
    <row r="32" spans="1:23" s="37" customFormat="1" ht="15" customHeight="1" x14ac:dyDescent="0.25">
      <c r="A32" s="344" t="str">
        <f>'Eff Conc.'!A32</f>
        <v>Q2 2013</v>
      </c>
      <c r="B32" s="345">
        <f>'Eff Conc.'!B32</f>
        <v>41365</v>
      </c>
      <c r="C32" s="346">
        <v>0.47399999999999998</v>
      </c>
      <c r="D32" s="347"/>
      <c r="E32" s="348">
        <v>0.47399999999999998</v>
      </c>
      <c r="F32" s="349"/>
      <c r="G32" s="346">
        <v>0.20499999999999999</v>
      </c>
      <c r="H32" s="347"/>
      <c r="I32" s="348">
        <v>2.9000000000000001E-2</v>
      </c>
      <c r="J32" s="349"/>
      <c r="K32" s="346">
        <v>6.2E-2</v>
      </c>
      <c r="L32" s="347"/>
      <c r="M32" s="454">
        <v>0.01</v>
      </c>
      <c r="N32" s="288"/>
      <c r="O32" s="346">
        <v>5.4000000000000003E-3</v>
      </c>
      <c r="P32" s="347"/>
      <c r="Q32" s="348">
        <v>5.4000000000000003E-3</v>
      </c>
      <c r="R32" s="350"/>
      <c r="S32" s="285">
        <v>5.4000000000000003E-3</v>
      </c>
      <c r="T32" s="347"/>
      <c r="U32" s="351">
        <v>2.5</v>
      </c>
      <c r="V32" s="347"/>
      <c r="W32" s="97"/>
    </row>
    <row r="33" spans="1:23" s="37" customFormat="1" ht="15" customHeight="1" x14ac:dyDescent="0.25">
      <c r="A33" s="171" t="str">
        <f>'Eff Conc.'!A33</f>
        <v>Q2 2013</v>
      </c>
      <c r="B33" s="172">
        <f>'Eff Conc.'!B33</f>
        <v>41372</v>
      </c>
      <c r="C33" s="105">
        <v>0.47399999999999998</v>
      </c>
      <c r="D33" s="106"/>
      <c r="E33" s="107">
        <v>0.47399999999999998</v>
      </c>
      <c r="F33" s="108"/>
      <c r="G33" s="105">
        <v>0.20499999999999999</v>
      </c>
      <c r="H33" s="106"/>
      <c r="I33" s="107">
        <v>2.9000000000000001E-2</v>
      </c>
      <c r="J33" s="108"/>
      <c r="K33" s="105">
        <v>6.2E-2</v>
      </c>
      <c r="L33" s="106"/>
      <c r="M33" s="452">
        <v>0.01</v>
      </c>
      <c r="N33" s="109"/>
      <c r="O33" s="105">
        <v>5.4000000000000003E-3</v>
      </c>
      <c r="P33" s="106"/>
      <c r="Q33" s="107">
        <v>5.4000000000000003E-3</v>
      </c>
      <c r="R33" s="187"/>
      <c r="S33" s="190">
        <v>5.4000000000000003E-3</v>
      </c>
      <c r="T33" s="106"/>
      <c r="U33" s="55">
        <v>2.5</v>
      </c>
      <c r="V33" s="106"/>
      <c r="W33" s="97"/>
    </row>
    <row r="34" spans="1:23" s="37" customFormat="1" ht="15" customHeight="1" x14ac:dyDescent="0.25">
      <c r="A34" s="171" t="str">
        <f>'Eff Conc.'!A34</f>
        <v>Q2 2013</v>
      </c>
      <c r="B34" s="172">
        <f>'Eff Conc.'!B34</f>
        <v>41379</v>
      </c>
      <c r="C34" s="105">
        <v>0.47399999999999998</v>
      </c>
      <c r="D34" s="106"/>
      <c r="E34" s="107">
        <v>0.47399999999999998</v>
      </c>
      <c r="F34" s="108"/>
      <c r="G34" s="105">
        <v>0.20499999999999999</v>
      </c>
      <c r="H34" s="106"/>
      <c r="I34" s="107">
        <v>2.9000000000000001E-2</v>
      </c>
      <c r="J34" s="108"/>
      <c r="K34" s="105">
        <v>6.2E-2</v>
      </c>
      <c r="L34" s="106"/>
      <c r="M34" s="452">
        <v>0.01</v>
      </c>
      <c r="N34" s="109"/>
      <c r="O34" s="105">
        <v>5.4000000000000003E-3</v>
      </c>
      <c r="P34" s="106"/>
      <c r="Q34" s="107">
        <v>5.4000000000000003E-3</v>
      </c>
      <c r="R34" s="187"/>
      <c r="S34" s="190">
        <v>5.4000000000000003E-3</v>
      </c>
      <c r="T34" s="106"/>
      <c r="U34" s="55">
        <v>2.5</v>
      </c>
      <c r="V34" s="106"/>
      <c r="W34" s="97"/>
    </row>
    <row r="35" spans="1:23" s="37" customFormat="1" ht="15" customHeight="1" x14ac:dyDescent="0.25">
      <c r="A35" s="171" t="str">
        <f>'Eff Conc.'!A35</f>
        <v>Q2 2013</v>
      </c>
      <c r="B35" s="172">
        <f>'Eff Conc.'!B35</f>
        <v>41400</v>
      </c>
      <c r="C35" s="105">
        <v>0.47399999999999998</v>
      </c>
      <c r="D35" s="106"/>
      <c r="E35" s="107">
        <v>0.47399999999999998</v>
      </c>
      <c r="F35" s="108"/>
      <c r="G35" s="105">
        <v>0.20499999999999999</v>
      </c>
      <c r="H35" s="106"/>
      <c r="I35" s="107">
        <v>2.9000000000000001E-2</v>
      </c>
      <c r="J35" s="108"/>
      <c r="K35" s="105">
        <v>6.2E-2</v>
      </c>
      <c r="L35" s="106"/>
      <c r="M35" s="452">
        <v>0.01</v>
      </c>
      <c r="N35" s="109"/>
      <c r="O35" s="105">
        <v>5.4000000000000003E-3</v>
      </c>
      <c r="P35" s="106"/>
      <c r="Q35" s="107">
        <v>5.4000000000000003E-3</v>
      </c>
      <c r="R35" s="187"/>
      <c r="S35" s="190">
        <v>5.4000000000000003E-3</v>
      </c>
      <c r="T35" s="106"/>
      <c r="U35" s="55">
        <v>2.5</v>
      </c>
      <c r="V35" s="106"/>
      <c r="W35" s="97"/>
    </row>
    <row r="36" spans="1:23" s="37" customFormat="1" ht="15" customHeight="1" x14ac:dyDescent="0.25">
      <c r="A36" s="171" t="str">
        <f>'Eff Conc.'!A36</f>
        <v>Q2 2013</v>
      </c>
      <c r="B36" s="172">
        <f>'Eff Conc.'!B36</f>
        <v>41408</v>
      </c>
      <c r="C36" s="105">
        <v>0.47399999999999998</v>
      </c>
      <c r="D36" s="106"/>
      <c r="E36" s="107">
        <v>0.47399999999999998</v>
      </c>
      <c r="F36" s="108"/>
      <c r="G36" s="105">
        <v>0.20499999999999999</v>
      </c>
      <c r="H36" s="106"/>
      <c r="I36" s="107">
        <v>2.9000000000000001E-2</v>
      </c>
      <c r="J36" s="108"/>
      <c r="K36" s="105">
        <v>6.2E-2</v>
      </c>
      <c r="L36" s="106"/>
      <c r="M36" s="452">
        <v>0.01</v>
      </c>
      <c r="N36" s="109"/>
      <c r="O36" s="105">
        <v>5.4000000000000003E-3</v>
      </c>
      <c r="P36" s="106"/>
      <c r="Q36" s="107">
        <v>5.4000000000000003E-3</v>
      </c>
      <c r="R36" s="187"/>
      <c r="S36" s="190">
        <v>5.4000000000000003E-3</v>
      </c>
      <c r="T36" s="106"/>
      <c r="U36" s="55">
        <v>2.5</v>
      </c>
      <c r="V36" s="106"/>
      <c r="W36" s="97"/>
    </row>
    <row r="37" spans="1:23" s="37" customFormat="1" ht="15" customHeight="1" x14ac:dyDescent="0.25">
      <c r="A37" s="171" t="str">
        <f>'Eff Conc.'!A37</f>
        <v>Q2 2013</v>
      </c>
      <c r="B37" s="172">
        <f>'Eff Conc.'!B37</f>
        <v>41414</v>
      </c>
      <c r="C37" s="105">
        <v>0.47399999999999998</v>
      </c>
      <c r="D37" s="106"/>
      <c r="E37" s="107">
        <v>0.47399999999999998</v>
      </c>
      <c r="F37" s="108"/>
      <c r="G37" s="105">
        <v>0.20499999999999999</v>
      </c>
      <c r="H37" s="106"/>
      <c r="I37" s="107">
        <v>2.9000000000000001E-2</v>
      </c>
      <c r="J37" s="108"/>
      <c r="K37" s="105">
        <v>6.2E-2</v>
      </c>
      <c r="L37" s="106"/>
      <c r="M37" s="452">
        <v>0.01</v>
      </c>
      <c r="N37" s="109"/>
      <c r="O37" s="105">
        <v>5.4000000000000003E-3</v>
      </c>
      <c r="P37" s="106"/>
      <c r="Q37" s="107">
        <v>5.4000000000000003E-3</v>
      </c>
      <c r="R37" s="187"/>
      <c r="S37" s="190">
        <v>5.4000000000000003E-3</v>
      </c>
      <c r="T37" s="106"/>
      <c r="U37" s="55">
        <v>2.5</v>
      </c>
      <c r="V37" s="106"/>
      <c r="W37" s="97"/>
    </row>
    <row r="38" spans="1:23" s="37" customFormat="1" ht="15" customHeight="1" x14ac:dyDescent="0.25">
      <c r="A38" s="171" t="str">
        <f>'Eff Conc.'!A38</f>
        <v>Q2 2013</v>
      </c>
      <c r="B38" s="172">
        <f>'Eff Conc.'!B38</f>
        <v>41428</v>
      </c>
      <c r="C38" s="105">
        <v>0.47399999999999998</v>
      </c>
      <c r="D38" s="106"/>
      <c r="E38" s="107">
        <v>0.47399999999999998</v>
      </c>
      <c r="F38" s="108"/>
      <c r="G38" s="105">
        <v>0.20499999999999999</v>
      </c>
      <c r="H38" s="106"/>
      <c r="I38" s="107">
        <v>2.9000000000000001E-2</v>
      </c>
      <c r="J38" s="108"/>
      <c r="K38" s="105">
        <v>6.2E-2</v>
      </c>
      <c r="L38" s="106"/>
      <c r="M38" s="452">
        <v>0.01</v>
      </c>
      <c r="N38" s="109"/>
      <c r="O38" s="105">
        <v>5.4000000000000003E-3</v>
      </c>
      <c r="P38" s="106"/>
      <c r="Q38" s="107">
        <v>5.4000000000000003E-3</v>
      </c>
      <c r="R38" s="187"/>
      <c r="S38" s="190">
        <v>5.4000000000000003E-3</v>
      </c>
      <c r="T38" s="106"/>
      <c r="U38" s="55">
        <v>2.5</v>
      </c>
      <c r="V38" s="106"/>
      <c r="W38" s="97"/>
    </row>
    <row r="39" spans="1:23" s="37" customFormat="1" ht="15" customHeight="1" x14ac:dyDescent="0.25">
      <c r="A39" s="171" t="str">
        <f>'Eff Conc.'!A39</f>
        <v>Q2 2013</v>
      </c>
      <c r="B39" s="172">
        <f>'Eff Conc.'!B39</f>
        <v>41435</v>
      </c>
      <c r="C39" s="105">
        <v>0.47399999999999998</v>
      </c>
      <c r="D39" s="106"/>
      <c r="E39" s="107">
        <v>0.47399999999999998</v>
      </c>
      <c r="F39" s="108"/>
      <c r="G39" s="105">
        <v>0.20499999999999999</v>
      </c>
      <c r="H39" s="106"/>
      <c r="I39" s="107">
        <v>2.9000000000000001E-2</v>
      </c>
      <c r="J39" s="108"/>
      <c r="K39" s="105">
        <v>6.2E-2</v>
      </c>
      <c r="L39" s="106"/>
      <c r="M39" s="452">
        <v>0.01</v>
      </c>
      <c r="N39" s="109"/>
      <c r="O39" s="105">
        <v>5.4000000000000003E-3</v>
      </c>
      <c r="P39" s="106"/>
      <c r="Q39" s="107">
        <v>5.4000000000000003E-3</v>
      </c>
      <c r="R39" s="187"/>
      <c r="S39" s="190">
        <v>5.4000000000000003E-3</v>
      </c>
      <c r="T39" s="106"/>
      <c r="U39" s="55">
        <v>2.5</v>
      </c>
      <c r="V39" s="106"/>
      <c r="W39" s="97"/>
    </row>
    <row r="40" spans="1:23" s="37" customFormat="1" ht="15" customHeight="1" x14ac:dyDescent="0.25">
      <c r="A40" s="171" t="str">
        <f>'Eff Conc.'!A40</f>
        <v>Q2 2013</v>
      </c>
      <c r="B40" s="172">
        <f>'Eff Conc.'!B40</f>
        <v>41436</v>
      </c>
      <c r="C40" s="105">
        <v>0.47399999999999998</v>
      </c>
      <c r="D40" s="106"/>
      <c r="E40" s="107">
        <v>0.47399999999999998</v>
      </c>
      <c r="F40" s="108"/>
      <c r="G40" s="105">
        <v>0.20499999999999999</v>
      </c>
      <c r="H40" s="106"/>
      <c r="I40" s="107">
        <v>2.9000000000000001E-2</v>
      </c>
      <c r="J40" s="108"/>
      <c r="K40" s="105">
        <v>6.2E-2</v>
      </c>
      <c r="L40" s="106"/>
      <c r="M40" s="452">
        <v>0.01</v>
      </c>
      <c r="N40" s="109"/>
      <c r="O40" s="105">
        <v>5.4000000000000003E-3</v>
      </c>
      <c r="P40" s="106"/>
      <c r="Q40" s="107">
        <v>5.4000000000000003E-3</v>
      </c>
      <c r="R40" s="187"/>
      <c r="S40" s="190">
        <v>5.4000000000000003E-3</v>
      </c>
      <c r="T40" s="106"/>
      <c r="U40" s="55">
        <v>2.5</v>
      </c>
      <c r="V40" s="106"/>
      <c r="W40" s="97"/>
    </row>
    <row r="41" spans="1:23" s="37" customFormat="1" ht="15" customHeight="1" x14ac:dyDescent="0.25">
      <c r="A41" s="171" t="str">
        <f>'Eff Conc.'!A41</f>
        <v>Q2 2013</v>
      </c>
      <c r="B41" s="172">
        <f>'Eff Conc.'!B41</f>
        <v>41444</v>
      </c>
      <c r="C41" s="105">
        <v>0.47399999999999998</v>
      </c>
      <c r="D41" s="106"/>
      <c r="E41" s="107">
        <v>0.47399999999999998</v>
      </c>
      <c r="F41" s="108"/>
      <c r="G41" s="105">
        <v>0.20499999999999999</v>
      </c>
      <c r="H41" s="106"/>
      <c r="I41" s="107">
        <v>2.9000000000000001E-2</v>
      </c>
      <c r="J41" s="108"/>
      <c r="K41" s="105">
        <v>6.2E-2</v>
      </c>
      <c r="L41" s="106"/>
      <c r="M41" s="452">
        <v>0.01</v>
      </c>
      <c r="N41" s="109"/>
      <c r="O41" s="105">
        <v>5.4000000000000003E-3</v>
      </c>
      <c r="P41" s="106"/>
      <c r="Q41" s="107">
        <v>5.4000000000000003E-3</v>
      </c>
      <c r="R41" s="187"/>
      <c r="S41" s="190">
        <v>5.4000000000000003E-3</v>
      </c>
      <c r="T41" s="106"/>
      <c r="U41" s="55">
        <v>2.5</v>
      </c>
      <c r="V41" s="106"/>
      <c r="W41" s="97"/>
    </row>
    <row r="42" spans="1:23" s="37" customFormat="1" ht="15" customHeight="1" thickBot="1" x14ac:dyDescent="0.3">
      <c r="A42" s="173" t="str">
        <f>'Eff Conc.'!A42</f>
        <v>Q2 2013</v>
      </c>
      <c r="B42" s="174">
        <f>'Eff Conc.'!B42</f>
        <v>41449</v>
      </c>
      <c r="C42" s="112">
        <v>0.47399999999999998</v>
      </c>
      <c r="D42" s="113"/>
      <c r="E42" s="110">
        <v>0.47399999999999998</v>
      </c>
      <c r="F42" s="111"/>
      <c r="G42" s="112">
        <v>0.20499999999999999</v>
      </c>
      <c r="H42" s="113"/>
      <c r="I42" s="110">
        <v>2.9000000000000001E-2</v>
      </c>
      <c r="J42" s="111"/>
      <c r="K42" s="112">
        <v>6.2E-2</v>
      </c>
      <c r="L42" s="113"/>
      <c r="M42" s="453">
        <v>0.01</v>
      </c>
      <c r="N42" s="114"/>
      <c r="O42" s="112">
        <v>5.4000000000000003E-3</v>
      </c>
      <c r="P42" s="113"/>
      <c r="Q42" s="110">
        <v>5.4000000000000003E-3</v>
      </c>
      <c r="R42" s="188"/>
      <c r="S42" s="191">
        <v>5.4000000000000003E-3</v>
      </c>
      <c r="T42" s="113"/>
      <c r="U42" s="352">
        <v>2.5</v>
      </c>
      <c r="V42" s="113"/>
      <c r="W42" s="97"/>
    </row>
    <row r="43" spans="1:23" s="37" customFormat="1" ht="15" customHeight="1" x14ac:dyDescent="0.25">
      <c r="A43" s="344" t="str">
        <f>'Eff Conc.'!A43</f>
        <v>Q3 2013</v>
      </c>
      <c r="B43" s="345">
        <f>'Eff Conc.'!B43</f>
        <v>41463</v>
      </c>
      <c r="C43" s="346">
        <v>0.47399999999999998</v>
      </c>
      <c r="D43" s="347"/>
      <c r="E43" s="348">
        <v>0.47399999999999998</v>
      </c>
      <c r="F43" s="349"/>
      <c r="G43" s="346">
        <v>0.20499999999999999</v>
      </c>
      <c r="H43" s="347"/>
      <c r="I43" s="348">
        <v>2.9000000000000001E-2</v>
      </c>
      <c r="J43" s="349"/>
      <c r="K43" s="346">
        <v>6.2E-2</v>
      </c>
      <c r="L43" s="347"/>
      <c r="M43" s="454">
        <v>0.01</v>
      </c>
      <c r="N43" s="288"/>
      <c r="O43" s="346">
        <v>5.4000000000000003E-3</v>
      </c>
      <c r="P43" s="347"/>
      <c r="Q43" s="348">
        <v>5.4000000000000003E-3</v>
      </c>
      <c r="R43" s="350"/>
      <c r="S43" s="285">
        <v>5.4000000000000003E-3</v>
      </c>
      <c r="T43" s="347"/>
      <c r="U43" s="351">
        <v>2.5</v>
      </c>
      <c r="V43" s="347"/>
      <c r="W43" s="97"/>
    </row>
    <row r="44" spans="1:23" s="37" customFormat="1" ht="15" customHeight="1" x14ac:dyDescent="0.25">
      <c r="A44" s="171" t="str">
        <f>'Eff Conc.'!A44</f>
        <v>Q3 2013</v>
      </c>
      <c r="B44" s="172">
        <f>'Eff Conc.'!B44</f>
        <v>41471</v>
      </c>
      <c r="C44" s="105">
        <v>0.47399999999999998</v>
      </c>
      <c r="D44" s="106"/>
      <c r="E44" s="107">
        <v>0.47399999999999998</v>
      </c>
      <c r="F44" s="108"/>
      <c r="G44" s="105">
        <v>0.20499999999999999</v>
      </c>
      <c r="H44" s="106"/>
      <c r="I44" s="107">
        <v>2.9000000000000001E-2</v>
      </c>
      <c r="J44" s="108"/>
      <c r="K44" s="105">
        <v>6.2E-2</v>
      </c>
      <c r="L44" s="106"/>
      <c r="M44" s="452">
        <v>0.01</v>
      </c>
      <c r="N44" s="109"/>
      <c r="O44" s="105">
        <v>5.4000000000000003E-3</v>
      </c>
      <c r="P44" s="106"/>
      <c r="Q44" s="107">
        <v>5.4000000000000003E-3</v>
      </c>
      <c r="R44" s="187"/>
      <c r="S44" s="190">
        <v>5.4000000000000003E-3</v>
      </c>
      <c r="T44" s="106"/>
      <c r="U44" s="55">
        <v>2.5</v>
      </c>
      <c r="V44" s="106"/>
      <c r="W44" s="97"/>
    </row>
    <row r="45" spans="1:23" s="37" customFormat="1" ht="15" customHeight="1" x14ac:dyDescent="0.25">
      <c r="A45" s="171" t="str">
        <f>'Eff Conc.'!A45</f>
        <v>Q3 2013</v>
      </c>
      <c r="B45" s="172">
        <f>'Eff Conc.'!B45</f>
        <v>41478</v>
      </c>
      <c r="C45" s="105">
        <v>0.47399999999999998</v>
      </c>
      <c r="D45" s="106"/>
      <c r="E45" s="107">
        <v>0.47399999999999998</v>
      </c>
      <c r="F45" s="108"/>
      <c r="G45" s="105">
        <v>0.20499999999999999</v>
      </c>
      <c r="H45" s="106"/>
      <c r="I45" s="107">
        <v>2.9000000000000001E-2</v>
      </c>
      <c r="J45" s="108"/>
      <c r="K45" s="105">
        <v>6.2E-2</v>
      </c>
      <c r="L45" s="106"/>
      <c r="M45" s="452">
        <v>0.01</v>
      </c>
      <c r="N45" s="109"/>
      <c r="O45" s="105">
        <v>5.4000000000000003E-3</v>
      </c>
      <c r="P45" s="106"/>
      <c r="Q45" s="107">
        <v>5.4000000000000003E-3</v>
      </c>
      <c r="R45" s="187"/>
      <c r="S45" s="190">
        <v>5.4000000000000003E-3</v>
      </c>
      <c r="T45" s="106"/>
      <c r="U45" s="55">
        <v>2.5</v>
      </c>
      <c r="V45" s="106"/>
      <c r="W45" s="97"/>
    </row>
    <row r="46" spans="1:23" s="37" customFormat="1" ht="15" customHeight="1" x14ac:dyDescent="0.25">
      <c r="A46" s="171" t="str">
        <f>'Eff Conc.'!A46</f>
        <v>Q3 2013</v>
      </c>
      <c r="B46" s="172">
        <f>'Eff Conc.'!B46</f>
        <v>41501</v>
      </c>
      <c r="C46" s="105">
        <v>0.47399999999999998</v>
      </c>
      <c r="D46" s="106"/>
      <c r="E46" s="107">
        <v>0.47399999999999998</v>
      </c>
      <c r="F46" s="108"/>
      <c r="G46" s="105">
        <v>0.20499999999999999</v>
      </c>
      <c r="H46" s="106"/>
      <c r="I46" s="107">
        <v>2.9000000000000001E-2</v>
      </c>
      <c r="J46" s="108"/>
      <c r="K46" s="105">
        <v>6.2E-2</v>
      </c>
      <c r="L46" s="106"/>
      <c r="M46" s="452">
        <v>0.01</v>
      </c>
      <c r="N46" s="109"/>
      <c r="O46" s="105">
        <v>5.4000000000000003E-3</v>
      </c>
      <c r="P46" s="106"/>
      <c r="Q46" s="107">
        <v>5.4000000000000003E-3</v>
      </c>
      <c r="R46" s="187"/>
      <c r="S46" s="190">
        <v>5.4000000000000003E-3</v>
      </c>
      <c r="T46" s="106"/>
      <c r="U46" s="55">
        <v>2.5</v>
      </c>
      <c r="V46" s="106"/>
      <c r="W46" s="97"/>
    </row>
    <row r="47" spans="1:23" s="37" customFormat="1" ht="15" customHeight="1" x14ac:dyDescent="0.25">
      <c r="A47" s="171" t="str">
        <f>'Eff Conc.'!A47</f>
        <v>Q3 2013</v>
      </c>
      <c r="B47" s="172">
        <f>'Eff Conc.'!B47</f>
        <v>41508</v>
      </c>
      <c r="C47" s="105">
        <v>0.47399999999999998</v>
      </c>
      <c r="D47" s="106"/>
      <c r="E47" s="107">
        <v>0.47399999999999998</v>
      </c>
      <c r="F47" s="108"/>
      <c r="G47" s="105">
        <v>0.20499999999999999</v>
      </c>
      <c r="H47" s="106"/>
      <c r="I47" s="107">
        <v>2.9000000000000001E-2</v>
      </c>
      <c r="J47" s="108"/>
      <c r="K47" s="105">
        <v>6.2E-2</v>
      </c>
      <c r="L47" s="106"/>
      <c r="M47" s="452">
        <v>0.01</v>
      </c>
      <c r="N47" s="109"/>
      <c r="O47" s="105">
        <v>5.4000000000000003E-3</v>
      </c>
      <c r="P47" s="106"/>
      <c r="Q47" s="107">
        <v>5.4000000000000003E-3</v>
      </c>
      <c r="R47" s="187"/>
      <c r="S47" s="190">
        <v>5.4000000000000003E-3</v>
      </c>
      <c r="T47" s="106"/>
      <c r="U47" s="55">
        <v>2.5</v>
      </c>
      <c r="V47" s="106"/>
      <c r="W47" s="97"/>
    </row>
    <row r="48" spans="1:23" s="37" customFormat="1" ht="15" customHeight="1" x14ac:dyDescent="0.25">
      <c r="A48" s="171" t="str">
        <f>'Eff Conc.'!A48</f>
        <v>Q3 2013</v>
      </c>
      <c r="B48" s="172">
        <f>'Eff Conc.'!B48</f>
        <v>41527</v>
      </c>
      <c r="C48" s="105">
        <v>0.47399999999999998</v>
      </c>
      <c r="D48" s="106"/>
      <c r="E48" s="107">
        <v>0.47399999999999998</v>
      </c>
      <c r="F48" s="108"/>
      <c r="G48" s="105">
        <v>0.20499999999999999</v>
      </c>
      <c r="H48" s="106"/>
      <c r="I48" s="107">
        <v>2.9000000000000001E-2</v>
      </c>
      <c r="J48" s="108"/>
      <c r="K48" s="105">
        <v>6.2E-2</v>
      </c>
      <c r="L48" s="106"/>
      <c r="M48" s="452">
        <v>0.01</v>
      </c>
      <c r="N48" s="109"/>
      <c r="O48" s="105">
        <v>5.4000000000000003E-3</v>
      </c>
      <c r="P48" s="106"/>
      <c r="Q48" s="107">
        <v>5.4000000000000003E-3</v>
      </c>
      <c r="R48" s="187"/>
      <c r="S48" s="190">
        <v>5.4000000000000003E-3</v>
      </c>
      <c r="T48" s="106"/>
      <c r="U48" s="55">
        <v>2.5</v>
      </c>
      <c r="V48" s="106"/>
      <c r="W48" s="97"/>
    </row>
    <row r="49" spans="1:23" s="37" customFormat="1" ht="15" customHeight="1" thickBot="1" x14ac:dyDescent="0.3">
      <c r="A49" s="173" t="str">
        <f>'Eff Conc.'!A49</f>
        <v>Q3 2013</v>
      </c>
      <c r="B49" s="174">
        <f>'Eff Conc.'!B49</f>
        <v>41537</v>
      </c>
      <c r="C49" s="112">
        <v>0.47399999999999998</v>
      </c>
      <c r="D49" s="113"/>
      <c r="E49" s="110">
        <v>0.47399999999999998</v>
      </c>
      <c r="F49" s="111"/>
      <c r="G49" s="112">
        <v>0.20499999999999999</v>
      </c>
      <c r="H49" s="113"/>
      <c r="I49" s="110">
        <v>2.9000000000000001E-2</v>
      </c>
      <c r="J49" s="111"/>
      <c r="K49" s="112">
        <v>6.2E-2</v>
      </c>
      <c r="L49" s="113"/>
      <c r="M49" s="453">
        <v>0.01</v>
      </c>
      <c r="N49" s="114"/>
      <c r="O49" s="112">
        <v>5.4000000000000003E-3</v>
      </c>
      <c r="P49" s="113"/>
      <c r="Q49" s="110">
        <v>5.4000000000000003E-3</v>
      </c>
      <c r="R49" s="188"/>
      <c r="S49" s="191">
        <v>5.4000000000000003E-3</v>
      </c>
      <c r="T49" s="113"/>
      <c r="U49" s="352">
        <v>2.5</v>
      </c>
      <c r="V49" s="113"/>
      <c r="W49" s="97"/>
    </row>
    <row r="50" spans="1:23" s="37" customFormat="1" ht="15" customHeight="1" x14ac:dyDescent="0.25">
      <c r="A50" s="322" t="str">
        <f>'Eff Conc.'!A50</f>
        <v>Q4 2013</v>
      </c>
      <c r="B50" s="345">
        <f>'Eff Conc.'!B50</f>
        <v>41548</v>
      </c>
      <c r="C50" s="495">
        <v>0.47399999999999998</v>
      </c>
      <c r="D50" s="496"/>
      <c r="E50" s="497">
        <v>0.47399999999999998</v>
      </c>
      <c r="F50" s="498"/>
      <c r="G50" s="495">
        <v>0.20499999999999999</v>
      </c>
      <c r="H50" s="496"/>
      <c r="I50" s="497">
        <v>2.9000000000000001E-2</v>
      </c>
      <c r="J50" s="498"/>
      <c r="K50" s="495">
        <v>6.2E-2</v>
      </c>
      <c r="L50" s="496"/>
      <c r="M50" s="499">
        <v>0.01</v>
      </c>
      <c r="N50" s="400"/>
      <c r="O50" s="495">
        <v>5.4000000000000003E-3</v>
      </c>
      <c r="P50" s="496"/>
      <c r="Q50" s="497">
        <v>5.4000000000000003E-3</v>
      </c>
      <c r="R50" s="500"/>
      <c r="S50" s="501">
        <v>5.4000000000000003E-3</v>
      </c>
      <c r="T50" s="496"/>
      <c r="U50" s="502">
        <v>2.5</v>
      </c>
      <c r="V50" s="496"/>
      <c r="W50" s="97"/>
    </row>
    <row r="51" spans="1:23" s="37" customFormat="1" ht="15" customHeight="1" x14ac:dyDescent="0.25">
      <c r="A51" s="243" t="str">
        <f>'Eff Conc.'!A51</f>
        <v>Q4 2013</v>
      </c>
      <c r="B51" s="172">
        <f>'Eff Conc.'!B51</f>
        <v>41556</v>
      </c>
      <c r="C51" s="417">
        <v>0.47399999999999998</v>
      </c>
      <c r="D51" s="418"/>
      <c r="E51" s="422">
        <v>0.47399999999999998</v>
      </c>
      <c r="F51" s="423"/>
      <c r="G51" s="417">
        <v>0.20499999999999999</v>
      </c>
      <c r="H51" s="418"/>
      <c r="I51" s="422">
        <v>2.9000000000000001E-2</v>
      </c>
      <c r="J51" s="423"/>
      <c r="K51" s="417">
        <v>6.2E-2</v>
      </c>
      <c r="L51" s="418"/>
      <c r="M51" s="447">
        <v>0.01</v>
      </c>
      <c r="N51" s="424"/>
      <c r="O51" s="417">
        <v>5.4000000000000003E-3</v>
      </c>
      <c r="P51" s="418"/>
      <c r="Q51" s="422">
        <v>5.4000000000000003E-3</v>
      </c>
      <c r="R51" s="425"/>
      <c r="S51" s="426">
        <v>5.4000000000000003E-3</v>
      </c>
      <c r="T51" s="418"/>
      <c r="U51" s="419">
        <v>2.5</v>
      </c>
      <c r="V51" s="418"/>
      <c r="W51" s="97"/>
    </row>
    <row r="52" spans="1:23" s="37" customFormat="1" ht="15" customHeight="1" x14ac:dyDescent="0.25">
      <c r="A52" s="243" t="str">
        <f>'Eff Conc.'!A52</f>
        <v>Q4 2013</v>
      </c>
      <c r="B52" s="172">
        <f>'Eff Conc.'!B52</f>
        <v>41583</v>
      </c>
      <c r="C52" s="417">
        <v>0.47399999999999998</v>
      </c>
      <c r="D52" s="418"/>
      <c r="E52" s="422">
        <v>0.47399999999999998</v>
      </c>
      <c r="F52" s="423"/>
      <c r="G52" s="417">
        <v>0.20499999999999999</v>
      </c>
      <c r="H52" s="418"/>
      <c r="I52" s="422">
        <v>2.9000000000000001E-2</v>
      </c>
      <c r="J52" s="423"/>
      <c r="K52" s="417">
        <v>6.2E-2</v>
      </c>
      <c r="L52" s="418"/>
      <c r="M52" s="447">
        <v>0.01</v>
      </c>
      <c r="N52" s="424"/>
      <c r="O52" s="417">
        <v>5.4000000000000003E-3</v>
      </c>
      <c r="P52" s="418"/>
      <c r="Q52" s="422">
        <v>5.4000000000000003E-3</v>
      </c>
      <c r="R52" s="425"/>
      <c r="S52" s="426">
        <v>5.4000000000000003E-3</v>
      </c>
      <c r="T52" s="418"/>
      <c r="U52" s="419">
        <v>2.5</v>
      </c>
      <c r="V52" s="418"/>
      <c r="W52" s="97"/>
    </row>
    <row r="53" spans="1:23" s="37" customFormat="1" ht="15" customHeight="1" x14ac:dyDescent="0.25">
      <c r="A53" s="243" t="str">
        <f>'Eff Conc.'!A53</f>
        <v>Q4 2013</v>
      </c>
      <c r="B53" s="172">
        <f>'Eff Conc.'!B53</f>
        <v>41591</v>
      </c>
      <c r="C53" s="417">
        <v>0.47399999999999998</v>
      </c>
      <c r="D53" s="418"/>
      <c r="E53" s="422">
        <v>0.47399999999999998</v>
      </c>
      <c r="F53" s="423"/>
      <c r="G53" s="417">
        <v>0.20499999999999999</v>
      </c>
      <c r="H53" s="418"/>
      <c r="I53" s="422">
        <v>2.9000000000000001E-2</v>
      </c>
      <c r="J53" s="423"/>
      <c r="K53" s="417">
        <v>6.2E-2</v>
      </c>
      <c r="L53" s="418"/>
      <c r="M53" s="447">
        <v>0.01</v>
      </c>
      <c r="N53" s="424"/>
      <c r="O53" s="417">
        <v>5.4000000000000003E-3</v>
      </c>
      <c r="P53" s="418"/>
      <c r="Q53" s="422">
        <v>5.4000000000000003E-3</v>
      </c>
      <c r="R53" s="425"/>
      <c r="S53" s="426">
        <v>5.4000000000000003E-3</v>
      </c>
      <c r="T53" s="418"/>
      <c r="U53" s="419">
        <v>2.5</v>
      </c>
      <c r="V53" s="418"/>
      <c r="W53" s="97"/>
    </row>
    <row r="54" spans="1:23" s="37" customFormat="1" ht="15" customHeight="1" x14ac:dyDescent="0.25">
      <c r="A54" s="243" t="str">
        <f>'Eff Conc.'!A54</f>
        <v>Q4 2013</v>
      </c>
      <c r="B54" s="172">
        <f>'Eff Conc.'!B54</f>
        <v>41613</v>
      </c>
      <c r="C54" s="417">
        <v>0.47399999999999998</v>
      </c>
      <c r="D54" s="418"/>
      <c r="E54" s="422">
        <v>0.47399999999999998</v>
      </c>
      <c r="F54" s="423"/>
      <c r="G54" s="417">
        <v>0.20499999999999999</v>
      </c>
      <c r="H54" s="418"/>
      <c r="I54" s="422">
        <v>2.9000000000000001E-2</v>
      </c>
      <c r="J54" s="423"/>
      <c r="K54" s="417">
        <v>6.2E-2</v>
      </c>
      <c r="L54" s="418"/>
      <c r="M54" s="447">
        <v>0.01</v>
      </c>
      <c r="N54" s="424"/>
      <c r="O54" s="417">
        <v>5.4000000000000003E-3</v>
      </c>
      <c r="P54" s="418"/>
      <c r="Q54" s="422">
        <v>5.4000000000000003E-3</v>
      </c>
      <c r="R54" s="425"/>
      <c r="S54" s="426">
        <v>5.4000000000000003E-3</v>
      </c>
      <c r="T54" s="418"/>
      <c r="U54" s="419">
        <v>2.5</v>
      </c>
      <c r="V54" s="418"/>
      <c r="W54" s="97"/>
    </row>
    <row r="55" spans="1:23" s="37" customFormat="1" ht="15" customHeight="1" thickBot="1" x14ac:dyDescent="0.3">
      <c r="A55" s="471" t="str">
        <f>'Eff Conc.'!A55</f>
        <v>Q4 2013</v>
      </c>
      <c r="B55" s="174">
        <f>'Eff Conc.'!B55</f>
        <v>41624</v>
      </c>
      <c r="C55" s="504">
        <v>0.47399999999999998</v>
      </c>
      <c r="D55" s="505"/>
      <c r="E55" s="506">
        <v>0.47399999999999998</v>
      </c>
      <c r="F55" s="507"/>
      <c r="G55" s="504">
        <v>0.20499999999999999</v>
      </c>
      <c r="H55" s="505"/>
      <c r="I55" s="506">
        <v>2.9000000000000001E-2</v>
      </c>
      <c r="J55" s="507"/>
      <c r="K55" s="504">
        <v>6.2E-2</v>
      </c>
      <c r="L55" s="505"/>
      <c r="M55" s="508">
        <v>0.01</v>
      </c>
      <c r="N55" s="509"/>
      <c r="O55" s="504">
        <v>5.4000000000000003E-3</v>
      </c>
      <c r="P55" s="505"/>
      <c r="Q55" s="506">
        <v>5.4000000000000003E-3</v>
      </c>
      <c r="R55" s="510"/>
      <c r="S55" s="511">
        <v>5.4000000000000003E-3</v>
      </c>
      <c r="T55" s="505"/>
      <c r="U55" s="512">
        <v>2.5</v>
      </c>
      <c r="V55" s="505"/>
      <c r="W55" s="97"/>
    </row>
    <row r="56" spans="1:23" s="37" customFormat="1" ht="15" customHeight="1" x14ac:dyDescent="0.25">
      <c r="A56" s="503" t="str">
        <f>'Eff Conc.'!A56</f>
        <v>Q1 2014</v>
      </c>
      <c r="B56" s="345">
        <f>'Eff Conc.'!B56</f>
        <v>41645</v>
      </c>
      <c r="C56" s="495">
        <v>0.47399999999999998</v>
      </c>
      <c r="D56" s="496"/>
      <c r="E56" s="497">
        <v>0.47399999999999998</v>
      </c>
      <c r="F56" s="498"/>
      <c r="G56" s="495">
        <v>0.20499999999999999</v>
      </c>
      <c r="H56" s="496"/>
      <c r="I56" s="497">
        <v>2.9000000000000001E-2</v>
      </c>
      <c r="J56" s="498"/>
      <c r="K56" s="495">
        <v>0.13</v>
      </c>
      <c r="L56" s="496"/>
      <c r="M56" s="499" t="s">
        <v>219</v>
      </c>
      <c r="N56" s="400"/>
      <c r="O56" s="495">
        <v>5.4000000000000003E-3</v>
      </c>
      <c r="P56" s="496"/>
      <c r="Q56" s="497">
        <v>5.4000000000000003E-3</v>
      </c>
      <c r="R56" s="500"/>
      <c r="S56" s="501">
        <v>5.4000000000000003E-3</v>
      </c>
      <c r="T56" s="496"/>
      <c r="U56" s="502">
        <v>2.5</v>
      </c>
      <c r="V56" s="496"/>
      <c r="W56" s="97"/>
    </row>
    <row r="57" spans="1:23" s="37" customFormat="1" ht="15" customHeight="1" x14ac:dyDescent="0.25">
      <c r="A57" s="439" t="str">
        <f>'Eff Conc.'!A57</f>
        <v>Q1 2014</v>
      </c>
      <c r="B57" s="172">
        <f>'Eff Conc.'!B57</f>
        <v>41661</v>
      </c>
      <c r="C57" s="417">
        <v>0.47399999999999998</v>
      </c>
      <c r="D57" s="418"/>
      <c r="E57" s="422">
        <v>0.47399999999999998</v>
      </c>
      <c r="F57" s="423"/>
      <c r="G57" s="417">
        <v>0.20499999999999999</v>
      </c>
      <c r="H57" s="418"/>
      <c r="I57" s="422">
        <v>2.9000000000000001E-2</v>
      </c>
      <c r="J57" s="423"/>
      <c r="K57" s="417">
        <v>0.13</v>
      </c>
      <c r="L57" s="418"/>
      <c r="M57" s="447" t="s">
        <v>219</v>
      </c>
      <c r="N57" s="387"/>
      <c r="O57" s="417">
        <v>5.4000000000000003E-3</v>
      </c>
      <c r="P57" s="418"/>
      <c r="Q57" s="422">
        <v>5.4000000000000003E-3</v>
      </c>
      <c r="R57" s="425"/>
      <c r="S57" s="426">
        <v>5.4000000000000003E-3</v>
      </c>
      <c r="T57" s="418"/>
      <c r="U57" s="419">
        <v>2.5</v>
      </c>
      <c r="V57" s="418"/>
      <c r="W57" s="97"/>
    </row>
    <row r="58" spans="1:23" s="37" customFormat="1" ht="15" customHeight="1" x14ac:dyDescent="0.25">
      <c r="A58" s="439" t="str">
        <f>'Eff Conc.'!A58</f>
        <v>Q1 2014</v>
      </c>
      <c r="B58" s="172">
        <f>'Eff Conc.'!B58</f>
        <v>41677</v>
      </c>
      <c r="C58" s="417">
        <v>0.47399999999999998</v>
      </c>
      <c r="D58" s="418"/>
      <c r="E58" s="422">
        <v>0.47399999999999998</v>
      </c>
      <c r="F58" s="423"/>
      <c r="G58" s="417">
        <v>0.20499999999999999</v>
      </c>
      <c r="H58" s="418"/>
      <c r="I58" s="422">
        <v>2.9000000000000001E-2</v>
      </c>
      <c r="J58" s="423"/>
      <c r="K58" s="417">
        <v>0.13</v>
      </c>
      <c r="L58" s="418"/>
      <c r="M58" s="447" t="s">
        <v>219</v>
      </c>
      <c r="N58" s="387"/>
      <c r="O58" s="417">
        <v>5.4000000000000003E-3</v>
      </c>
      <c r="P58" s="418"/>
      <c r="Q58" s="422">
        <v>5.4000000000000003E-3</v>
      </c>
      <c r="R58" s="425"/>
      <c r="S58" s="426">
        <v>5.4000000000000003E-3</v>
      </c>
      <c r="T58" s="418"/>
      <c r="U58" s="419">
        <v>2.5</v>
      </c>
      <c r="V58" s="418"/>
      <c r="W58" s="97"/>
    </row>
    <row r="59" spans="1:23" s="37" customFormat="1" ht="15" customHeight="1" x14ac:dyDescent="0.25">
      <c r="A59" s="439" t="str">
        <f>'Eff Conc.'!A59</f>
        <v>Q1 2014</v>
      </c>
      <c r="B59" s="172">
        <f>'Eff Conc.'!B59</f>
        <v>41680</v>
      </c>
      <c r="C59" s="417">
        <v>0.47399999999999998</v>
      </c>
      <c r="D59" s="418"/>
      <c r="E59" s="422">
        <v>0.47399999999999998</v>
      </c>
      <c r="F59" s="423"/>
      <c r="G59" s="417">
        <v>0.20499999999999999</v>
      </c>
      <c r="H59" s="418"/>
      <c r="I59" s="422">
        <v>2.9000000000000001E-2</v>
      </c>
      <c r="J59" s="423"/>
      <c r="K59" s="417">
        <v>0.13</v>
      </c>
      <c r="L59" s="418"/>
      <c r="M59" s="447" t="s">
        <v>219</v>
      </c>
      <c r="N59" s="387"/>
      <c r="O59" s="417">
        <v>5.4000000000000003E-3</v>
      </c>
      <c r="P59" s="418"/>
      <c r="Q59" s="422">
        <v>5.4000000000000003E-3</v>
      </c>
      <c r="R59" s="425"/>
      <c r="S59" s="426">
        <v>5.4000000000000003E-3</v>
      </c>
      <c r="T59" s="418"/>
      <c r="U59" s="419">
        <v>2.5</v>
      </c>
      <c r="V59" s="418"/>
      <c r="W59" s="97"/>
    </row>
    <row r="60" spans="1:23" s="37" customFormat="1" ht="15" customHeight="1" x14ac:dyDescent="0.25">
      <c r="A60" s="439" t="str">
        <f>'Eff Conc.'!A60</f>
        <v>Q1 2014</v>
      </c>
      <c r="B60" s="172">
        <f>'Eff Conc.'!B60</f>
        <v>41690</v>
      </c>
      <c r="C60" s="417">
        <v>0.47399999999999998</v>
      </c>
      <c r="D60" s="418"/>
      <c r="E60" s="422">
        <v>0.47399999999999998</v>
      </c>
      <c r="F60" s="423"/>
      <c r="G60" s="417">
        <v>3.7999999999999999E-2</v>
      </c>
      <c r="H60" s="418"/>
      <c r="I60" s="422">
        <v>2.9000000000000001E-2</v>
      </c>
      <c r="J60" s="423"/>
      <c r="K60" s="417">
        <v>0.13</v>
      </c>
      <c r="L60" s="418"/>
      <c r="M60" s="447" t="s">
        <v>219</v>
      </c>
      <c r="N60" s="387"/>
      <c r="O60" s="417">
        <v>5.4000000000000003E-3</v>
      </c>
      <c r="P60" s="418"/>
      <c r="Q60" s="422">
        <v>5.4000000000000003E-3</v>
      </c>
      <c r="R60" s="425"/>
      <c r="S60" s="426">
        <v>5.4000000000000003E-3</v>
      </c>
      <c r="T60" s="418"/>
      <c r="U60" s="419">
        <v>2.5</v>
      </c>
      <c r="V60" s="418"/>
      <c r="W60" s="97"/>
    </row>
    <row r="61" spans="1:23" s="37" customFormat="1" ht="15" customHeight="1" x14ac:dyDescent="0.25">
      <c r="A61" s="439" t="str">
        <f>'Eff Conc.'!A61</f>
        <v>Q1 2014</v>
      </c>
      <c r="B61" s="172">
        <f>'Eff Conc.'!B61</f>
        <v>41695</v>
      </c>
      <c r="C61" s="417">
        <v>0.47399999999999998</v>
      </c>
      <c r="D61" s="418"/>
      <c r="E61" s="422">
        <v>0.47399999999999998</v>
      </c>
      <c r="F61" s="423"/>
      <c r="G61" s="417">
        <v>3.7999999999999999E-2</v>
      </c>
      <c r="H61" s="418"/>
      <c r="I61" s="422">
        <v>2.9000000000000001E-2</v>
      </c>
      <c r="J61" s="423"/>
      <c r="K61" s="417">
        <v>0.13</v>
      </c>
      <c r="L61" s="418"/>
      <c r="M61" s="447" t="s">
        <v>219</v>
      </c>
      <c r="N61" s="387"/>
      <c r="O61" s="417">
        <v>5.4000000000000003E-3</v>
      </c>
      <c r="P61" s="418"/>
      <c r="Q61" s="422">
        <v>5.4000000000000003E-3</v>
      </c>
      <c r="R61" s="425"/>
      <c r="S61" s="426">
        <v>5.4000000000000003E-3</v>
      </c>
      <c r="T61" s="418"/>
      <c r="U61" s="419">
        <v>2.5</v>
      </c>
      <c r="V61" s="418"/>
      <c r="W61" s="97"/>
    </row>
    <row r="62" spans="1:23" s="37" customFormat="1" ht="15" customHeight="1" x14ac:dyDescent="0.25">
      <c r="A62" s="439" t="str">
        <f>'Eff Conc.'!A62</f>
        <v>Q1 2014</v>
      </c>
      <c r="B62" s="172">
        <f>'Eff Conc.'!B62</f>
        <v>41697</v>
      </c>
      <c r="C62" s="417">
        <v>0.47399999999999998</v>
      </c>
      <c r="D62" s="418"/>
      <c r="E62" s="422">
        <v>0.47399999999999998</v>
      </c>
      <c r="F62" s="423"/>
      <c r="G62" s="417">
        <v>3.7999999999999999E-2</v>
      </c>
      <c r="H62" s="418"/>
      <c r="I62" s="422">
        <v>2.9000000000000001E-2</v>
      </c>
      <c r="J62" s="423"/>
      <c r="K62" s="417">
        <v>0.13</v>
      </c>
      <c r="L62" s="418"/>
      <c r="M62" s="447" t="s">
        <v>219</v>
      </c>
      <c r="N62" s="387"/>
      <c r="O62" s="417">
        <v>5.4000000000000003E-3</v>
      </c>
      <c r="P62" s="418"/>
      <c r="Q62" s="422">
        <v>5.4000000000000003E-3</v>
      </c>
      <c r="R62" s="425"/>
      <c r="S62" s="426">
        <v>5.4000000000000003E-3</v>
      </c>
      <c r="T62" s="418"/>
      <c r="U62" s="419">
        <v>2.5</v>
      </c>
      <c r="V62" s="418"/>
      <c r="W62" s="97"/>
    </row>
    <row r="63" spans="1:23" s="37" customFormat="1" ht="15" customHeight="1" x14ac:dyDescent="0.25">
      <c r="A63" s="439" t="str">
        <f>'Eff Conc.'!A63</f>
        <v>Q1 2014</v>
      </c>
      <c r="B63" s="172">
        <f>'Eff Conc.'!B63</f>
        <v>41702</v>
      </c>
      <c r="C63" s="417">
        <v>0.47399999999999998</v>
      </c>
      <c r="D63" s="418"/>
      <c r="E63" s="422">
        <v>0.47399999999999998</v>
      </c>
      <c r="F63" s="423"/>
      <c r="G63" s="417">
        <v>3.7999999999999999E-2</v>
      </c>
      <c r="H63" s="418"/>
      <c r="I63" s="422">
        <v>2.9000000000000001E-2</v>
      </c>
      <c r="J63" s="423"/>
      <c r="K63" s="417">
        <v>0.13</v>
      </c>
      <c r="L63" s="418"/>
      <c r="M63" s="447" t="s">
        <v>219</v>
      </c>
      <c r="N63" s="387"/>
      <c r="O63" s="417">
        <v>1.4E-2</v>
      </c>
      <c r="P63" s="418"/>
      <c r="Q63" s="422">
        <v>5.4000000000000003E-3</v>
      </c>
      <c r="R63" s="425"/>
      <c r="S63" s="426">
        <v>5.4000000000000003E-3</v>
      </c>
      <c r="T63" s="418"/>
      <c r="U63" s="419">
        <v>2.5</v>
      </c>
      <c r="V63" s="418"/>
      <c r="W63" s="97"/>
    </row>
    <row r="64" spans="1:23" s="37" customFormat="1" ht="15" customHeight="1" x14ac:dyDescent="0.25">
      <c r="A64" s="439" t="str">
        <f>'Eff Conc.'!A64</f>
        <v>Q1 2014</v>
      </c>
      <c r="B64" s="172">
        <f>'Eff Conc.'!B64</f>
        <v>41715</v>
      </c>
      <c r="C64" s="417">
        <v>0.47399999999999998</v>
      </c>
      <c r="D64" s="418"/>
      <c r="E64" s="422">
        <v>0.47399999999999998</v>
      </c>
      <c r="F64" s="423"/>
      <c r="G64" s="417">
        <v>3.7999999999999999E-2</v>
      </c>
      <c r="H64" s="418"/>
      <c r="I64" s="422">
        <v>2.9000000000000001E-2</v>
      </c>
      <c r="J64" s="423"/>
      <c r="K64" s="417">
        <v>0.13</v>
      </c>
      <c r="L64" s="418"/>
      <c r="M64" s="447" t="s">
        <v>219</v>
      </c>
      <c r="N64" s="387"/>
      <c r="O64" s="417">
        <v>1.4E-2</v>
      </c>
      <c r="P64" s="418"/>
      <c r="Q64" s="422">
        <v>5.4000000000000003E-3</v>
      </c>
      <c r="R64" s="425"/>
      <c r="S64" s="426">
        <v>5.4000000000000003E-3</v>
      </c>
      <c r="T64" s="418"/>
      <c r="U64" s="419">
        <v>2.5</v>
      </c>
      <c r="V64" s="418"/>
      <c r="W64" s="97"/>
    </row>
    <row r="65" spans="1:23" s="37" customFormat="1" ht="15" customHeight="1" x14ac:dyDescent="0.25">
      <c r="A65" s="243"/>
      <c r="B65" s="172"/>
      <c r="C65" s="417"/>
      <c r="D65" s="418"/>
      <c r="E65" s="422"/>
      <c r="F65" s="423"/>
      <c r="G65" s="417"/>
      <c r="H65" s="418"/>
      <c r="I65" s="422"/>
      <c r="J65" s="423"/>
      <c r="K65" s="417"/>
      <c r="L65" s="418"/>
      <c r="M65" s="447"/>
      <c r="N65" s="387"/>
      <c r="O65" s="417"/>
      <c r="P65" s="418"/>
      <c r="Q65" s="422"/>
      <c r="R65" s="425"/>
      <c r="S65" s="426"/>
      <c r="T65" s="418"/>
      <c r="U65" s="419"/>
      <c r="V65" s="418"/>
      <c r="W65" s="97"/>
    </row>
    <row r="66" spans="1:23" s="37" customFormat="1" ht="15" customHeight="1" x14ac:dyDescent="0.25">
      <c r="A66" s="243"/>
      <c r="B66" s="172"/>
      <c r="C66" s="417"/>
      <c r="D66" s="418"/>
      <c r="E66" s="422"/>
      <c r="F66" s="423"/>
      <c r="G66" s="417"/>
      <c r="H66" s="418"/>
      <c r="I66" s="422"/>
      <c r="J66" s="423"/>
      <c r="K66" s="417"/>
      <c r="L66" s="418"/>
      <c r="M66" s="447"/>
      <c r="N66" s="387"/>
      <c r="O66" s="417"/>
      <c r="P66" s="418"/>
      <c r="Q66" s="422"/>
      <c r="R66" s="425"/>
      <c r="S66" s="426"/>
      <c r="T66" s="418"/>
      <c r="U66" s="419"/>
      <c r="V66" s="418"/>
      <c r="W66" s="97"/>
    </row>
    <row r="67" spans="1:23" s="37" customFormat="1" ht="15" customHeight="1" x14ac:dyDescent="0.25">
      <c r="A67" s="243"/>
      <c r="B67" s="172"/>
      <c r="C67" s="417"/>
      <c r="D67" s="418"/>
      <c r="E67" s="422"/>
      <c r="F67" s="423"/>
      <c r="G67" s="417"/>
      <c r="H67" s="418"/>
      <c r="I67" s="422"/>
      <c r="J67" s="423"/>
      <c r="K67" s="417"/>
      <c r="L67" s="418"/>
      <c r="M67" s="447"/>
      <c r="N67" s="387"/>
      <c r="O67" s="417"/>
      <c r="P67" s="418"/>
      <c r="Q67" s="422"/>
      <c r="R67" s="425"/>
      <c r="S67" s="426"/>
      <c r="T67" s="418"/>
      <c r="U67" s="419"/>
      <c r="V67" s="418"/>
      <c r="W67" s="97"/>
    </row>
    <row r="68" spans="1:23" s="37" customFormat="1" ht="15" customHeight="1" x14ac:dyDescent="0.25">
      <c r="A68" s="171"/>
      <c r="B68" s="172"/>
      <c r="C68" s="105"/>
      <c r="D68" s="106"/>
      <c r="E68" s="107"/>
      <c r="F68" s="108"/>
      <c r="G68" s="105"/>
      <c r="H68" s="106"/>
      <c r="I68" s="107"/>
      <c r="J68" s="108"/>
      <c r="K68" s="105"/>
      <c r="L68" s="106"/>
      <c r="M68" s="452"/>
      <c r="N68" s="109"/>
      <c r="O68" s="105"/>
      <c r="P68" s="106"/>
      <c r="Q68" s="107"/>
      <c r="R68" s="187"/>
      <c r="S68" s="190"/>
      <c r="T68" s="106"/>
      <c r="U68" s="105"/>
      <c r="V68" s="106"/>
      <c r="W68" s="97"/>
    </row>
    <row r="69" spans="1:23" s="37" customFormat="1" ht="15" customHeight="1" x14ac:dyDescent="0.25">
      <c r="A69" s="171"/>
      <c r="B69" s="172"/>
      <c r="C69" s="105"/>
      <c r="D69" s="106"/>
      <c r="E69" s="107"/>
      <c r="F69" s="108"/>
      <c r="G69" s="105"/>
      <c r="H69" s="106"/>
      <c r="I69" s="107"/>
      <c r="J69" s="108"/>
      <c r="K69" s="105"/>
      <c r="L69" s="106"/>
      <c r="M69" s="452"/>
      <c r="N69" s="109"/>
      <c r="O69" s="105"/>
      <c r="P69" s="106"/>
      <c r="Q69" s="107"/>
      <c r="R69" s="187"/>
      <c r="S69" s="190"/>
      <c r="T69" s="106"/>
      <c r="U69" s="105"/>
      <c r="V69" s="106"/>
      <c r="W69" s="97"/>
    </row>
    <row r="70" spans="1:23" ht="10.5" customHeight="1" x14ac:dyDescent="0.25"/>
    <row r="71" spans="1:23" ht="10.5" customHeight="1" thickBot="1" x14ac:dyDescent="0.3"/>
    <row r="72" spans="1:23" x14ac:dyDescent="0.25">
      <c r="A72" s="86" t="s">
        <v>102</v>
      </c>
      <c r="B72" s="134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455"/>
      <c r="N72" s="57"/>
      <c r="O72"/>
      <c r="P72"/>
      <c r="Q72"/>
      <c r="R72"/>
      <c r="S72"/>
      <c r="T72"/>
      <c r="U72"/>
      <c r="V72"/>
      <c r="W72"/>
    </row>
    <row r="73" spans="1:23" ht="15.75" thickBot="1" x14ac:dyDescent="0.3">
      <c r="A73" s="59" t="s">
        <v>93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456"/>
      <c r="N73" s="61"/>
      <c r="O73"/>
      <c r="P73"/>
      <c r="Q73"/>
      <c r="R73"/>
      <c r="S73"/>
      <c r="T73"/>
      <c r="U73"/>
      <c r="V73"/>
      <c r="W73"/>
    </row>
  </sheetData>
  <mergeCells count="10">
    <mergeCell ref="U5:V5"/>
    <mergeCell ref="M5:N5"/>
    <mergeCell ref="O5:P5"/>
    <mergeCell ref="Q5:R5"/>
    <mergeCell ref="C5:D5"/>
    <mergeCell ref="E5:F5"/>
    <mergeCell ref="G5:H5"/>
    <mergeCell ref="I5:J5"/>
    <mergeCell ref="K5:L5"/>
    <mergeCell ref="S5:T5"/>
  </mergeCells>
  <phoneticPr fontId="26" type="noConversion"/>
  <conditionalFormatting sqref="I27:L28 C28:G31 I30:L30 O27:P28 O30:P30 S27:T28 S30:T30 V32:V33 I26:T26 I29:T29 I31:T31 F14:L14 H15:H31 I15:L18 I19:N19 F15:G27 I20:L25 Q19:R19 F7:L7 I8:L11 I12:N12 F8:H13 I13:L13 U7:V31 O7:P25 S7:T25 Q12:R12 C43:V47 C50:V67">
    <cfRule type="expression" dxfId="17" priority="787">
      <formula>ISTEXT(C7)</formula>
    </cfRule>
  </conditionalFormatting>
  <conditionalFormatting sqref="V34">
    <cfRule type="expression" dxfId="16" priority="38">
      <formula>ISTEXT(V34)</formula>
    </cfRule>
  </conditionalFormatting>
  <conditionalFormatting sqref="V35">
    <cfRule type="expression" dxfId="15" priority="37">
      <formula>ISTEXT(V35)</formula>
    </cfRule>
  </conditionalFormatting>
  <conditionalFormatting sqref="V36">
    <cfRule type="expression" dxfId="14" priority="36">
      <formula>ISTEXT(V36)</formula>
    </cfRule>
  </conditionalFormatting>
  <conditionalFormatting sqref="V37">
    <cfRule type="expression" dxfId="13" priority="35">
      <formula>ISTEXT(V37)</formula>
    </cfRule>
  </conditionalFormatting>
  <conditionalFormatting sqref="V38">
    <cfRule type="expression" dxfId="12" priority="34">
      <formula>ISTEXT(V38)</formula>
    </cfRule>
  </conditionalFormatting>
  <conditionalFormatting sqref="V39">
    <cfRule type="expression" dxfId="11" priority="33">
      <formula>ISTEXT(V39)</formula>
    </cfRule>
  </conditionalFormatting>
  <conditionalFormatting sqref="V40">
    <cfRule type="expression" dxfId="10" priority="30">
      <formula>ISTEXT(V40)</formula>
    </cfRule>
  </conditionalFormatting>
  <conditionalFormatting sqref="V41">
    <cfRule type="expression" dxfId="9" priority="29">
      <formula>ISTEXT(V41)</formula>
    </cfRule>
  </conditionalFormatting>
  <conditionalFormatting sqref="V42">
    <cfRule type="expression" dxfId="8" priority="28">
      <formula>ISTEXT(V42)</formula>
    </cfRule>
  </conditionalFormatting>
  <conditionalFormatting sqref="C68:L68 O68:P68 S68:V68">
    <cfRule type="expression" dxfId="7" priority="14">
      <formula>ISTEXT(C68)</formula>
    </cfRule>
  </conditionalFormatting>
  <conditionalFormatting sqref="C32:U42">
    <cfRule type="expression" dxfId="6" priority="26">
      <formula>ISTEXT(C32)</formula>
    </cfRule>
  </conditionalFormatting>
  <conditionalFormatting sqref="C68:L68 O68:P68 S68:V68">
    <cfRule type="expression" dxfId="5" priority="16">
      <formula>ISTEXT(C68)</formula>
    </cfRule>
  </conditionalFormatting>
  <conditionalFormatting sqref="V48:V49">
    <cfRule type="expression" dxfId="4" priority="7">
      <formula>ISTEXT(V48)</formula>
    </cfRule>
  </conditionalFormatting>
  <conditionalFormatting sqref="C48:U49">
    <cfRule type="expression" dxfId="3" priority="6">
      <formula>ISTEXT(C48)</formula>
    </cfRule>
  </conditionalFormatting>
  <conditionalFormatting sqref="C69:L69 O69:P69 S69:V69">
    <cfRule type="expression" dxfId="2" priority="4">
      <formula>ISTEXT(C69)</formula>
    </cfRule>
  </conditionalFormatting>
  <conditionalFormatting sqref="C69:L69 O69:P69 S69:V69">
    <cfRule type="expression" dxfId="1" priority="5">
      <formula>ISTEXT(C69)</formula>
    </cfRule>
  </conditionalFormatting>
  <conditionalFormatting sqref="A50:A67">
    <cfRule type="containsBlanks" dxfId="0" priority="3">
      <formula>LEN(TRIM(A50))=0</formula>
    </cfRule>
  </conditionalFormatting>
  <pageMargins left="0.5" right="0.5" top="0.75" bottom="0.75" header="0.3" footer="0.3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 Inf Conc'!Print_Area</vt:lpstr>
      <vt:lpstr>' Inf QAQC MLs '!Print_Area</vt:lpstr>
      <vt:lpstr>'Eff Conc.'!Print_Area</vt:lpstr>
      <vt:lpstr>'Eff Loads'!Print_Area</vt:lpstr>
      <vt:lpstr>'Eff QAQC MLs'!Print_Area</vt:lpstr>
      <vt:lpstr>'Inf Load'!Print_Area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Tri Nguyen</cp:lastModifiedBy>
  <cp:lastPrinted>2014-04-22T22:19:13Z</cp:lastPrinted>
  <dcterms:created xsi:type="dcterms:W3CDTF">2012-05-04T22:10:30Z</dcterms:created>
  <dcterms:modified xsi:type="dcterms:W3CDTF">2014-04-23T21:53:49Z</dcterms:modified>
</cp:coreProperties>
</file>