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25725"/>
</workbook>
</file>

<file path=xl/calcChain.xml><?xml version="1.0" encoding="utf-8"?>
<calcChain xmlns="http://schemas.openxmlformats.org/spreadsheetml/2006/main">
  <c r="B63" i="4"/>
  <c r="A63"/>
  <c r="A66"/>
  <c r="A65"/>
  <c r="A64"/>
  <c r="U21" i="3"/>
  <c r="V21"/>
  <c r="W21"/>
  <c r="X21"/>
  <c r="B7" i="6"/>
  <c r="B8"/>
  <c r="B9"/>
  <c r="B10"/>
  <c r="B11"/>
  <c r="A7" i="5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9" i="4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B6" i="2"/>
  <c r="B7"/>
  <c r="B8"/>
  <c r="B9"/>
  <c r="B10"/>
  <c r="B3" i="5"/>
  <c r="B4"/>
  <c r="C3" i="6"/>
  <c r="C4"/>
  <c r="B3" i="4"/>
  <c r="B4"/>
  <c r="B3" i="3"/>
  <c r="B4"/>
  <c r="C2" i="2"/>
  <c r="C3"/>
  <c r="W11" i="3" l="1"/>
  <c r="U11"/>
  <c r="X11"/>
  <c r="V11"/>
  <c r="C6" i="2" l="1"/>
  <c r="F6" s="1"/>
  <c r="B64" i="4"/>
  <c r="L64" s="1"/>
  <c r="C64"/>
  <c r="M64" s="1"/>
  <c r="B65"/>
  <c r="N65" s="1"/>
  <c r="C65"/>
  <c r="M65" s="1"/>
  <c r="B66"/>
  <c r="L66" s="1"/>
  <c r="C66"/>
  <c r="M66" s="1"/>
  <c r="C63"/>
  <c r="M63" s="1"/>
  <c r="N63"/>
  <c r="D67" i="3"/>
  <c r="D66"/>
  <c r="D65"/>
  <c r="D64"/>
  <c r="B10" i="4"/>
  <c r="C10"/>
  <c r="M10" s="1"/>
  <c r="B11"/>
  <c r="C11"/>
  <c r="M11" s="1"/>
  <c r="B12"/>
  <c r="K12" s="1"/>
  <c r="C12"/>
  <c r="M12" s="1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F52" s="1"/>
  <c r="C52"/>
  <c r="B53"/>
  <c r="N53" s="1"/>
  <c r="C53"/>
  <c r="M53" s="1"/>
  <c r="B54"/>
  <c r="N54" s="1"/>
  <c r="C54"/>
  <c r="B55"/>
  <c r="N55" s="1"/>
  <c r="C55"/>
  <c r="M55" s="1"/>
  <c r="B56"/>
  <c r="N56" s="1"/>
  <c r="C56"/>
  <c r="D7" i="2"/>
  <c r="N7" s="1"/>
  <c r="D8"/>
  <c r="N8" s="1"/>
  <c r="D9"/>
  <c r="N9" s="1"/>
  <c r="D10"/>
  <c r="N10" s="1"/>
  <c r="C7"/>
  <c r="O7" s="1"/>
  <c r="C8"/>
  <c r="O8" s="1"/>
  <c r="C9"/>
  <c r="O9" s="1"/>
  <c r="C10"/>
  <c r="O10" s="1"/>
  <c r="D11" i="3"/>
  <c r="D12"/>
  <c r="D13"/>
  <c r="D12" i="4" s="1"/>
  <c r="D14" i="3"/>
  <c r="D15"/>
  <c r="D16"/>
  <c r="D17"/>
  <c r="D16" i="4" s="1"/>
  <c r="D18" i="3"/>
  <c r="D19"/>
  <c r="D20"/>
  <c r="D21"/>
  <c r="D20" i="4" s="1"/>
  <c r="D22" i="3"/>
  <c r="D23"/>
  <c r="D24"/>
  <c r="D25"/>
  <c r="D24" i="4" s="1"/>
  <c r="D26" i="3"/>
  <c r="D27"/>
  <c r="D28"/>
  <c r="D29"/>
  <c r="D28" i="4" s="1"/>
  <c r="D30" i="3"/>
  <c r="D31"/>
  <c r="D32"/>
  <c r="D33"/>
  <c r="D32" i="4" s="1"/>
  <c r="D34" i="3"/>
  <c r="D35"/>
  <c r="D36"/>
  <c r="D37"/>
  <c r="D36" i="4" s="1"/>
  <c r="D38" i="3"/>
  <c r="D39"/>
  <c r="D40"/>
  <c r="D41"/>
  <c r="D40" i="4" s="1"/>
  <c r="D42" i="3"/>
  <c r="D43"/>
  <c r="D44"/>
  <c r="D45"/>
  <c r="D44" i="4" s="1"/>
  <c r="D46" i="3"/>
  <c r="D47"/>
  <c r="D48"/>
  <c r="D49"/>
  <c r="D48" i="4" s="1"/>
  <c r="D50" i="3"/>
  <c r="D51"/>
  <c r="D52"/>
  <c r="D53"/>
  <c r="D52" i="4" s="1"/>
  <c r="D54" i="3"/>
  <c r="D55"/>
  <c r="D56"/>
  <c r="D57"/>
  <c r="D56" i="4" s="1"/>
  <c r="C9"/>
  <c r="M9" s="1"/>
  <c r="B9"/>
  <c r="K9" s="1"/>
  <c r="D6" i="2"/>
  <c r="N6" s="1"/>
  <c r="D10" i="3"/>
  <c r="N9" i="4" l="1"/>
  <c r="E9"/>
  <c r="D53"/>
  <c r="D49"/>
  <c r="D45"/>
  <c r="D41"/>
  <c r="D37"/>
  <c r="D33"/>
  <c r="D29"/>
  <c r="D25"/>
  <c r="D21"/>
  <c r="D17"/>
  <c r="D13"/>
  <c r="D54"/>
  <c r="D50"/>
  <c r="D46"/>
  <c r="D42"/>
  <c r="D38"/>
  <c r="D34"/>
  <c r="D30"/>
  <c r="D26"/>
  <c r="D22"/>
  <c r="D18"/>
  <c r="D14"/>
  <c r="D10"/>
  <c r="D55"/>
  <c r="D51"/>
  <c r="D47"/>
  <c r="D43"/>
  <c r="D39"/>
  <c r="D35"/>
  <c r="D31"/>
  <c r="D27"/>
  <c r="D23"/>
  <c r="D19"/>
  <c r="D15"/>
  <c r="D11"/>
  <c r="F9"/>
  <c r="O6" i="2"/>
  <c r="D9" i="4"/>
  <c r="H9"/>
  <c r="G9"/>
  <c r="I9"/>
  <c r="H6" i="2"/>
  <c r="I6"/>
  <c r="M6"/>
  <c r="L9" i="4"/>
  <c r="G6" i="2"/>
  <c r="K6"/>
  <c r="F10"/>
  <c r="F8"/>
  <c r="H10"/>
  <c r="H8"/>
  <c r="I10"/>
  <c r="I8"/>
  <c r="J10"/>
  <c r="J8"/>
  <c r="L10"/>
  <c r="L8"/>
  <c r="G63" i="4"/>
  <c r="I63"/>
  <c r="I66"/>
  <c r="G66"/>
  <c r="E66"/>
  <c r="H65"/>
  <c r="F65"/>
  <c r="I64"/>
  <c r="G64"/>
  <c r="E64"/>
  <c r="L63"/>
  <c r="K66"/>
  <c r="K65"/>
  <c r="K64"/>
  <c r="N66"/>
  <c r="N64"/>
  <c r="J6" i="2"/>
  <c r="L6"/>
  <c r="F9"/>
  <c r="F7"/>
  <c r="H9"/>
  <c r="H7"/>
  <c r="I9"/>
  <c r="I7"/>
  <c r="J9"/>
  <c r="J7"/>
  <c r="L9"/>
  <c r="L7"/>
  <c r="E63" i="4"/>
  <c r="F63"/>
  <c r="H63"/>
  <c r="H66"/>
  <c r="F66"/>
  <c r="I65"/>
  <c r="G65"/>
  <c r="E65"/>
  <c r="H64"/>
  <c r="F64"/>
  <c r="K63"/>
  <c r="L65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56"/>
  <c r="L56"/>
  <c r="J56"/>
  <c r="H56"/>
  <c r="F56"/>
  <c r="K55"/>
  <c r="I55"/>
  <c r="G55"/>
  <c r="E55"/>
  <c r="M54"/>
  <c r="L54"/>
  <c r="J54"/>
  <c r="H54"/>
  <c r="F54"/>
  <c r="K53"/>
  <c r="I53"/>
  <c r="G53"/>
  <c r="E53"/>
  <c r="M52"/>
  <c r="L52"/>
  <c r="J52"/>
  <c r="H52"/>
  <c r="N52"/>
  <c r="E52"/>
  <c r="N51"/>
  <c r="E51"/>
  <c r="G51"/>
  <c r="I51"/>
  <c r="K51"/>
  <c r="F51"/>
  <c r="H51"/>
  <c r="L51"/>
  <c r="F50"/>
  <c r="H50"/>
  <c r="J50"/>
  <c r="L50"/>
  <c r="N50"/>
  <c r="E50"/>
  <c r="G50"/>
  <c r="I50"/>
  <c r="K50"/>
  <c r="N49"/>
  <c r="E49"/>
  <c r="G49"/>
  <c r="I49"/>
  <c r="K49"/>
  <c r="F49"/>
  <c r="H49"/>
  <c r="L49"/>
  <c r="F48"/>
  <c r="H48"/>
  <c r="J48"/>
  <c r="L48"/>
  <c r="N48"/>
  <c r="E48"/>
  <c r="G48"/>
  <c r="I48"/>
  <c r="K48"/>
  <c r="N47"/>
  <c r="E47"/>
  <c r="G47"/>
  <c r="I47"/>
  <c r="K47"/>
  <c r="F47"/>
  <c r="H47"/>
  <c r="L47"/>
  <c r="F46"/>
  <c r="H46"/>
  <c r="J46"/>
  <c r="L46"/>
  <c r="N46"/>
  <c r="E46"/>
  <c r="G46"/>
  <c r="I46"/>
  <c r="K46"/>
  <c r="N45"/>
  <c r="E45"/>
  <c r="G45"/>
  <c r="I45"/>
  <c r="K45"/>
  <c r="F45"/>
  <c r="H45"/>
  <c r="L45"/>
  <c r="F44"/>
  <c r="H44"/>
  <c r="J44"/>
  <c r="L44"/>
  <c r="N44"/>
  <c r="E44"/>
  <c r="G44"/>
  <c r="I44"/>
  <c r="K44"/>
  <c r="N43"/>
  <c r="E43"/>
  <c r="G43"/>
  <c r="I43"/>
  <c r="K43"/>
  <c r="F43"/>
  <c r="H43"/>
  <c r="L43"/>
  <c r="F42"/>
  <c r="H42"/>
  <c r="J42"/>
  <c r="L42"/>
  <c r="N42"/>
  <c r="E42"/>
  <c r="G42"/>
  <c r="I42"/>
  <c r="K42"/>
  <c r="N41"/>
  <c r="E41"/>
  <c r="G41"/>
  <c r="I41"/>
  <c r="K41"/>
  <c r="F41"/>
  <c r="H41"/>
  <c r="L41"/>
  <c r="F40"/>
  <c r="H40"/>
  <c r="J40"/>
  <c r="L40"/>
  <c r="N40"/>
  <c r="E40"/>
  <c r="G40"/>
  <c r="I40"/>
  <c r="K40"/>
  <c r="N39"/>
  <c r="E39"/>
  <c r="G39"/>
  <c r="I39"/>
  <c r="K39"/>
  <c r="F39"/>
  <c r="H39"/>
  <c r="L39"/>
  <c r="F38"/>
  <c r="H38"/>
  <c r="J38"/>
  <c r="L38"/>
  <c r="N38"/>
  <c r="E38"/>
  <c r="G38"/>
  <c r="I38"/>
  <c r="K38"/>
  <c r="N37"/>
  <c r="E37"/>
  <c r="G37"/>
  <c r="I37"/>
  <c r="K37"/>
  <c r="F37"/>
  <c r="H37"/>
  <c r="L37"/>
  <c r="F36"/>
  <c r="H36"/>
  <c r="J36"/>
  <c r="L36"/>
  <c r="N36"/>
  <c r="E36"/>
  <c r="G36"/>
  <c r="I36"/>
  <c r="K36"/>
  <c r="N35"/>
  <c r="E35"/>
  <c r="G35"/>
  <c r="I35"/>
  <c r="K35"/>
  <c r="F35"/>
  <c r="H35"/>
  <c r="L35"/>
  <c r="F34"/>
  <c r="H34"/>
  <c r="J34"/>
  <c r="L34"/>
  <c r="N34"/>
  <c r="E34"/>
  <c r="G34"/>
  <c r="I34"/>
  <c r="K34"/>
  <c r="N33"/>
  <c r="E33"/>
  <c r="G33"/>
  <c r="I33"/>
  <c r="K33"/>
  <c r="F33"/>
  <c r="H33"/>
  <c r="L33"/>
  <c r="F32"/>
  <c r="H32"/>
  <c r="J32"/>
  <c r="L32"/>
  <c r="N32"/>
  <c r="E32"/>
  <c r="G32"/>
  <c r="I32"/>
  <c r="K32"/>
  <c r="N31"/>
  <c r="E31"/>
  <c r="G31"/>
  <c r="I31"/>
  <c r="K31"/>
  <c r="F31"/>
  <c r="H31"/>
  <c r="L31"/>
  <c r="F30"/>
  <c r="H30"/>
  <c r="J30"/>
  <c r="L30"/>
  <c r="N30"/>
  <c r="E30"/>
  <c r="G30"/>
  <c r="I30"/>
  <c r="K30"/>
  <c r="N29"/>
  <c r="E29"/>
  <c r="G29"/>
  <c r="I29"/>
  <c r="K29"/>
  <c r="F29"/>
  <c r="H29"/>
  <c r="L29"/>
  <c r="F28"/>
  <c r="H28"/>
  <c r="J28"/>
  <c r="L28"/>
  <c r="N28"/>
  <c r="E28"/>
  <c r="G28"/>
  <c r="I28"/>
  <c r="K28"/>
  <c r="N27"/>
  <c r="E27"/>
  <c r="G27"/>
  <c r="I27"/>
  <c r="K27"/>
  <c r="F27"/>
  <c r="H27"/>
  <c r="L27"/>
  <c r="F26"/>
  <c r="H26"/>
  <c r="J26"/>
  <c r="L26"/>
  <c r="N26"/>
  <c r="E26"/>
  <c r="G26"/>
  <c r="I26"/>
  <c r="K26"/>
  <c r="N25"/>
  <c r="E25"/>
  <c r="G25"/>
  <c r="I25"/>
  <c r="K25"/>
  <c r="F25"/>
  <c r="H25"/>
  <c r="L25"/>
  <c r="F24"/>
  <c r="H24"/>
  <c r="J24"/>
  <c r="L24"/>
  <c r="N24"/>
  <c r="E24"/>
  <c r="G24"/>
  <c r="I24"/>
  <c r="K24"/>
  <c r="N23"/>
  <c r="E23"/>
  <c r="G23"/>
  <c r="I23"/>
  <c r="K23"/>
  <c r="F23"/>
  <c r="H23"/>
  <c r="L23"/>
  <c r="F22"/>
  <c r="H22"/>
  <c r="J22"/>
  <c r="L22"/>
  <c r="N22"/>
  <c r="E22"/>
  <c r="G22"/>
  <c r="I22"/>
  <c r="K22"/>
  <c r="N21"/>
  <c r="E21"/>
  <c r="G21"/>
  <c r="I21"/>
  <c r="K21"/>
  <c r="F21"/>
  <c r="H21"/>
  <c r="L21"/>
  <c r="F20"/>
  <c r="H20"/>
  <c r="J20"/>
  <c r="L20"/>
  <c r="N20"/>
  <c r="E20"/>
  <c r="G20"/>
  <c r="I20"/>
  <c r="K20"/>
  <c r="N19"/>
  <c r="E19"/>
  <c r="G19"/>
  <c r="I19"/>
  <c r="K19"/>
  <c r="F19"/>
  <c r="H19"/>
  <c r="L19"/>
  <c r="F18"/>
  <c r="H18"/>
  <c r="J18"/>
  <c r="L18"/>
  <c r="N18"/>
  <c r="E18"/>
  <c r="G18"/>
  <c r="I18"/>
  <c r="K18"/>
  <c r="N17"/>
  <c r="E17"/>
  <c r="G17"/>
  <c r="I17"/>
  <c r="K17"/>
  <c r="F17"/>
  <c r="H17"/>
  <c r="L17"/>
  <c r="F16"/>
  <c r="H16"/>
  <c r="J16"/>
  <c r="L16"/>
  <c r="N16"/>
  <c r="E16"/>
  <c r="G16"/>
  <c r="I16"/>
  <c r="K16"/>
  <c r="N15"/>
  <c r="E15"/>
  <c r="G15"/>
  <c r="I15"/>
  <c r="K15"/>
  <c r="F15"/>
  <c r="H15"/>
  <c r="L15"/>
  <c r="F14"/>
  <c r="H14"/>
  <c r="J14"/>
  <c r="L14"/>
  <c r="N14"/>
  <c r="E14"/>
  <c r="G14"/>
  <c r="I14"/>
  <c r="K14"/>
  <c r="N13"/>
  <c r="E13"/>
  <c r="G13"/>
  <c r="I13"/>
  <c r="K13"/>
  <c r="F13"/>
  <c r="H13"/>
  <c r="L13"/>
  <c r="F12"/>
  <c r="H12"/>
  <c r="J12"/>
  <c r="L12"/>
  <c r="N12"/>
  <c r="E12"/>
  <c r="G12"/>
  <c r="I12"/>
  <c r="N11"/>
  <c r="E11"/>
  <c r="G11"/>
  <c r="I11"/>
  <c r="K11"/>
  <c r="F11"/>
  <c r="H11"/>
  <c r="L11"/>
  <c r="F10"/>
  <c r="H10"/>
  <c r="J10"/>
  <c r="L10"/>
  <c r="N10"/>
  <c r="E10"/>
  <c r="G10"/>
  <c r="I10"/>
  <c r="K10"/>
  <c r="K56"/>
  <c r="I56"/>
  <c r="G56"/>
  <c r="E56"/>
  <c r="L55"/>
  <c r="H55"/>
  <c r="F55"/>
  <c r="K54"/>
  <c r="I54"/>
  <c r="G54"/>
  <c r="E54"/>
  <c r="L53"/>
  <c r="H53"/>
  <c r="F53"/>
  <c r="K52"/>
  <c r="I52"/>
  <c r="G52"/>
  <c r="M9" i="2"/>
  <c r="K9"/>
  <c r="G9"/>
  <c r="D64" i="4" l="1"/>
  <c r="P20"/>
  <c r="O20"/>
  <c r="Q20"/>
  <c r="R20"/>
  <c r="D63"/>
  <c r="Q10"/>
  <c r="O10"/>
  <c r="R10"/>
  <c r="P10"/>
  <c r="D66"/>
  <c r="D65"/>
</calcChain>
</file>

<file path=xl/sharedStrings.xml><?xml version="1.0" encoding="utf-8"?>
<sst xmlns="http://schemas.openxmlformats.org/spreadsheetml/2006/main" count="310" uniqueCount="97">
  <si>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</si>
  <si>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</si>
  <si>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</si>
  <si>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</si>
  <si>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</si>
  <si>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</si>
  <si>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</si>
  <si>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</si>
  <si>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</si>
  <si>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</si>
  <si>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</si>
  <si>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</si>
  <si>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</si>
  <si>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</si>
  <si>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</si>
  <si>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</si>
  <si>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</si>
  <si>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</si>
  <si>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</si>
  <si>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</si>
  <si>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</si>
  <si>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</si>
  <si>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</si>
  <si>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</si>
  <si>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</si>
  <si>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</si>
  <si>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</si>
  <si>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</si>
  <si>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</si>
  <si>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</si>
  <si>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</si>
  <si>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</si>
  <si>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</si>
  <si>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</si>
  <si>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</si>
  <si>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</si>
  <si>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</si>
  <si>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</si>
  <si>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</si>
  <si>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</si>
  <si>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</si>
  <si>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</si>
  <si>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</si>
  <si>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</si>
  <si>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</si>
  <si>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</si>
  <si>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</si>
  <si>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</si>
  <si>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</si>
  <si>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</si>
  <si>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</si>
  <si>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</si>
  <si>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</si>
  <si>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</si>
  <si>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</si>
  <si>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</si>
  <si>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</si>
  <si>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</si>
  <si>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</si>
  <si>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</si>
  <si>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</si>
  <si>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</si>
  <si>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</si>
  <si>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</si>
  <si>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</si>
  <si>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</si>
  <si>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</si>
  <si>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</si>
  <si>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</si>
  <si>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</si>
  <si>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</si>
  <si>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</si>
  <si>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</si>
  <si>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</si>
  <si>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</si>
  <si>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</si>
  <si>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</si>
  <si>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</si>
  <si>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</si>
  <si>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</si>
  <si>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</si>
  <si>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</si>
  <si>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</si>
  <si>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</si>
  <si>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</si>
  <si>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</si>
  <si>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</si>
  <si>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</si>
  <si>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</si>
  <si>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</si>
  <si>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</si>
  <si>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</si>
  <si>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</si>
  <si>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</si>
  <si>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 xml:space="preserve">   </t>
  </si>
  <si>
    <t>Contact Person:  Eric Dunlavey (408) 945-3065</t>
  </si>
  <si>
    <t>San Jose/Santa Clara Water Pollution Control Plant</t>
  </si>
</sst>
</file>

<file path=xl/styles.xml><?xml version="1.0" encoding="utf-8"?>
<styleSheet xmlns="http://schemas.openxmlformats.org/spreadsheetml/2006/main">
  <numFmts count="4">
    <numFmt numFmtId="164" formatCode="[$-409]d\-mmm\-yy;@"/>
    <numFmt numFmtId="165" formatCode="0.0"/>
    <numFmt numFmtId="166" formatCode="0.0000"/>
    <numFmt numFmtId="167" formatCode="0.000"/>
  </numFmts>
  <fonts count="1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4">
    <xf numFmtId="0" fontId="0" fillId="0" borderId="0" xfId="0"/>
    <xf numFmtId="0" fontId="2" fillId="0" borderId="0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164" fontId="2" fillId="0" borderId="3" xfId="0" applyNumberFormat="1" applyFont="1" applyBorder="1"/>
    <xf numFmtId="0" fontId="2" fillId="0" borderId="5" xfId="0" applyFont="1" applyBorder="1"/>
    <xf numFmtId="164" fontId="2" fillId="0" borderId="12" xfId="0" applyNumberFormat="1" applyFont="1" applyBorder="1"/>
    <xf numFmtId="164" fontId="2" fillId="0" borderId="7" xfId="0" applyNumberFormat="1" applyFont="1" applyBorder="1"/>
    <xf numFmtId="0" fontId="0" fillId="0" borderId="0" xfId="0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7" fillId="0" borderId="15" xfId="0" applyFont="1" applyBorder="1"/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horizontal="center" wrapText="1"/>
    </xf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8" xfId="0" applyFill="1" applyBorder="1" applyAlignment="1">
      <alignment wrapText="1"/>
    </xf>
    <xf numFmtId="0" fontId="5" fillId="3" borderId="20" xfId="0" applyFont="1" applyFill="1" applyBorder="1" applyAlignment="1">
      <alignment wrapText="1"/>
    </xf>
    <xf numFmtId="165" fontId="2" fillId="0" borderId="12" xfId="0" applyNumberFormat="1" applyFont="1" applyBorder="1"/>
    <xf numFmtId="0" fontId="4" fillId="0" borderId="0" xfId="0" applyFont="1" applyBorder="1"/>
    <xf numFmtId="0" fontId="2" fillId="6" borderId="0" xfId="0" applyFont="1" applyFill="1" applyBorder="1"/>
    <xf numFmtId="0" fontId="2" fillId="6" borderId="15" xfId="0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9" xfId="0" applyFont="1" applyFill="1" applyBorder="1"/>
    <xf numFmtId="0" fontId="2" fillId="6" borderId="17" xfId="0" applyFont="1" applyFill="1" applyBorder="1"/>
    <xf numFmtId="0" fontId="2" fillId="6" borderId="1" xfId="0" applyFont="1" applyFill="1" applyBorder="1"/>
    <xf numFmtId="0" fontId="2" fillId="6" borderId="20" xfId="0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2" xfId="0" applyFont="1" applyFill="1" applyBorder="1" applyAlignment="1">
      <alignment horizontal="center" wrapText="1"/>
    </xf>
    <xf numFmtId="0" fontId="2" fillId="4" borderId="22" xfId="0" applyFont="1" applyFill="1" applyBorder="1"/>
    <xf numFmtId="0" fontId="2" fillId="4" borderId="5" xfId="0" applyFont="1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1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2" fillId="4" borderId="18" xfId="0" applyFont="1" applyFill="1" applyBorder="1"/>
    <xf numFmtId="0" fontId="2" fillId="4" borderId="19" xfId="0" applyFont="1" applyFill="1" applyBorder="1"/>
    <xf numFmtId="0" fontId="2" fillId="4" borderId="20" xfId="0" applyFont="1" applyFill="1" applyBorder="1"/>
    <xf numFmtId="0" fontId="2" fillId="0" borderId="0" xfId="0" applyFont="1" applyFill="1" applyBorder="1"/>
    <xf numFmtId="0" fontId="0" fillId="0" borderId="0" xfId="0" applyFill="1" applyBorder="1"/>
    <xf numFmtId="0" fontId="2" fillId="0" borderId="1" xfId="0" applyFont="1" applyFill="1" applyBorder="1"/>
    <xf numFmtId="165" fontId="2" fillId="0" borderId="18" xfId="0" applyNumberFormat="1" applyFont="1" applyBorder="1"/>
    <xf numFmtId="0" fontId="0" fillId="0" borderId="0" xfId="0" applyBorder="1" applyAlignment="1"/>
    <xf numFmtId="0" fontId="2" fillId="5" borderId="18" xfId="0" applyFont="1" applyFill="1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4" borderId="15" xfId="0" applyFont="1" applyFill="1" applyBorder="1"/>
    <xf numFmtId="0" fontId="2" fillId="4" borderId="28" xfId="0" applyFont="1" applyFill="1" applyBorder="1"/>
    <xf numFmtId="0" fontId="2" fillId="0" borderId="15" xfId="0" applyFont="1" applyBorder="1"/>
    <xf numFmtId="0" fontId="7" fillId="0" borderId="16" xfId="0" applyFont="1" applyBorder="1"/>
    <xf numFmtId="0" fontId="2" fillId="5" borderId="17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2" borderId="30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165" fontId="2" fillId="0" borderId="10" xfId="0" applyNumberFormat="1" applyFont="1" applyBorder="1"/>
    <xf numFmtId="165" fontId="2" fillId="6" borderId="30" xfId="0" applyNumberFormat="1" applyFont="1" applyFill="1" applyBorder="1"/>
    <xf numFmtId="165" fontId="2" fillId="6" borderId="14" xfId="0" applyNumberFormat="1" applyFont="1" applyFill="1" applyBorder="1"/>
    <xf numFmtId="0" fontId="2" fillId="3" borderId="27" xfId="0" applyFont="1" applyFill="1" applyBorder="1" applyAlignment="1">
      <alignment horizontal="center" wrapText="1"/>
    </xf>
    <xf numFmtId="165" fontId="2" fillId="0" borderId="30" xfId="0" applyNumberFormat="1" applyFont="1" applyBorder="1"/>
    <xf numFmtId="165" fontId="2" fillId="6" borderId="31" xfId="0" applyNumberFormat="1" applyFont="1" applyFill="1" applyBorder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0" xfId="0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7" xfId="0" applyFont="1" applyFill="1" applyBorder="1"/>
    <xf numFmtId="0" fontId="1" fillId="0" borderId="0" xfId="0" applyFont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8" xfId="0" applyNumberFormat="1" applyFont="1" applyBorder="1"/>
    <xf numFmtId="14" fontId="2" fillId="0" borderId="19" xfId="0" applyNumberFormat="1" applyFont="1" applyFill="1" applyBorder="1"/>
    <xf numFmtId="14" fontId="2" fillId="0" borderId="17" xfId="0" applyNumberFormat="1" applyFont="1" applyBorder="1"/>
    <xf numFmtId="14" fontId="2" fillId="6" borderId="19" xfId="0" applyNumberFormat="1" applyFont="1" applyFill="1" applyBorder="1"/>
    <xf numFmtId="14" fontId="2" fillId="6" borderId="20" xfId="0" applyNumberFormat="1" applyFont="1" applyFill="1" applyBorder="1"/>
    <xf numFmtId="14" fontId="2" fillId="0" borderId="19" xfId="0" applyNumberFormat="1" applyFont="1" applyBorder="1"/>
    <xf numFmtId="14" fontId="2" fillId="6" borderId="17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19" xfId="0" applyNumberFormat="1" applyFont="1" applyFill="1" applyBorder="1"/>
    <xf numFmtId="14" fontId="2" fillId="8" borderId="20" xfId="0" applyNumberFormat="1" applyFont="1" applyFill="1" applyBorder="1"/>
    <xf numFmtId="0" fontId="4" fillId="2" borderId="19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5" fillId="3" borderId="22" xfId="0" applyFont="1" applyFill="1" applyBorder="1" applyAlignment="1">
      <alignment wrapText="1"/>
    </xf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10" fontId="0" fillId="6" borderId="22" xfId="0" applyNumberFormat="1" applyFill="1" applyBorder="1"/>
    <xf numFmtId="10" fontId="0" fillId="0" borderId="22" xfId="0" applyNumberFormat="1" applyBorder="1"/>
    <xf numFmtId="10" fontId="0" fillId="0" borderId="3" xfId="0" applyNumberFormat="1" applyBorder="1"/>
    <xf numFmtId="10" fontId="0" fillId="0" borderId="12" xfId="0" applyNumberFormat="1" applyBorder="1"/>
    <xf numFmtId="10" fontId="0" fillId="6" borderId="17" xfId="0" applyNumberFormat="1" applyFill="1" applyBorder="1"/>
    <xf numFmtId="10" fontId="0" fillId="0" borderId="18" xfId="0" applyNumberFormat="1" applyBorder="1"/>
    <xf numFmtId="10" fontId="0" fillId="6" borderId="19" xfId="0" applyNumberFormat="1" applyFill="1" applyBorder="1"/>
    <xf numFmtId="10" fontId="0" fillId="0" borderId="19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0" borderId="4" xfId="0" applyNumberFormat="1" applyBorder="1"/>
    <xf numFmtId="165" fontId="2" fillId="0" borderId="5" xfId="0" applyNumberFormat="1" applyFont="1" applyBorder="1"/>
    <xf numFmtId="165" fontId="2" fillId="5" borderId="5" xfId="0" applyNumberFormat="1" applyFont="1" applyFill="1" applyBorder="1"/>
    <xf numFmtId="165" fontId="2" fillId="5" borderId="18" xfId="0" applyNumberFormat="1" applyFont="1" applyFill="1" applyBorder="1"/>
    <xf numFmtId="165" fontId="2" fillId="6" borderId="0" xfId="0" applyNumberFormat="1" applyFont="1" applyFill="1" applyBorder="1"/>
    <xf numFmtId="165" fontId="2" fillId="0" borderId="0" xfId="0" applyNumberFormat="1" applyFont="1" applyBorder="1"/>
    <xf numFmtId="165" fontId="2" fillId="6" borderId="15" xfId="0" applyNumberFormat="1" applyFont="1" applyFill="1" applyBorder="1"/>
    <xf numFmtId="165" fontId="2" fillId="6" borderId="1" xfId="0" applyNumberFormat="1" applyFont="1" applyFill="1" applyBorder="1"/>
    <xf numFmtId="2" fontId="2" fillId="0" borderId="5" xfId="0" applyNumberFormat="1" applyFont="1" applyBorder="1"/>
    <xf numFmtId="2" fontId="2" fillId="6" borderId="0" xfId="0" applyNumberFormat="1" applyFont="1" applyFill="1" applyBorder="1"/>
    <xf numFmtId="2" fontId="2" fillId="0" borderId="0" xfId="0" applyNumberFormat="1" applyFont="1" applyBorder="1"/>
    <xf numFmtId="2" fontId="2" fillId="6" borderId="15" xfId="0" applyNumberFormat="1" applyFont="1" applyFill="1" applyBorder="1"/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10" fontId="0" fillId="0" borderId="39" xfId="0" applyNumberFormat="1" applyBorder="1"/>
    <xf numFmtId="10" fontId="0" fillId="0" borderId="25" xfId="0" applyNumberFormat="1" applyBorder="1"/>
    <xf numFmtId="14" fontId="2" fillId="0" borderId="18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2" fillId="0" borderId="10" xfId="0" applyFont="1" applyBorder="1" applyProtection="1">
      <protection locked="0"/>
    </xf>
    <xf numFmtId="14" fontId="2" fillId="0" borderId="19" xfId="0" applyNumberFormat="1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30" xfId="0" applyFont="1" applyFill="1" applyBorder="1" applyProtection="1">
      <protection locked="0"/>
    </xf>
    <xf numFmtId="14" fontId="2" fillId="0" borderId="17" xfId="0" applyNumberFormat="1" applyFont="1" applyBorder="1" applyProtection="1">
      <protection locked="0"/>
    </xf>
    <xf numFmtId="14" fontId="2" fillId="6" borderId="19" xfId="0" applyNumberFormat="1" applyFont="1" applyFill="1" applyBorder="1" applyProtection="1">
      <protection locked="0"/>
    </xf>
    <xf numFmtId="0" fontId="2" fillId="6" borderId="30" xfId="0" applyFont="1" applyFill="1" applyBorder="1" applyProtection="1">
      <protection locked="0"/>
    </xf>
    <xf numFmtId="14" fontId="2" fillId="6" borderId="20" xfId="0" applyNumberFormat="1" applyFont="1" applyFill="1" applyBorder="1" applyProtection="1">
      <protection locked="0"/>
    </xf>
    <xf numFmtId="0" fontId="2" fillId="6" borderId="14" xfId="0" applyFont="1" applyFill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12" xfId="0" applyFont="1" applyFill="1" applyBorder="1" applyProtection="1">
      <protection locked="0"/>
    </xf>
    <xf numFmtId="0" fontId="2" fillId="6" borderId="12" xfId="0" applyFont="1" applyFill="1" applyBorder="1" applyProtection="1">
      <protection locked="0"/>
    </xf>
    <xf numFmtId="0" fontId="2" fillId="6" borderId="7" xfId="0" applyFont="1" applyFill="1" applyBorder="1" applyProtection="1">
      <protection locked="0"/>
    </xf>
    <xf numFmtId="165" fontId="2" fillId="0" borderId="3" xfId="0" applyNumberFormat="1" applyFont="1" applyBorder="1" applyProtection="1">
      <protection locked="0"/>
    </xf>
    <xf numFmtId="165" fontId="2" fillId="0" borderId="26" xfId="0" applyNumberFormat="1" applyFont="1" applyBorder="1" applyProtection="1">
      <protection locked="0"/>
    </xf>
    <xf numFmtId="165" fontId="2" fillId="0" borderId="10" xfId="0" applyNumberFormat="1" applyFont="1" applyBorder="1" applyProtection="1">
      <protection locked="0"/>
    </xf>
    <xf numFmtId="0" fontId="2" fillId="0" borderId="18" xfId="0" applyFont="1" applyBorder="1" applyProtection="1">
      <protection locked="0"/>
    </xf>
    <xf numFmtId="165" fontId="2" fillId="0" borderId="12" xfId="0" applyNumberFormat="1" applyFont="1" applyFill="1" applyBorder="1" applyProtection="1">
      <protection locked="0"/>
    </xf>
    <xf numFmtId="165" fontId="2" fillId="0" borderId="23" xfId="0" applyNumberFormat="1" applyFont="1" applyFill="1" applyBorder="1" applyProtection="1">
      <protection locked="0"/>
    </xf>
    <xf numFmtId="165" fontId="2" fillId="0" borderId="30" xfId="0" applyNumberFormat="1" applyFont="1" applyFill="1" applyBorder="1" applyProtection="1">
      <protection locked="0"/>
    </xf>
    <xf numFmtId="0" fontId="2" fillId="0" borderId="19" xfId="0" applyFont="1" applyFill="1" applyBorder="1" applyProtection="1">
      <protection locked="0"/>
    </xf>
    <xf numFmtId="165" fontId="2" fillId="0" borderId="16" xfId="0" applyNumberFormat="1" applyFont="1" applyBorder="1" applyProtection="1">
      <protection locked="0"/>
    </xf>
    <xf numFmtId="165" fontId="2" fillId="0" borderId="29" xfId="0" applyNumberFormat="1" applyFont="1" applyBorder="1" applyProtection="1">
      <protection locked="0"/>
    </xf>
    <xf numFmtId="165" fontId="2" fillId="0" borderId="31" xfId="0" applyNumberFormat="1" applyFont="1" applyBorder="1" applyProtection="1">
      <protection locked="0"/>
    </xf>
    <xf numFmtId="165" fontId="2" fillId="6" borderId="12" xfId="0" applyNumberFormat="1" applyFont="1" applyFill="1" applyBorder="1" applyProtection="1">
      <protection locked="0"/>
    </xf>
    <xf numFmtId="165" fontId="2" fillId="6" borderId="23" xfId="0" applyNumberFormat="1" applyFont="1" applyFill="1" applyBorder="1" applyProtection="1">
      <protection locked="0"/>
    </xf>
    <xf numFmtId="165" fontId="2" fillId="6" borderId="30" xfId="0" applyNumberFormat="1" applyFont="1" applyFill="1" applyBorder="1" applyProtection="1">
      <protection locked="0"/>
    </xf>
    <xf numFmtId="165" fontId="2" fillId="6" borderId="7" xfId="0" applyNumberFormat="1" applyFont="1" applyFill="1" applyBorder="1" applyProtection="1">
      <protection locked="0"/>
    </xf>
    <xf numFmtId="165" fontId="2" fillId="6" borderId="27" xfId="0" applyNumberFormat="1" applyFont="1" applyFill="1" applyBorder="1" applyProtection="1">
      <protection locked="0"/>
    </xf>
    <xf numFmtId="165" fontId="2" fillId="6" borderId="14" xfId="0" applyNumberFormat="1" applyFont="1" applyFill="1" applyBorder="1" applyProtection="1">
      <protection locked="0"/>
    </xf>
    <xf numFmtId="165" fontId="2" fillId="0" borderId="5" xfId="0" applyNumberFormat="1" applyFont="1" applyBorder="1" applyProtection="1">
      <protection locked="0"/>
    </xf>
    <xf numFmtId="0" fontId="2" fillId="0" borderId="0" xfId="0" applyFont="1" applyBorder="1" applyProtection="1">
      <protection locked="0"/>
    </xf>
    <xf numFmtId="14" fontId="2" fillId="0" borderId="19" xfId="0" applyNumberFormat="1" applyFont="1" applyBorder="1" applyProtection="1">
      <protection locked="0"/>
    </xf>
    <xf numFmtId="165" fontId="2" fillId="0" borderId="12" xfId="0" applyNumberFormat="1" applyFont="1" applyBorder="1" applyProtection="1">
      <protection locked="0"/>
    </xf>
    <xf numFmtId="165" fontId="2" fillId="0" borderId="30" xfId="0" applyNumberFormat="1" applyFont="1" applyBorder="1" applyProtection="1">
      <protection locked="0"/>
    </xf>
    <xf numFmtId="14" fontId="2" fillId="6" borderId="17" xfId="0" applyNumberFormat="1" applyFont="1" applyFill="1" applyBorder="1" applyProtection="1">
      <protection locked="0"/>
    </xf>
    <xf numFmtId="165" fontId="2" fillId="6" borderId="16" xfId="0" applyNumberFormat="1" applyFont="1" applyFill="1" applyBorder="1" applyProtection="1">
      <protection locked="0"/>
    </xf>
    <xf numFmtId="165" fontId="2" fillId="6" borderId="31" xfId="0" applyNumberFormat="1" applyFont="1" applyFill="1" applyBorder="1" applyProtection="1">
      <protection locked="0"/>
    </xf>
    <xf numFmtId="2" fontId="2" fillId="0" borderId="5" xfId="0" applyNumberFormat="1" applyFont="1" applyBorder="1" applyProtection="1">
      <protection locked="0"/>
    </xf>
    <xf numFmtId="165" fontId="2" fillId="6" borderId="0" xfId="0" applyNumberFormat="1" applyFont="1" applyFill="1" applyBorder="1" applyProtection="1">
      <protection locked="0"/>
    </xf>
    <xf numFmtId="2" fontId="2" fillId="6" borderId="0" xfId="0" applyNumberFormat="1" applyFont="1" applyFill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2" fontId="2" fillId="0" borderId="0" xfId="0" applyNumberFormat="1" applyFont="1" applyBorder="1" applyProtection="1">
      <protection locked="0"/>
    </xf>
    <xf numFmtId="165" fontId="2" fillId="6" borderId="15" xfId="0" applyNumberFormat="1" applyFont="1" applyFill="1" applyBorder="1" applyProtection="1">
      <protection locked="0"/>
    </xf>
    <xf numFmtId="2" fontId="2" fillId="6" borderId="15" xfId="0" applyNumberFormat="1" applyFont="1" applyFill="1" applyBorder="1" applyProtection="1">
      <protection locked="0"/>
    </xf>
    <xf numFmtId="165" fontId="2" fillId="0" borderId="3" xfId="0" applyNumberFormat="1" applyFont="1" applyBorder="1" applyAlignment="1" applyProtection="1">
      <protection locked="0"/>
    </xf>
    <xf numFmtId="165" fontId="2" fillId="0" borderId="26" xfId="0" applyNumberFormat="1" applyFont="1" applyBorder="1" applyAlignment="1" applyProtection="1">
      <protection locked="0"/>
    </xf>
    <xf numFmtId="165" fontId="2" fillId="0" borderId="10" xfId="0" applyNumberFormat="1" applyFont="1" applyBorder="1" applyAlignment="1" applyProtection="1">
      <protection locked="0"/>
    </xf>
    <xf numFmtId="165" fontId="2" fillId="6" borderId="12" xfId="0" applyNumberFormat="1" applyFont="1" applyFill="1" applyBorder="1" applyAlignment="1" applyProtection="1">
      <protection locked="0"/>
    </xf>
    <xf numFmtId="165" fontId="2" fillId="6" borderId="23" xfId="0" applyNumberFormat="1" applyFont="1" applyFill="1" applyBorder="1" applyAlignment="1" applyProtection="1">
      <protection locked="0"/>
    </xf>
    <xf numFmtId="165" fontId="2" fillId="6" borderId="30" xfId="0" applyNumberFormat="1" applyFont="1" applyFill="1" applyBorder="1" applyAlignment="1" applyProtection="1">
      <protection locked="0"/>
    </xf>
    <xf numFmtId="165" fontId="2" fillId="0" borderId="23" xfId="0" applyNumberFormat="1" applyFont="1" applyBorder="1" applyProtection="1">
      <protection locked="0"/>
    </xf>
    <xf numFmtId="165" fontId="2" fillId="0" borderId="12" xfId="0" applyNumberFormat="1" applyFont="1" applyBorder="1" applyAlignment="1" applyProtection="1">
      <protection locked="0"/>
    </xf>
    <xf numFmtId="165" fontId="2" fillId="0" borderId="23" xfId="0" applyNumberFormat="1" applyFont="1" applyBorder="1" applyAlignment="1" applyProtection="1">
      <protection locked="0"/>
    </xf>
    <xf numFmtId="165" fontId="2" fillId="0" borderId="30" xfId="0" applyNumberFormat="1" applyFont="1" applyBorder="1" applyAlignment="1" applyProtection="1">
      <protection locked="0"/>
    </xf>
    <xf numFmtId="0" fontId="2" fillId="0" borderId="12" xfId="0" applyFont="1" applyBorder="1" applyProtection="1">
      <protection locked="0"/>
    </xf>
    <xf numFmtId="165" fontId="2" fillId="6" borderId="29" xfId="0" applyNumberFormat="1" applyFont="1" applyFill="1" applyBorder="1" applyProtection="1">
      <protection locked="0"/>
    </xf>
    <xf numFmtId="165" fontId="2" fillId="6" borderId="16" xfId="0" applyNumberFormat="1" applyFont="1" applyFill="1" applyBorder="1" applyAlignment="1" applyProtection="1">
      <protection locked="0"/>
    </xf>
    <xf numFmtId="165" fontId="2" fillId="6" borderId="29" xfId="0" applyNumberFormat="1" applyFont="1" applyFill="1" applyBorder="1" applyAlignment="1" applyProtection="1">
      <protection locked="0"/>
    </xf>
    <xf numFmtId="165" fontId="2" fillId="6" borderId="31" xfId="0" applyNumberFormat="1" applyFont="1" applyFill="1" applyBorder="1" applyAlignment="1" applyProtection="1">
      <protection locked="0"/>
    </xf>
    <xf numFmtId="0" fontId="2" fillId="6" borderId="16" xfId="0" applyFont="1" applyFill="1" applyBorder="1" applyProtection="1">
      <protection locked="0"/>
    </xf>
    <xf numFmtId="165" fontId="2" fillId="6" borderId="7" xfId="0" applyNumberFormat="1" applyFont="1" applyFill="1" applyBorder="1" applyAlignment="1" applyProtection="1">
      <protection locked="0"/>
    </xf>
    <xf numFmtId="165" fontId="2" fillId="6" borderId="27" xfId="0" applyNumberFormat="1" applyFont="1" applyFill="1" applyBorder="1" applyAlignment="1" applyProtection="1">
      <protection locked="0"/>
    </xf>
    <xf numFmtId="165" fontId="2" fillId="6" borderId="14" xfId="0" applyNumberFormat="1" applyFont="1" applyFill="1" applyBorder="1" applyAlignment="1" applyProtection="1">
      <protection locked="0"/>
    </xf>
    <xf numFmtId="164" fontId="2" fillId="0" borderId="19" xfId="0" applyNumberFormat="1" applyFont="1" applyBorder="1" applyProtection="1">
      <protection locked="0"/>
    </xf>
    <xf numFmtId="0" fontId="2" fillId="0" borderId="30" xfId="0" applyFont="1" applyBorder="1" applyProtection="1">
      <protection locked="0"/>
    </xf>
    <xf numFmtId="164" fontId="2" fillId="0" borderId="20" xfId="0" applyNumberFormat="1" applyFont="1" applyBorder="1" applyProtection="1">
      <protection locked="0"/>
    </xf>
    <xf numFmtId="0" fontId="2" fillId="0" borderId="7" xfId="0" applyFont="1" applyFill="1" applyBorder="1" applyProtection="1">
      <protection locked="0"/>
    </xf>
    <xf numFmtId="0" fontId="2" fillId="0" borderId="14" xfId="0" applyFont="1" applyFill="1" applyBorder="1" applyProtection="1">
      <protection locked="0"/>
    </xf>
    <xf numFmtId="165" fontId="2" fillId="0" borderId="12" xfId="0" applyNumberFormat="1" applyFont="1" applyFill="1" applyBorder="1" applyAlignment="1" applyProtection="1">
      <protection locked="0"/>
    </xf>
    <xf numFmtId="165" fontId="2" fillId="0" borderId="23" xfId="0" applyNumberFormat="1" applyFont="1" applyFill="1" applyBorder="1" applyAlignment="1" applyProtection="1">
      <protection locked="0"/>
    </xf>
    <xf numFmtId="165" fontId="2" fillId="0" borderId="30" xfId="0" applyNumberFormat="1" applyFont="1" applyFill="1" applyBorder="1" applyAlignment="1" applyProtection="1">
      <protection locked="0"/>
    </xf>
    <xf numFmtId="0" fontId="0" fillId="0" borderId="0" xfId="0" applyFill="1" applyBorder="1" applyProtection="1">
      <protection locked="0"/>
    </xf>
    <xf numFmtId="0" fontId="2" fillId="0" borderId="19" xfId="0" applyFont="1" applyBorder="1" applyProtection="1">
      <protection locked="0"/>
    </xf>
    <xf numFmtId="0" fontId="0" fillId="0" borderId="0" xfId="0" applyBorder="1" applyProtection="1">
      <protection locked="0"/>
    </xf>
    <xf numFmtId="0" fontId="2" fillId="0" borderId="1" xfId="0" applyFont="1" applyFill="1" applyBorder="1" applyProtection="1">
      <protection locked="0"/>
    </xf>
    <xf numFmtId="165" fontId="2" fillId="0" borderId="7" xfId="0" applyNumberFormat="1" applyFont="1" applyFill="1" applyBorder="1" applyProtection="1">
      <protection locked="0"/>
    </xf>
    <xf numFmtId="165" fontId="2" fillId="0" borderId="27" xfId="0" applyNumberFormat="1" applyFont="1" applyFill="1" applyBorder="1" applyProtection="1">
      <protection locked="0"/>
    </xf>
    <xf numFmtId="165" fontId="2" fillId="0" borderId="14" xfId="0" applyNumberFormat="1" applyFont="1" applyFill="1" applyBorder="1" applyProtection="1">
      <protection locked="0"/>
    </xf>
    <xf numFmtId="165" fontId="2" fillId="0" borderId="7" xfId="0" applyNumberFormat="1" applyFont="1" applyFill="1" applyBorder="1" applyAlignment="1" applyProtection="1">
      <protection locked="0"/>
    </xf>
    <xf numFmtId="165" fontId="2" fillId="0" borderId="27" xfId="0" applyNumberFormat="1" applyFont="1" applyFill="1" applyBorder="1" applyAlignment="1" applyProtection="1">
      <protection locked="0"/>
    </xf>
    <xf numFmtId="165" fontId="2" fillId="0" borderId="14" xfId="0" applyNumberFormat="1" applyFont="1" applyFill="1" applyBorder="1" applyAlignment="1" applyProtection="1">
      <protection locked="0"/>
    </xf>
    <xf numFmtId="0" fontId="2" fillId="0" borderId="20" xfId="0" applyFont="1" applyFill="1" applyBorder="1" applyProtection="1">
      <protection locked="0"/>
    </xf>
    <xf numFmtId="0" fontId="2" fillId="4" borderId="18" xfId="0" applyFont="1" applyFill="1" applyBorder="1" applyProtection="1"/>
    <xf numFmtId="0" fontId="2" fillId="4" borderId="19" xfId="0" applyFont="1" applyFill="1" applyBorder="1" applyProtection="1"/>
    <xf numFmtId="0" fontId="2" fillId="4" borderId="20" xfId="0" applyFont="1" applyFill="1" applyBorder="1" applyProtection="1"/>
    <xf numFmtId="10" fontId="0" fillId="6" borderId="20" xfId="0" applyNumberFormat="1" applyFill="1" applyBorder="1"/>
    <xf numFmtId="0" fontId="0" fillId="0" borderId="12" xfId="0" applyBorder="1" applyProtection="1">
      <protection locked="0"/>
    </xf>
    <xf numFmtId="0" fontId="0" fillId="0" borderId="12" xfId="0" applyFill="1" applyBorder="1" applyProtection="1">
      <protection locked="0"/>
    </xf>
    <xf numFmtId="165" fontId="2" fillId="0" borderId="0" xfId="0" applyNumberFormat="1" applyFont="1" applyFill="1" applyBorder="1"/>
    <xf numFmtId="0" fontId="2" fillId="0" borderId="3" xfId="0" applyFont="1" applyFill="1" applyBorder="1" applyProtection="1">
      <protection locked="0"/>
    </xf>
    <xf numFmtId="0" fontId="2" fillId="6" borderId="32" xfId="0" applyFont="1" applyFill="1" applyBorder="1" applyProtection="1">
      <protection locked="0"/>
    </xf>
    <xf numFmtId="2" fontId="2" fillId="0" borderId="3" xfId="0" applyNumberFormat="1" applyFont="1" applyBorder="1" applyProtection="1">
      <protection locked="0"/>
    </xf>
    <xf numFmtId="2" fontId="2" fillId="6" borderId="12" xfId="0" applyNumberFormat="1" applyFont="1" applyFill="1" applyBorder="1" applyProtection="1">
      <protection locked="0"/>
    </xf>
    <xf numFmtId="2" fontId="2" fillId="0" borderId="12" xfId="0" applyNumberFormat="1" applyFont="1" applyBorder="1" applyProtection="1">
      <protection locked="0"/>
    </xf>
    <xf numFmtId="2" fontId="2" fillId="6" borderId="16" xfId="0" applyNumberFormat="1" applyFont="1" applyFill="1" applyBorder="1" applyProtection="1">
      <protection locked="0"/>
    </xf>
    <xf numFmtId="0" fontId="2" fillId="6" borderId="31" xfId="0" applyFont="1" applyFill="1" applyBorder="1" applyProtection="1">
      <protection locked="0"/>
    </xf>
    <xf numFmtId="2" fontId="2" fillId="6" borderId="7" xfId="0" applyNumberFormat="1" applyFont="1" applyFill="1" applyBorder="1" applyProtection="1">
      <protection locked="0"/>
    </xf>
    <xf numFmtId="166" fontId="2" fillId="0" borderId="5" xfId="0" applyNumberFormat="1" applyFont="1" applyBorder="1" applyProtection="1">
      <protection locked="0"/>
    </xf>
    <xf numFmtId="166" fontId="2" fillId="6" borderId="0" xfId="0" applyNumberFormat="1" applyFont="1" applyFill="1" applyBorder="1" applyProtection="1">
      <protection locked="0"/>
    </xf>
    <xf numFmtId="166" fontId="2" fillId="0" borderId="0" xfId="0" applyNumberFormat="1" applyFont="1" applyBorder="1" applyProtection="1">
      <protection locked="0"/>
    </xf>
    <xf numFmtId="166" fontId="2" fillId="6" borderId="15" xfId="0" applyNumberFormat="1" applyFont="1" applyFill="1" applyBorder="1" applyProtection="1">
      <protection locked="0"/>
    </xf>
    <xf numFmtId="166" fontId="2" fillId="6" borderId="1" xfId="0" applyNumberFormat="1" applyFont="1" applyFill="1" applyBorder="1" applyProtection="1">
      <protection locked="0"/>
    </xf>
    <xf numFmtId="165" fontId="2" fillId="6" borderId="1" xfId="0" applyNumberFormat="1" applyFont="1" applyFill="1" applyBorder="1" applyProtection="1">
      <protection locked="0"/>
    </xf>
    <xf numFmtId="165" fontId="2" fillId="0" borderId="1" xfId="0" applyNumberFormat="1" applyFont="1" applyBorder="1"/>
    <xf numFmtId="2" fontId="2" fillId="6" borderId="1" xfId="0" applyNumberFormat="1" applyFont="1" applyFill="1" applyBorder="1"/>
    <xf numFmtId="2" fontId="2" fillId="4" borderId="0" xfId="0" applyNumberFormat="1" applyFont="1" applyFill="1" applyBorder="1"/>
    <xf numFmtId="165" fontId="0" fillId="0" borderId="18" xfId="0" applyNumberFormat="1" applyBorder="1"/>
    <xf numFmtId="165" fontId="0" fillId="6" borderId="19" xfId="0" applyNumberFormat="1" applyFill="1" applyBorder="1"/>
    <xf numFmtId="165" fontId="0" fillId="0" borderId="19" xfId="0" applyNumberFormat="1" applyBorder="1"/>
    <xf numFmtId="165" fontId="0" fillId="6" borderId="17" xfId="0" applyNumberFormat="1" applyFill="1" applyBorder="1"/>
    <xf numFmtId="165" fontId="0" fillId="6" borderId="20" xfId="0" applyNumberFormat="1" applyFill="1" applyBorder="1"/>
    <xf numFmtId="165" fontId="2" fillId="0" borderId="6" xfId="0" applyNumberFormat="1" applyFont="1" applyBorder="1" applyProtection="1">
      <protection locked="0"/>
    </xf>
    <xf numFmtId="165" fontId="2" fillId="0" borderId="13" xfId="0" applyNumberFormat="1" applyFont="1" applyBorder="1" applyProtection="1">
      <protection locked="0"/>
    </xf>
    <xf numFmtId="165" fontId="2" fillId="0" borderId="7" xfId="0" applyNumberFormat="1" applyFont="1" applyBorder="1"/>
    <xf numFmtId="165" fontId="2" fillId="0" borderId="8" xfId="0" applyNumberFormat="1" applyFont="1" applyBorder="1" applyProtection="1">
      <protection locked="0"/>
    </xf>
    <xf numFmtId="165" fontId="2" fillId="0" borderId="6" xfId="0" applyNumberFormat="1" applyFont="1" applyBorder="1"/>
    <xf numFmtId="165" fontId="2" fillId="0" borderId="13" xfId="0" applyNumberFormat="1" applyFont="1" applyBorder="1"/>
    <xf numFmtId="165" fontId="2" fillId="0" borderId="8" xfId="0" applyNumberFormat="1" applyFont="1" applyBorder="1"/>
    <xf numFmtId="165" fontId="0" fillId="0" borderId="3" xfId="0" applyNumberFormat="1" applyBorder="1"/>
    <xf numFmtId="165" fontId="0" fillId="6" borderId="12" xfId="0" applyNumberFormat="1" applyFill="1" applyBorder="1"/>
    <xf numFmtId="165" fontId="0" fillId="0" borderId="12" xfId="0" applyNumberFormat="1" applyBorder="1"/>
    <xf numFmtId="2" fontId="2" fillId="6" borderId="16" xfId="0" applyNumberFormat="1" applyFont="1" applyFill="1" applyBorder="1"/>
    <xf numFmtId="2" fontId="2" fillId="6" borderId="1" xfId="0" applyNumberFormat="1" applyFont="1" applyFill="1" applyBorder="1" applyProtection="1">
      <protection locked="0"/>
    </xf>
    <xf numFmtId="2" fontId="2" fillId="4" borderId="5" xfId="0" applyNumberFormat="1" applyFont="1" applyFill="1" applyBorder="1"/>
    <xf numFmtId="2" fontId="0" fillId="0" borderId="34" xfId="0" applyNumberFormat="1" applyBorder="1"/>
    <xf numFmtId="2" fontId="0" fillId="6" borderId="35" xfId="0" applyNumberFormat="1" applyFill="1" applyBorder="1"/>
    <xf numFmtId="2" fontId="0" fillId="0" borderId="35" xfId="0" applyNumberFormat="1" applyBorder="1"/>
    <xf numFmtId="2" fontId="0" fillId="0" borderId="37" xfId="0" applyNumberFormat="1" applyBorder="1"/>
    <xf numFmtId="2" fontId="0" fillId="6" borderId="35" xfId="0" applyNumberFormat="1" applyFont="1" applyFill="1" applyBorder="1"/>
    <xf numFmtId="2" fontId="0" fillId="6" borderId="36" xfId="0" applyNumberFormat="1" applyFont="1" applyFill="1" applyBorder="1"/>
    <xf numFmtId="2" fontId="0" fillId="6" borderId="38" xfId="0" applyNumberFormat="1" applyFont="1" applyFill="1" applyBorder="1"/>
    <xf numFmtId="2" fontId="0" fillId="0" borderId="9" xfId="0" applyNumberFormat="1" applyBorder="1"/>
    <xf numFmtId="2" fontId="0" fillId="6" borderId="22" xfId="0" applyNumberFormat="1" applyFill="1" applyBorder="1"/>
    <xf numFmtId="2" fontId="0" fillId="0" borderId="22" xfId="0" applyNumberFormat="1" applyBorder="1"/>
    <xf numFmtId="2" fontId="0" fillId="0" borderId="39" xfId="0" applyNumberFormat="1" applyBorder="1"/>
    <xf numFmtId="2" fontId="0" fillId="6" borderId="22" xfId="0" applyNumberFormat="1" applyFont="1" applyFill="1" applyBorder="1"/>
    <xf numFmtId="2" fontId="0" fillId="6" borderId="28" xfId="0" applyNumberFormat="1" applyFont="1" applyFill="1" applyBorder="1"/>
    <xf numFmtId="2" fontId="0" fillId="6" borderId="11" xfId="0" applyNumberFormat="1" applyFont="1" applyFill="1" applyBorder="1"/>
    <xf numFmtId="165" fontId="2" fillId="0" borderId="15" xfId="0" applyNumberFormat="1" applyFont="1" applyBorder="1"/>
    <xf numFmtId="165" fontId="2" fillId="0" borderId="19" xfId="0" applyNumberFormat="1" applyFont="1" applyBorder="1"/>
    <xf numFmtId="165" fontId="2" fillId="0" borderId="15" xfId="0" applyNumberFormat="1" applyFont="1" applyBorder="1" applyProtection="1">
      <protection locked="0"/>
    </xf>
    <xf numFmtId="165" fontId="2" fillId="0" borderId="17" xfId="0" applyNumberFormat="1" applyFont="1" applyBorder="1"/>
    <xf numFmtId="165" fontId="2" fillId="6" borderId="19" xfId="0" applyNumberFormat="1" applyFont="1" applyFill="1" applyBorder="1"/>
    <xf numFmtId="165" fontId="2" fillId="6" borderId="20" xfId="0" applyNumberFormat="1" applyFont="1" applyFill="1" applyBorder="1"/>
    <xf numFmtId="165" fontId="2" fillId="5" borderId="0" xfId="0" applyNumberFormat="1" applyFont="1" applyFill="1" applyBorder="1"/>
    <xf numFmtId="165" fontId="2" fillId="0" borderId="31" xfId="0" applyNumberFormat="1" applyFont="1" applyBorder="1"/>
    <xf numFmtId="165" fontId="2" fillId="5" borderId="15" xfId="0" applyNumberFormat="1" applyFont="1" applyFill="1" applyBorder="1"/>
    <xf numFmtId="165" fontId="2" fillId="5" borderId="1" xfId="0" applyNumberFormat="1" applyFont="1" applyFill="1" applyBorder="1"/>
    <xf numFmtId="165" fontId="2" fillId="0" borderId="0" xfId="0" applyNumberFormat="1" applyFont="1" applyFill="1" applyBorder="1" applyProtection="1">
      <protection locked="0"/>
    </xf>
    <xf numFmtId="165" fontId="2" fillId="4" borderId="9" xfId="0" applyNumberFormat="1" applyFont="1" applyFill="1" applyBorder="1"/>
    <xf numFmtId="165" fontId="2" fillId="4" borderId="22" xfId="0" applyNumberFormat="1" applyFont="1" applyFill="1" applyBorder="1"/>
    <xf numFmtId="165" fontId="2" fillId="4" borderId="28" xfId="0" applyNumberFormat="1" applyFont="1" applyFill="1" applyBorder="1"/>
    <xf numFmtId="165" fontId="2" fillId="4" borderId="11" xfId="0" applyNumberFormat="1" applyFont="1" applyFill="1" applyBorder="1"/>
    <xf numFmtId="2" fontId="2" fillId="0" borderId="0" xfId="0" applyNumberFormat="1" applyFont="1" applyFill="1" applyBorder="1" applyProtection="1">
      <protection locked="0"/>
    </xf>
    <xf numFmtId="2" fontId="2" fillId="0" borderId="15" xfId="0" applyNumberFormat="1" applyFont="1" applyBorder="1" applyProtection="1">
      <protection locked="0"/>
    </xf>
    <xf numFmtId="1" fontId="2" fillId="0" borderId="18" xfId="0" applyNumberFormat="1" applyFont="1" applyBorder="1" applyProtection="1">
      <protection locked="0"/>
    </xf>
    <xf numFmtId="1" fontId="2" fillId="0" borderId="19" xfId="0" applyNumberFormat="1" applyFont="1" applyFill="1" applyBorder="1" applyProtection="1">
      <protection locked="0"/>
    </xf>
    <xf numFmtId="1" fontId="2" fillId="0" borderId="17" xfId="0" applyNumberFormat="1" applyFont="1" applyBorder="1" applyProtection="1">
      <protection locked="0"/>
    </xf>
    <xf numFmtId="1" fontId="2" fillId="6" borderId="19" xfId="0" applyNumberFormat="1" applyFont="1" applyFill="1" applyBorder="1" applyProtection="1">
      <protection locked="0"/>
    </xf>
    <xf numFmtId="1" fontId="2" fillId="6" borderId="20" xfId="0" applyNumberFormat="1" applyFont="1" applyFill="1" applyBorder="1" applyProtection="1">
      <protection locked="0"/>
    </xf>
    <xf numFmtId="165" fontId="2" fillId="6" borderId="33" xfId="0" applyNumberFormat="1" applyFont="1" applyFill="1" applyBorder="1" applyProtection="1">
      <protection locked="0"/>
    </xf>
    <xf numFmtId="165" fontId="2" fillId="6" borderId="32" xfId="0" applyNumberFormat="1" applyFont="1" applyFill="1" applyBorder="1" applyProtection="1">
      <protection locked="0"/>
    </xf>
    <xf numFmtId="165" fontId="2" fillId="6" borderId="24" xfId="0" applyNumberFormat="1" applyFont="1" applyFill="1" applyBorder="1" applyProtection="1">
      <protection locked="0"/>
    </xf>
    <xf numFmtId="165" fontId="2" fillId="0" borderId="3" xfId="0" applyNumberFormat="1" applyFont="1" applyFill="1" applyBorder="1" applyProtection="1">
      <protection locked="0"/>
    </xf>
    <xf numFmtId="2" fontId="2" fillId="0" borderId="10" xfId="0" applyNumberFormat="1" applyFont="1" applyBorder="1" applyProtection="1">
      <protection locked="0"/>
    </xf>
    <xf numFmtId="2" fontId="2" fillId="0" borderId="30" xfId="0" applyNumberFormat="1" applyFont="1" applyFill="1" applyBorder="1" applyProtection="1">
      <protection locked="0"/>
    </xf>
    <xf numFmtId="2" fontId="2" fillId="0" borderId="30" xfId="0" applyNumberFormat="1" applyFont="1" applyBorder="1" applyProtection="1">
      <protection locked="0"/>
    </xf>
    <xf numFmtId="2" fontId="2" fillId="6" borderId="32" xfId="0" applyNumberFormat="1" applyFont="1" applyFill="1" applyBorder="1" applyProtection="1">
      <protection locked="0"/>
    </xf>
    <xf numFmtId="2" fontId="2" fillId="6" borderId="33" xfId="0" applyNumberFormat="1" applyFont="1" applyFill="1" applyBorder="1" applyProtection="1">
      <protection locked="0"/>
    </xf>
    <xf numFmtId="2" fontId="2" fillId="6" borderId="14" xfId="0" applyNumberFormat="1" applyFont="1" applyFill="1" applyBorder="1" applyProtection="1">
      <protection locked="0"/>
    </xf>
    <xf numFmtId="1" fontId="2" fillId="0" borderId="3" xfId="0" applyNumberFormat="1" applyFont="1" applyBorder="1" applyAlignment="1" applyProtection="1">
      <protection locked="0"/>
    </xf>
    <xf numFmtId="1" fontId="2" fillId="0" borderId="12" xfId="0" applyNumberFormat="1" applyFont="1" applyFill="1" applyBorder="1" applyAlignment="1" applyProtection="1">
      <protection locked="0"/>
    </xf>
    <xf numFmtId="1" fontId="2" fillId="0" borderId="12" xfId="0" applyNumberFormat="1" applyFont="1" applyBorder="1" applyAlignment="1" applyProtection="1">
      <protection locked="0"/>
    </xf>
    <xf numFmtId="1" fontId="2" fillId="6" borderId="24" xfId="0" applyNumberFormat="1" applyFont="1" applyFill="1" applyBorder="1" applyAlignment="1" applyProtection="1">
      <protection locked="0"/>
    </xf>
    <xf numFmtId="1" fontId="2" fillId="6" borderId="7" xfId="0" applyNumberFormat="1" applyFont="1" applyFill="1" applyBorder="1" applyAlignment="1" applyProtection="1">
      <protection locked="0"/>
    </xf>
    <xf numFmtId="2" fontId="2" fillId="6" borderId="24" xfId="0" applyNumberFormat="1" applyFont="1" applyFill="1" applyBorder="1" applyProtection="1">
      <protection locked="0"/>
    </xf>
    <xf numFmtId="167" fontId="2" fillId="0" borderId="12" xfId="0" applyNumberFormat="1" applyFont="1" applyBorder="1" applyProtection="1">
      <protection locked="0"/>
    </xf>
    <xf numFmtId="167" fontId="2" fillId="6" borderId="24" xfId="0" applyNumberFormat="1" applyFont="1" applyFill="1" applyBorder="1" applyProtection="1">
      <protection locked="0"/>
    </xf>
    <xf numFmtId="167" fontId="2" fillId="6" borderId="7" xfId="0" applyNumberFormat="1" applyFont="1" applyFill="1" applyBorder="1" applyProtection="1">
      <protection locked="0"/>
    </xf>
    <xf numFmtId="167" fontId="2" fillId="6" borderId="12" xfId="0" applyNumberFormat="1" applyFont="1" applyFill="1" applyBorder="1" applyProtection="1">
      <protection locked="0"/>
    </xf>
    <xf numFmtId="167" fontId="2" fillId="6" borderId="16" xfId="0" applyNumberFormat="1" applyFont="1" applyFill="1" applyBorder="1" applyProtection="1">
      <protection locked="0"/>
    </xf>
    <xf numFmtId="165" fontId="2" fillId="4" borderId="5" xfId="0" applyNumberFormat="1" applyFont="1" applyFill="1" applyBorder="1"/>
    <xf numFmtId="165" fontId="2" fillId="4" borderId="0" xfId="0" applyNumberFormat="1" applyFont="1" applyFill="1" applyBorder="1"/>
    <xf numFmtId="165" fontId="2" fillId="4" borderId="1" xfId="0" applyNumberFormat="1" applyFont="1" applyFill="1" applyBorder="1"/>
    <xf numFmtId="1" fontId="2" fillId="0" borderId="3" xfId="0" applyNumberFormat="1" applyFont="1" applyFill="1" applyBorder="1"/>
    <xf numFmtId="1" fontId="2" fillId="0" borderId="12" xfId="0" applyNumberFormat="1" applyFont="1" applyFill="1" applyBorder="1"/>
    <xf numFmtId="1" fontId="2" fillId="0" borderId="12" xfId="0" applyNumberFormat="1" applyFont="1" applyBorder="1"/>
    <xf numFmtId="1" fontId="2" fillId="0" borderId="7" xfId="0" applyNumberFormat="1" applyFon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6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  <xf numFmtId="10" fontId="0" fillId="6" borderId="28" xfId="0" applyNumberFormat="1" applyFont="1" applyFill="1" applyBorder="1"/>
    <xf numFmtId="10" fontId="0" fillId="6" borderId="31" xfId="0" applyNumberFormat="1" applyFont="1" applyFill="1" applyBorder="1"/>
    <xf numFmtId="10" fontId="0" fillId="6" borderId="22" xfId="0" applyNumberFormat="1" applyFont="1" applyFill="1" applyBorder="1"/>
    <xf numFmtId="10" fontId="0" fillId="6" borderId="11" xfId="0" applyNumberFormat="1" applyFont="1" applyFill="1" applyBorder="1"/>
    <xf numFmtId="10" fontId="0" fillId="6" borderId="30" xfId="0" applyNumberFormat="1" applyFont="1" applyFill="1" applyBorder="1"/>
    <xf numFmtId="10" fontId="0" fillId="6" borderId="14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"/>
  <sheetViews>
    <sheetView tabSelected="1" zoomScaleNormal="100" workbookViewId="0">
      <selection activeCell="A25" sqref="A25"/>
    </sheetView>
  </sheetViews>
  <sheetFormatPr defaultRowHeight="1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>
      <c r="C1" s="370" t="s">
        <v>15</v>
      </c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370"/>
      <c r="U1" s="370"/>
    </row>
    <row r="2" spans="1:22">
      <c r="C2" s="368" t="s">
        <v>83</v>
      </c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22" ht="18.75">
      <c r="C3" s="374" t="s">
        <v>96</v>
      </c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</row>
    <row r="4" spans="1:22" ht="19.5" thickBot="1">
      <c r="C4" s="375" t="s">
        <v>95</v>
      </c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</row>
    <row r="5" spans="1:22" ht="26.25">
      <c r="A5" s="134" t="s">
        <v>86</v>
      </c>
      <c r="B5" s="30" t="s">
        <v>0</v>
      </c>
      <c r="C5" s="371" t="s">
        <v>16</v>
      </c>
      <c r="D5" s="372"/>
      <c r="E5" s="2" t="s">
        <v>34</v>
      </c>
      <c r="F5" s="3" t="s">
        <v>4</v>
      </c>
      <c r="G5" s="3" t="s">
        <v>33</v>
      </c>
      <c r="H5" s="3" t="s">
        <v>1</v>
      </c>
      <c r="I5" s="3" t="s">
        <v>2</v>
      </c>
      <c r="J5" s="3" t="s">
        <v>3</v>
      </c>
      <c r="K5" s="3" t="s">
        <v>32</v>
      </c>
      <c r="L5" s="3" t="s">
        <v>8</v>
      </c>
      <c r="M5" s="3" t="s">
        <v>52</v>
      </c>
      <c r="N5" s="89" t="s">
        <v>53</v>
      </c>
      <c r="O5" s="371" t="s">
        <v>78</v>
      </c>
      <c r="P5" s="373"/>
      <c r="Q5" s="372"/>
      <c r="R5" s="371" t="s">
        <v>77</v>
      </c>
      <c r="S5" s="373"/>
      <c r="T5" s="372"/>
      <c r="U5" s="4" t="s">
        <v>10</v>
      </c>
    </row>
    <row r="6" spans="1:22" ht="27" thickBot="1">
      <c r="A6" s="117"/>
      <c r="B6" s="142" t="s">
        <v>82</v>
      </c>
      <c r="C6" s="19" t="s">
        <v>17</v>
      </c>
      <c r="D6" s="79" t="s">
        <v>11</v>
      </c>
      <c r="E6" s="81" t="s">
        <v>48</v>
      </c>
      <c r="F6" s="51"/>
      <c r="G6" s="51"/>
      <c r="H6" s="51"/>
      <c r="I6" s="51"/>
      <c r="J6" s="51"/>
      <c r="K6" s="51"/>
      <c r="L6" s="51"/>
      <c r="M6" s="51"/>
      <c r="N6" s="112" t="s">
        <v>73</v>
      </c>
      <c r="O6" s="19" t="s">
        <v>12</v>
      </c>
      <c r="P6" s="82" t="s">
        <v>13</v>
      </c>
      <c r="Q6" s="79" t="s">
        <v>14</v>
      </c>
      <c r="R6" s="19" t="s">
        <v>12</v>
      </c>
      <c r="S6" s="82" t="s">
        <v>13</v>
      </c>
      <c r="T6" s="79" t="s">
        <v>14</v>
      </c>
      <c r="U6" s="20"/>
    </row>
    <row r="7" spans="1:22">
      <c r="A7" s="119" t="s">
        <v>35</v>
      </c>
      <c r="B7" s="176">
        <v>41114</v>
      </c>
      <c r="C7" s="208">
        <v>104.9</v>
      </c>
      <c r="D7" s="193">
        <v>129.5</v>
      </c>
      <c r="E7" s="53"/>
      <c r="F7" s="191">
        <v>47</v>
      </c>
      <c r="G7" s="328"/>
      <c r="H7" s="208">
        <v>0.2</v>
      </c>
      <c r="I7" s="216">
        <v>0.09</v>
      </c>
      <c r="J7" s="208">
        <v>31</v>
      </c>
      <c r="K7" s="54"/>
      <c r="L7" s="216">
        <v>7.73</v>
      </c>
      <c r="M7" s="58"/>
      <c r="N7" s="208">
        <v>4.5</v>
      </c>
      <c r="O7" s="191">
        <v>6.6</v>
      </c>
      <c r="P7" s="192">
        <v>6.8</v>
      </c>
      <c r="Q7" s="193">
        <v>6.8</v>
      </c>
      <c r="R7" s="191">
        <v>25.2</v>
      </c>
      <c r="S7" s="192">
        <v>25.8</v>
      </c>
      <c r="T7" s="193">
        <v>25.5</v>
      </c>
      <c r="U7" s="334">
        <v>317</v>
      </c>
      <c r="V7" s="40" t="s">
        <v>30</v>
      </c>
    </row>
    <row r="8" spans="1:22">
      <c r="A8" s="131" t="s">
        <v>36</v>
      </c>
      <c r="B8" s="179">
        <v>41260</v>
      </c>
      <c r="C8" s="327">
        <v>110</v>
      </c>
      <c r="D8" s="197">
        <v>134</v>
      </c>
      <c r="E8" s="49"/>
      <c r="F8" s="195">
        <v>66</v>
      </c>
      <c r="G8" s="329"/>
      <c r="H8" s="327">
        <v>0.8</v>
      </c>
      <c r="I8" s="332">
        <v>0.44</v>
      </c>
      <c r="J8" s="327">
        <v>35</v>
      </c>
      <c r="K8" s="52"/>
      <c r="L8" s="332">
        <v>8.1</v>
      </c>
      <c r="M8" s="59"/>
      <c r="N8" s="327">
        <v>5.3</v>
      </c>
      <c r="O8" s="195">
        <v>7.1</v>
      </c>
      <c r="P8" s="196">
        <v>7.4</v>
      </c>
      <c r="Q8" s="197">
        <v>7.2</v>
      </c>
      <c r="R8" s="195">
        <v>21.6</v>
      </c>
      <c r="S8" s="196">
        <v>22</v>
      </c>
      <c r="T8" s="197">
        <v>21.8</v>
      </c>
      <c r="U8" s="335">
        <v>259</v>
      </c>
      <c r="V8" s="40" t="s">
        <v>31</v>
      </c>
    </row>
    <row r="9" spans="1:22">
      <c r="A9" s="132" t="s">
        <v>37</v>
      </c>
      <c r="B9" s="182"/>
      <c r="C9" s="319"/>
      <c r="D9" s="201"/>
      <c r="E9" s="72"/>
      <c r="F9" s="199"/>
      <c r="G9" s="330"/>
      <c r="H9" s="319"/>
      <c r="I9" s="333"/>
      <c r="J9" s="319"/>
      <c r="K9" s="73"/>
      <c r="L9" s="333"/>
      <c r="M9" s="115"/>
      <c r="N9" s="319"/>
      <c r="O9" s="199"/>
      <c r="P9" s="200"/>
      <c r="Q9" s="201"/>
      <c r="R9" s="199"/>
      <c r="S9" s="200"/>
      <c r="T9" s="201"/>
      <c r="U9" s="336"/>
      <c r="V9" s="75" t="s">
        <v>27</v>
      </c>
    </row>
    <row r="10" spans="1:22">
      <c r="A10" s="120" t="s">
        <v>38</v>
      </c>
      <c r="B10" s="183"/>
      <c r="C10" s="217"/>
      <c r="D10" s="204"/>
      <c r="E10" s="49"/>
      <c r="F10" s="202"/>
      <c r="G10" s="329"/>
      <c r="H10" s="217"/>
      <c r="I10" s="218"/>
      <c r="J10" s="217"/>
      <c r="K10" s="52"/>
      <c r="L10" s="218"/>
      <c r="M10" s="59"/>
      <c r="N10" s="217"/>
      <c r="O10" s="202"/>
      <c r="P10" s="203"/>
      <c r="Q10" s="204"/>
      <c r="R10" s="202"/>
      <c r="S10" s="203"/>
      <c r="T10" s="204"/>
      <c r="U10" s="337"/>
      <c r="V10" s="40" t="s">
        <v>30</v>
      </c>
    </row>
    <row r="11" spans="1:22" ht="15.75" thickBot="1">
      <c r="A11" s="123" t="s">
        <v>39</v>
      </c>
      <c r="B11" s="185"/>
      <c r="C11" s="281"/>
      <c r="D11" s="207"/>
      <c r="E11" s="50"/>
      <c r="F11" s="205"/>
      <c r="G11" s="331"/>
      <c r="H11" s="281"/>
      <c r="I11" s="301"/>
      <c r="J11" s="281"/>
      <c r="K11" s="55"/>
      <c r="L11" s="301"/>
      <c r="M11" s="60"/>
      <c r="N11" s="281"/>
      <c r="O11" s="205"/>
      <c r="P11" s="206"/>
      <c r="Q11" s="207"/>
      <c r="R11" s="205"/>
      <c r="S11" s="206"/>
      <c r="T11" s="207"/>
      <c r="U11" s="338"/>
      <c r="V11" s="44" t="s">
        <v>28</v>
      </c>
    </row>
    <row r="13" spans="1:22" s="16" customFormat="1">
      <c r="C13" s="367" t="s">
        <v>51</v>
      </c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</row>
    <row r="14" spans="1:22" s="16" customFormat="1">
      <c r="C14" s="367" t="s">
        <v>26</v>
      </c>
      <c r="D14" s="367"/>
      <c r="E14" s="367"/>
      <c r="F14" s="367"/>
      <c r="G14" s="367"/>
      <c r="H14" s="367"/>
      <c r="I14" s="367"/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</row>
    <row r="15" spans="1:22" s="16" customFormat="1">
      <c r="C15" s="113" t="s">
        <v>76</v>
      </c>
    </row>
    <row r="16" spans="1:22">
      <c r="C16" s="133" t="s">
        <v>84</v>
      </c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3:16" ht="15.75" thickBot="1"/>
    <row r="18" spans="3:16">
      <c r="C18" s="95" t="s">
        <v>66</v>
      </c>
      <c r="D18" s="96"/>
      <c r="E18" s="96"/>
      <c r="F18" s="96"/>
      <c r="G18" s="96"/>
      <c r="H18" s="97"/>
    </row>
    <row r="19" spans="3:16">
      <c r="C19" s="98" t="s">
        <v>6</v>
      </c>
      <c r="D19" s="99" t="s">
        <v>54</v>
      </c>
      <c r="E19" s="99"/>
      <c r="F19" s="99"/>
      <c r="G19" s="99"/>
      <c r="H19" s="100"/>
    </row>
    <row r="20" spans="3:16">
      <c r="C20" s="98" t="s">
        <v>4</v>
      </c>
      <c r="D20" s="99" t="s">
        <v>55</v>
      </c>
      <c r="E20" s="99"/>
      <c r="F20" s="99"/>
      <c r="G20" s="99"/>
      <c r="H20" s="100"/>
    </row>
    <row r="21" spans="3:16">
      <c r="C21" s="98" t="s">
        <v>5</v>
      </c>
      <c r="D21" s="99" t="s">
        <v>63</v>
      </c>
      <c r="E21" s="99"/>
      <c r="F21" s="99"/>
      <c r="G21" s="99"/>
      <c r="H21" s="100"/>
    </row>
    <row r="22" spans="3:16">
      <c r="C22" s="98" t="s">
        <v>64</v>
      </c>
      <c r="D22" s="99" t="s">
        <v>65</v>
      </c>
      <c r="E22" s="99"/>
      <c r="F22" s="99"/>
      <c r="G22" s="99"/>
      <c r="H22" s="100"/>
    </row>
    <row r="23" spans="3:16">
      <c r="C23" s="98" t="s">
        <v>1</v>
      </c>
      <c r="D23" s="99" t="s">
        <v>56</v>
      </c>
      <c r="E23" s="99"/>
      <c r="F23" s="99"/>
      <c r="G23" s="99"/>
      <c r="H23" s="100"/>
    </row>
    <row r="24" spans="3:16">
      <c r="C24" s="98" t="s">
        <v>2</v>
      </c>
      <c r="D24" s="99" t="s">
        <v>57</v>
      </c>
      <c r="E24" s="99"/>
      <c r="F24" s="99"/>
      <c r="G24" s="99"/>
      <c r="H24" s="100"/>
    </row>
    <row r="25" spans="3:16">
      <c r="C25" s="98" t="s">
        <v>8</v>
      </c>
      <c r="D25" s="99" t="s">
        <v>58</v>
      </c>
      <c r="E25" s="99"/>
      <c r="F25" s="99"/>
      <c r="G25" s="99"/>
      <c r="H25" s="100"/>
    </row>
    <row r="26" spans="3:16">
      <c r="C26" s="98" t="s">
        <v>59</v>
      </c>
      <c r="D26" s="99" t="s">
        <v>60</v>
      </c>
      <c r="E26" s="99"/>
      <c r="F26" s="99"/>
      <c r="G26" s="99"/>
      <c r="H26" s="100"/>
    </row>
    <row r="27" spans="3:16">
      <c r="C27" s="98" t="s">
        <v>53</v>
      </c>
      <c r="D27" s="99" t="s">
        <v>61</v>
      </c>
      <c r="E27" s="99"/>
      <c r="F27" s="99"/>
      <c r="G27" s="99"/>
      <c r="H27" s="100"/>
    </row>
    <row r="28" spans="3:16" ht="15.75" thickBot="1">
      <c r="C28" s="101" t="s">
        <v>10</v>
      </c>
      <c r="D28" s="102" t="s">
        <v>62</v>
      </c>
      <c r="E28" s="102"/>
      <c r="F28" s="102"/>
      <c r="G28" s="102"/>
      <c r="H28" s="103"/>
    </row>
    <row r="30" spans="3:16">
      <c r="P30" t="s">
        <v>85</v>
      </c>
    </row>
  </sheetData>
  <sheetProtection sheet="1" objects="1" scenarios="1" formatCells="0" formatColumns="0" formatRows="0"/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2"/>
  <sheetViews>
    <sheetView tabSelected="1" zoomScaleNormal="100" workbookViewId="0">
      <selection activeCell="A25" sqref="A25"/>
    </sheetView>
  </sheetViews>
  <sheetFormatPr defaultRowHeight="15"/>
  <cols>
    <col min="1" max="2" width="10.28515625" customWidth="1"/>
    <col min="3" max="4" width="6.7109375" customWidth="1"/>
    <col min="5" max="5" width="6" customWidth="1"/>
    <col min="6" max="6" width="8.42578125" bestFit="1" customWidth="1"/>
    <col min="7" max="7" width="6" customWidth="1"/>
    <col min="8" max="8" width="6.28515625" customWidth="1"/>
    <col min="9" max="9" width="6" customWidth="1"/>
    <col min="10" max="10" width="8.85546875" bestFit="1" customWidth="1"/>
    <col min="11" max="11" width="6" customWidth="1"/>
    <col min="12" max="12" width="7.28515625" bestFit="1" customWidth="1"/>
    <col min="13" max="13" width="6" customWidth="1"/>
    <col min="14" max="14" width="8" bestFit="1" customWidth="1"/>
    <col min="15" max="15" width="9.140625" bestFit="1" customWidth="1"/>
  </cols>
  <sheetData>
    <row r="1" spans="1:17" ht="23.25" customHeight="1">
      <c r="C1" s="376" t="s">
        <v>18</v>
      </c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110"/>
    </row>
    <row r="2" spans="1:17" ht="18.75">
      <c r="C2" s="378" t="str">
        <f>'Inf Conc.'!C3</f>
        <v>San Jose/Santa Clara Water Pollution Control Plant</v>
      </c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</row>
    <row r="3" spans="1:17" ht="19.5" thickBot="1">
      <c r="C3" s="379" t="str">
        <f>'Inf Conc.'!C4</f>
        <v>Contact Person:  Eric Dunlavey (408) 945-3065</v>
      </c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</row>
    <row r="4" spans="1:17">
      <c r="A4" s="134" t="s">
        <v>86</v>
      </c>
      <c r="B4" s="30" t="s">
        <v>0</v>
      </c>
      <c r="C4" s="371" t="s">
        <v>16</v>
      </c>
      <c r="D4" s="372"/>
      <c r="E4" s="2" t="s">
        <v>6</v>
      </c>
      <c r="F4" s="3" t="s">
        <v>4</v>
      </c>
      <c r="G4" s="3" t="s">
        <v>24</v>
      </c>
      <c r="H4" s="3" t="s">
        <v>1</v>
      </c>
      <c r="I4" s="3" t="s">
        <v>2</v>
      </c>
      <c r="J4" s="3" t="s">
        <v>3</v>
      </c>
      <c r="K4" s="3" t="s">
        <v>25</v>
      </c>
      <c r="L4" s="3" t="s">
        <v>8</v>
      </c>
      <c r="M4" s="3" t="s">
        <v>59</v>
      </c>
      <c r="N4" s="89" t="s">
        <v>53</v>
      </c>
      <c r="O4" s="30" t="s">
        <v>10</v>
      </c>
    </row>
    <row r="5" spans="1:17" ht="27" thickBot="1">
      <c r="A5" s="117" t="s">
        <v>82</v>
      </c>
      <c r="B5" s="142" t="s">
        <v>82</v>
      </c>
      <c r="C5" s="19" t="s">
        <v>17</v>
      </c>
      <c r="D5" s="79" t="s">
        <v>11</v>
      </c>
      <c r="E5" s="56"/>
      <c r="F5" s="51"/>
      <c r="G5" s="51"/>
      <c r="H5" s="51"/>
      <c r="I5" s="51"/>
      <c r="J5" s="51"/>
      <c r="K5" s="51"/>
      <c r="L5" s="51"/>
      <c r="M5" s="51"/>
      <c r="N5" s="57" t="s">
        <v>20</v>
      </c>
      <c r="O5" s="31"/>
    </row>
    <row r="6" spans="1:17">
      <c r="A6" s="119" t="s">
        <v>35</v>
      </c>
      <c r="B6" s="124">
        <f>'Inf Conc.'!B7</f>
        <v>41114</v>
      </c>
      <c r="C6" s="160">
        <f>'Inf Conc.'!C7</f>
        <v>104.9</v>
      </c>
      <c r="D6" s="83">
        <f>'Inf Conc.'!D7</f>
        <v>129.5</v>
      </c>
      <c r="E6" s="161"/>
      <c r="F6" s="64">
        <f>'Inf Conc.'!F7*C6*3.78</f>
        <v>18636.534</v>
      </c>
      <c r="G6" s="162">
        <f>'Inf Conc.'!G7*C6*3.78</f>
        <v>0</v>
      </c>
      <c r="H6" s="160">
        <f>'Inf Conc.'!H7*C6*3.78</f>
        <v>79.304400000000015</v>
      </c>
      <c r="I6" s="160">
        <f>'Inf Conc.'!I7*C6*3.78</f>
        <v>35.686979999999998</v>
      </c>
      <c r="J6" s="160">
        <f>'Inf Conc.'!J7*C6*3.78</f>
        <v>12292.181999999999</v>
      </c>
      <c r="K6" s="66">
        <f>'Inf Conc.'!K7*C6*3.78</f>
        <v>0</v>
      </c>
      <c r="L6" s="160">
        <f>'Inf Conc.'!L7*C6*3.78</f>
        <v>3065.1150600000001</v>
      </c>
      <c r="M6" s="69">
        <f>'Inf Conc.'!M7*C6*3.78</f>
        <v>0</v>
      </c>
      <c r="N6" s="208">
        <f>'Inf Conc.'!N7*D6*3.78</f>
        <v>2202.7950000000001</v>
      </c>
      <c r="O6" s="64">
        <f>'Inf Conc.'!U7*C6*3.78</f>
        <v>125697.474</v>
      </c>
      <c r="P6" s="40" t="s">
        <v>30</v>
      </c>
    </row>
    <row r="7" spans="1:17">
      <c r="A7" s="131" t="s">
        <v>36</v>
      </c>
      <c r="B7" s="125">
        <f>'Inf Conc.'!B8</f>
        <v>41260</v>
      </c>
      <c r="C7" s="164">
        <f>'Inf Conc.'!C8</f>
        <v>110</v>
      </c>
      <c r="D7" s="87">
        <f>'Inf Conc.'!D8</f>
        <v>134</v>
      </c>
      <c r="E7" s="323"/>
      <c r="F7" s="318">
        <f>'Inf Conc.'!F8*C7*3.78</f>
        <v>27442.799999999999</v>
      </c>
      <c r="G7" s="67"/>
      <c r="H7" s="1">
        <f>'Inf Conc.'!H8*C7*3.78</f>
        <v>332.64</v>
      </c>
      <c r="I7" s="164">
        <f>'Inf Conc.'!I8*C7*3.78</f>
        <v>182.952</v>
      </c>
      <c r="J7" s="164">
        <f>'Inf Conc.'!J8*C7*3.78</f>
        <v>14553</v>
      </c>
      <c r="K7" s="67"/>
      <c r="L7" s="164">
        <f>'Inf Conc.'!L8*C7*3.78</f>
        <v>3367.98</v>
      </c>
      <c r="M7" s="70"/>
      <c r="N7" s="219">
        <f>'Inf Conc.'!N8*D7*3.78</f>
        <v>2684.5559999999996</v>
      </c>
      <c r="O7" s="318">
        <f>'Inf Conc.'!U8*C7*3.78</f>
        <v>107692.2</v>
      </c>
      <c r="P7" s="40" t="s">
        <v>31</v>
      </c>
    </row>
    <row r="8" spans="1:17">
      <c r="A8" s="132" t="s">
        <v>37</v>
      </c>
      <c r="B8" s="126">
        <f>'Inf Conc.'!B9</f>
        <v>0</v>
      </c>
      <c r="C8" s="317">
        <f>'Inf Conc.'!C9</f>
        <v>0</v>
      </c>
      <c r="D8" s="324">
        <f>'Inf Conc.'!D9</f>
        <v>0</v>
      </c>
      <c r="E8" s="325"/>
      <c r="F8" s="320">
        <f>'Inf Conc.'!F9*C8*3.78</f>
        <v>0</v>
      </c>
      <c r="G8" s="76"/>
      <c r="H8" s="74">
        <f>'Inf Conc.'!H9*C8*3.78</f>
        <v>0</v>
      </c>
      <c r="I8" s="317">
        <f>'Inf Conc.'!I9*C8*3.78</f>
        <v>0</v>
      </c>
      <c r="J8" s="317">
        <f>'Inf Conc.'!J9*C8*3.78</f>
        <v>0</v>
      </c>
      <c r="K8" s="76"/>
      <c r="L8" s="317">
        <f>'Inf Conc.'!L9*C8*3.78</f>
        <v>0</v>
      </c>
      <c r="M8" s="77"/>
      <c r="N8" s="319">
        <f>'Inf Conc.'!N9*D8*3.78</f>
        <v>0</v>
      </c>
      <c r="O8" s="320">
        <f>'Inf Conc.'!U9*C8*3.78</f>
        <v>0</v>
      </c>
      <c r="P8" s="75" t="s">
        <v>27</v>
      </c>
    </row>
    <row r="9" spans="1:17">
      <c r="A9" s="120" t="s">
        <v>38</v>
      </c>
      <c r="B9" s="127">
        <f>'Inf Conc.'!B10</f>
        <v>0</v>
      </c>
      <c r="C9" s="163">
        <f>'Inf Conc.'!C10</f>
        <v>0</v>
      </c>
      <c r="D9" s="84">
        <f>'Inf Conc.'!D10</f>
        <v>0</v>
      </c>
      <c r="E9" s="323"/>
      <c r="F9" s="321">
        <f>'Inf Conc.'!F10*C9*3.78</f>
        <v>0</v>
      </c>
      <c r="G9" s="67">
        <f>'Inf Conc.'!G9*C9*3.78</f>
        <v>0</v>
      </c>
      <c r="H9" s="41">
        <f>'Inf Conc.'!H10*C9*3.78</f>
        <v>0</v>
      </c>
      <c r="I9" s="163">
        <f>'Inf Conc.'!I10*C9*3.78</f>
        <v>0</v>
      </c>
      <c r="J9" s="163">
        <f>'Inf Conc.'!J10*C9*3.78</f>
        <v>0</v>
      </c>
      <c r="K9" s="67">
        <f>'Inf Conc.'!K9*C9*3.78</f>
        <v>0</v>
      </c>
      <c r="L9" s="163">
        <f>'Inf Conc.'!L10*C9*3.78</f>
        <v>0</v>
      </c>
      <c r="M9" s="70">
        <f>'Inf Conc.'!M9*C9*3.78</f>
        <v>0</v>
      </c>
      <c r="N9" s="217">
        <f>'Inf Conc.'!N10*D9*3.78</f>
        <v>0</v>
      </c>
      <c r="O9" s="321">
        <f>'Inf Conc.'!U10*C9*3.78</f>
        <v>0</v>
      </c>
      <c r="P9" s="40" t="s">
        <v>30</v>
      </c>
    </row>
    <row r="10" spans="1:17" ht="15.75" thickBot="1">
      <c r="A10" s="123" t="s">
        <v>39</v>
      </c>
      <c r="B10" s="128">
        <f>'Inf Conc.'!B11</f>
        <v>0</v>
      </c>
      <c r="C10" s="166">
        <f>'Inf Conc.'!C11</f>
        <v>0</v>
      </c>
      <c r="D10" s="85">
        <f>'Inf Conc.'!D11</f>
        <v>0</v>
      </c>
      <c r="E10" s="326"/>
      <c r="F10" s="322">
        <f>'Inf Conc.'!F11*C10*3.78</f>
        <v>0</v>
      </c>
      <c r="G10" s="68"/>
      <c r="H10" s="47">
        <f>'Inf Conc.'!H11*C10*3.78</f>
        <v>0</v>
      </c>
      <c r="I10" s="166">
        <f>'Inf Conc.'!I11*C10*3.78</f>
        <v>0</v>
      </c>
      <c r="J10" s="166">
        <f>'Inf Conc.'!J11*C10*3.78</f>
        <v>0</v>
      </c>
      <c r="K10" s="68"/>
      <c r="L10" s="166">
        <f>'Inf Conc.'!L11*C10*3.78</f>
        <v>0</v>
      </c>
      <c r="M10" s="71"/>
      <c r="N10" s="281">
        <f>'Inf Conc.'!N11*D10*3.78</f>
        <v>0</v>
      </c>
      <c r="O10" s="322">
        <f>'Inf Conc.'!U11*C10*3.78</f>
        <v>0</v>
      </c>
      <c r="P10" s="44" t="s">
        <v>28</v>
      </c>
    </row>
    <row r="12" spans="1:17">
      <c r="C12" s="377" t="s">
        <v>75</v>
      </c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7"/>
      <c r="O12" s="377"/>
    </row>
  </sheetData>
  <sheetProtection sheet="1" objects="1" scenarios="1" formatCells="0" formatColumns="0" formatRows="0"/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7"/>
  <sheetViews>
    <sheetView tabSelected="1" zoomScaleNormal="100" workbookViewId="0">
      <selection activeCell="A25" sqref="A25"/>
    </sheetView>
  </sheetViews>
  <sheetFormatPr defaultRowHeight="15"/>
  <cols>
    <col min="1" max="1" width="12.28515625" customWidth="1"/>
    <col min="2" max="2" width="5.7109375" customWidth="1"/>
    <col min="3" max="3" width="5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>
      <c r="B1" s="370" t="s">
        <v>42</v>
      </c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370"/>
    </row>
    <row r="2" spans="1:25" s="16" customFormat="1" ht="16.5" customHeight="1">
      <c r="B2" s="369" t="s">
        <v>41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5"/>
      <c r="V2" s="35"/>
      <c r="X2" s="35"/>
    </row>
    <row r="3" spans="1:25" ht="18.75">
      <c r="B3" s="378" t="str">
        <f>'Inf Conc.'!C3</f>
        <v>San Jose/Santa Clara Water Pollution Control Plant</v>
      </c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</row>
    <row r="4" spans="1:25" ht="18.75">
      <c r="B4" s="379" t="str">
        <f>'Inf Conc.'!C4</f>
        <v>Contact Person:  Eric Dunlavey (408) 945-3065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</row>
    <row r="5" spans="1:25" s="16" customFormat="1" ht="25.5" customHeight="1">
      <c r="B5" s="384" t="s">
        <v>70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139"/>
      <c r="X5" s="139"/>
    </row>
    <row r="6" spans="1:25" s="16" customFormat="1" ht="13.5" customHeight="1">
      <c r="B6" s="91" t="s">
        <v>68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39"/>
      <c r="X6" s="139"/>
    </row>
    <row r="7" spans="1:25" s="16" customFormat="1" ht="12.75" customHeight="1" thickBot="1">
      <c r="B7" s="385" t="s">
        <v>76</v>
      </c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5"/>
      <c r="R7" s="385"/>
      <c r="S7" s="385"/>
      <c r="T7" s="385"/>
      <c r="U7" s="36"/>
      <c r="V7" s="35"/>
      <c r="X7" s="35"/>
    </row>
    <row r="8" spans="1:25" ht="44.25" customHeight="1">
      <c r="A8" s="93" t="s">
        <v>69</v>
      </c>
      <c r="B8" s="380" t="s">
        <v>16</v>
      </c>
      <c r="C8" s="381"/>
      <c r="D8" s="6" t="s">
        <v>6</v>
      </c>
      <c r="E8" s="7" t="s">
        <v>4</v>
      </c>
      <c r="F8" s="7" t="s">
        <v>5</v>
      </c>
      <c r="G8" s="7" t="s">
        <v>1</v>
      </c>
      <c r="H8" s="7" t="s">
        <v>2</v>
      </c>
      <c r="I8" s="7" t="s">
        <v>3</v>
      </c>
      <c r="J8" s="7" t="s">
        <v>67</v>
      </c>
      <c r="K8" s="7" t="s">
        <v>8</v>
      </c>
      <c r="L8" s="7" t="s">
        <v>59</v>
      </c>
      <c r="M8" s="94" t="s">
        <v>53</v>
      </c>
      <c r="N8" s="380" t="s">
        <v>9</v>
      </c>
      <c r="O8" s="382"/>
      <c r="P8" s="381"/>
      <c r="Q8" s="380" t="s">
        <v>49</v>
      </c>
      <c r="R8" s="382"/>
      <c r="S8" s="381"/>
      <c r="T8" s="8" t="s">
        <v>10</v>
      </c>
      <c r="U8" s="14" t="s">
        <v>21</v>
      </c>
      <c r="V8" s="14" t="s">
        <v>87</v>
      </c>
      <c r="W8" s="14" t="s">
        <v>23</v>
      </c>
      <c r="X8" s="15" t="s">
        <v>93</v>
      </c>
      <c r="Y8" s="16"/>
    </row>
    <row r="9" spans="1:25" ht="36.75" customHeight="1" thickBot="1">
      <c r="A9" s="118" t="s">
        <v>82</v>
      </c>
      <c r="B9" s="9" t="s">
        <v>17</v>
      </c>
      <c r="C9" s="78" t="s">
        <v>11</v>
      </c>
      <c r="D9" s="80" t="s">
        <v>48</v>
      </c>
      <c r="E9" s="11"/>
      <c r="F9" s="11"/>
      <c r="G9" s="11"/>
      <c r="H9" s="11"/>
      <c r="I9" s="11"/>
      <c r="J9" s="11"/>
      <c r="K9" s="11"/>
      <c r="L9" s="11"/>
      <c r="M9" s="114" t="s">
        <v>73</v>
      </c>
      <c r="N9" s="9" t="s">
        <v>12</v>
      </c>
      <c r="O9" s="86" t="s">
        <v>13</v>
      </c>
      <c r="P9" s="78" t="s">
        <v>14</v>
      </c>
      <c r="Q9" s="9" t="s">
        <v>12</v>
      </c>
      <c r="R9" s="86" t="s">
        <v>13</v>
      </c>
      <c r="S9" s="78" t="s">
        <v>14</v>
      </c>
      <c r="T9" s="10"/>
      <c r="U9" s="144" t="s">
        <v>22</v>
      </c>
      <c r="V9" s="144" t="s">
        <v>88</v>
      </c>
      <c r="W9" s="145" t="s">
        <v>50</v>
      </c>
      <c r="X9" s="146" t="s">
        <v>89</v>
      </c>
      <c r="Y9" s="16"/>
    </row>
    <row r="10" spans="1:25">
      <c r="A10" s="176">
        <v>41100</v>
      </c>
      <c r="B10" s="191">
        <v>85.7</v>
      </c>
      <c r="C10" s="193">
        <v>114.8</v>
      </c>
      <c r="D10" s="167">
        <f>SUM(F10,G10,H10)</f>
        <v>11.98</v>
      </c>
      <c r="E10" s="208">
        <v>1</v>
      </c>
      <c r="F10" s="208">
        <v>1.1000000000000001</v>
      </c>
      <c r="G10" s="208">
        <v>10.8</v>
      </c>
      <c r="H10" s="216">
        <v>0.08</v>
      </c>
      <c r="I10" s="208">
        <v>0.5</v>
      </c>
      <c r="J10" s="302"/>
      <c r="K10" s="216">
        <v>0.31</v>
      </c>
      <c r="L10" s="216">
        <v>0.25</v>
      </c>
      <c r="M10" s="216">
        <v>0.2</v>
      </c>
      <c r="N10" s="191">
        <v>7.4</v>
      </c>
      <c r="O10" s="192">
        <v>7.4</v>
      </c>
      <c r="P10" s="193">
        <v>7.4</v>
      </c>
      <c r="Q10" s="223">
        <v>23</v>
      </c>
      <c r="R10" s="224">
        <v>23</v>
      </c>
      <c r="S10" s="225">
        <v>23</v>
      </c>
      <c r="T10" s="191">
        <v>1.8</v>
      </c>
      <c r="U10" s="303"/>
      <c r="V10" s="159"/>
      <c r="W10" s="310"/>
      <c r="X10" s="156"/>
    </row>
    <row r="11" spans="1:25">
      <c r="A11" s="183">
        <v>41114</v>
      </c>
      <c r="B11" s="202">
        <v>83.2</v>
      </c>
      <c r="C11" s="204">
        <v>113.1</v>
      </c>
      <c r="D11" s="168">
        <f t="shared" ref="D11:D57" si="0">SUM(F11,G11,H11)</f>
        <v>14.7</v>
      </c>
      <c r="E11" s="217">
        <v>1.1000000000000001</v>
      </c>
      <c r="F11" s="217">
        <v>0.9</v>
      </c>
      <c r="G11" s="217">
        <v>13.7</v>
      </c>
      <c r="H11" s="218">
        <v>0.1</v>
      </c>
      <c r="I11" s="217">
        <v>0.5</v>
      </c>
      <c r="J11" s="218">
        <v>0.08</v>
      </c>
      <c r="K11" s="218">
        <v>0.3</v>
      </c>
      <c r="L11" s="218">
        <v>0.26</v>
      </c>
      <c r="M11" s="218">
        <v>0.22</v>
      </c>
      <c r="N11" s="202">
        <v>7.4</v>
      </c>
      <c r="O11" s="203">
        <v>7.4</v>
      </c>
      <c r="P11" s="204">
        <v>7.4</v>
      </c>
      <c r="Q11" s="226">
        <v>22.7</v>
      </c>
      <c r="R11" s="227">
        <v>22.7</v>
      </c>
      <c r="S11" s="228">
        <v>22.7</v>
      </c>
      <c r="T11" s="202">
        <v>1.8</v>
      </c>
      <c r="U11" s="304">
        <f>SUM('Inf Conc.'!$F$7,'Inf Conc.'!$H$7,'Inf Conc.'!$I$7)-SUM(E11,G11,H11)</f>
        <v>32.390000000000008</v>
      </c>
      <c r="V11" s="148">
        <f>((SUM('Inf Conc.'!$F$7,'Inf Conc.'!$H$7,'Inf Conc.'!$I$7))-(SUM(E11,G11,H11)))/(SUM('Inf Conc.'!$F$7,'Inf Conc.'!$H$7,'Inf Conc.'!$I$7))</f>
        <v>0.68492281666314236</v>
      </c>
      <c r="W11" s="311">
        <f>'Inf Conc.'!$L$7-K11</f>
        <v>7.4300000000000006</v>
      </c>
      <c r="X11" s="157">
        <f>('Inf Conc.'!$L$7-K11)/('Inf Conc.'!$L$7)</f>
        <v>0.96119016817593794</v>
      </c>
    </row>
    <row r="12" spans="1:25">
      <c r="A12" s="210">
        <v>41130</v>
      </c>
      <c r="B12" s="211">
        <v>81.099999999999994</v>
      </c>
      <c r="C12" s="212">
        <v>116.2</v>
      </c>
      <c r="D12" s="169">
        <f t="shared" si="0"/>
        <v>9</v>
      </c>
      <c r="E12" s="219">
        <v>1.2</v>
      </c>
      <c r="F12" s="219">
        <v>1</v>
      </c>
      <c r="G12" s="219">
        <v>7.9</v>
      </c>
      <c r="H12" s="220">
        <v>0.1</v>
      </c>
      <c r="I12" s="219">
        <v>0.4</v>
      </c>
      <c r="J12" s="284"/>
      <c r="K12" s="220">
        <v>0.31</v>
      </c>
      <c r="L12" s="220">
        <v>0.33</v>
      </c>
      <c r="M12" s="220">
        <v>0.23</v>
      </c>
      <c r="N12" s="211">
        <v>7.5</v>
      </c>
      <c r="O12" s="229">
        <v>7.5</v>
      </c>
      <c r="P12" s="212">
        <v>7.5</v>
      </c>
      <c r="Q12" s="230">
        <v>23.4</v>
      </c>
      <c r="R12" s="231">
        <v>23.4</v>
      </c>
      <c r="S12" s="232">
        <v>23.4</v>
      </c>
      <c r="T12" s="211">
        <v>1.5</v>
      </c>
      <c r="U12" s="305"/>
      <c r="V12" s="149"/>
      <c r="W12" s="312"/>
      <c r="X12" s="158"/>
    </row>
    <row r="13" spans="1:25">
      <c r="A13" s="183">
        <v>41144</v>
      </c>
      <c r="B13" s="202">
        <v>88</v>
      </c>
      <c r="C13" s="204">
        <v>115.9</v>
      </c>
      <c r="D13" s="168">
        <f t="shared" si="0"/>
        <v>14.1</v>
      </c>
      <c r="E13" s="217">
        <v>1.2</v>
      </c>
      <c r="F13" s="217">
        <v>1.2</v>
      </c>
      <c r="G13" s="217">
        <v>12.8</v>
      </c>
      <c r="H13" s="218">
        <v>0.1</v>
      </c>
      <c r="I13" s="217">
        <v>0.5</v>
      </c>
      <c r="J13" s="218">
        <v>0.05</v>
      </c>
      <c r="K13" s="218">
        <v>0.34</v>
      </c>
      <c r="L13" s="218">
        <v>0.32</v>
      </c>
      <c r="M13" s="218">
        <v>0.23</v>
      </c>
      <c r="N13" s="202">
        <v>7.4</v>
      </c>
      <c r="O13" s="203">
        <v>7.4</v>
      </c>
      <c r="P13" s="204">
        <v>7.4</v>
      </c>
      <c r="Q13" s="226">
        <v>23.2</v>
      </c>
      <c r="R13" s="227">
        <v>23.2</v>
      </c>
      <c r="S13" s="228">
        <v>23.2</v>
      </c>
      <c r="T13" s="202">
        <v>1.7</v>
      </c>
      <c r="U13" s="304"/>
      <c r="V13" s="148"/>
      <c r="W13" s="311"/>
      <c r="X13" s="157"/>
    </row>
    <row r="14" spans="1:25">
      <c r="A14" s="210">
        <v>41171</v>
      </c>
      <c r="B14" s="211">
        <v>80.8</v>
      </c>
      <c r="C14" s="212">
        <v>113.9</v>
      </c>
      <c r="D14" s="169">
        <f t="shared" si="0"/>
        <v>13.6</v>
      </c>
      <c r="E14" s="219">
        <v>1.4</v>
      </c>
      <c r="F14" s="219">
        <v>1</v>
      </c>
      <c r="G14" s="219">
        <v>12.5</v>
      </c>
      <c r="H14" s="220">
        <v>0.1</v>
      </c>
      <c r="I14" s="219">
        <v>0.5</v>
      </c>
      <c r="J14" s="284"/>
      <c r="K14" s="220">
        <v>0.33</v>
      </c>
      <c r="L14" s="220">
        <v>0.26</v>
      </c>
      <c r="M14" s="220">
        <v>0.21</v>
      </c>
      <c r="N14" s="211">
        <v>7.5</v>
      </c>
      <c r="O14" s="229">
        <v>7.5</v>
      </c>
      <c r="P14" s="212">
        <v>7.5</v>
      </c>
      <c r="Q14" s="230">
        <v>23</v>
      </c>
      <c r="R14" s="231">
        <v>23</v>
      </c>
      <c r="S14" s="232">
        <v>23</v>
      </c>
      <c r="T14" s="211">
        <v>1.8</v>
      </c>
      <c r="U14" s="305"/>
      <c r="V14" s="149"/>
      <c r="W14" s="312"/>
      <c r="X14" s="158"/>
    </row>
    <row r="15" spans="1:25">
      <c r="A15" s="213">
        <v>41178</v>
      </c>
      <c r="B15" s="214">
        <v>91.8</v>
      </c>
      <c r="C15" s="215">
        <v>120.4</v>
      </c>
      <c r="D15" s="300">
        <f t="shared" si="0"/>
        <v>13.58</v>
      </c>
      <c r="E15" s="221">
        <v>1.3</v>
      </c>
      <c r="F15" s="221">
        <v>1</v>
      </c>
      <c r="G15" s="221">
        <v>12.5</v>
      </c>
      <c r="H15" s="222">
        <v>0.08</v>
      </c>
      <c r="I15" s="221">
        <v>0.5</v>
      </c>
      <c r="J15" s="222">
        <v>0.08</v>
      </c>
      <c r="K15" s="222">
        <v>0.31</v>
      </c>
      <c r="L15" s="222">
        <v>0.27</v>
      </c>
      <c r="M15" s="222">
        <v>0.23</v>
      </c>
      <c r="N15" s="214">
        <v>7.4</v>
      </c>
      <c r="O15" s="234">
        <v>7.4</v>
      </c>
      <c r="P15" s="215">
        <v>7.4</v>
      </c>
      <c r="Q15" s="235">
        <v>22.6</v>
      </c>
      <c r="R15" s="236">
        <v>22.6</v>
      </c>
      <c r="S15" s="237">
        <v>22.6</v>
      </c>
      <c r="T15" s="214">
        <v>1.2</v>
      </c>
      <c r="U15" s="304"/>
      <c r="V15" s="148"/>
      <c r="W15" s="311"/>
      <c r="X15" s="157"/>
      <c r="Y15" s="18" t="s">
        <v>30</v>
      </c>
    </row>
    <row r="16" spans="1:25">
      <c r="A16" s="210">
        <v>41183</v>
      </c>
      <c r="B16" s="211">
        <v>90.8</v>
      </c>
      <c r="C16" s="212">
        <v>114.8</v>
      </c>
      <c r="D16" s="169">
        <f t="shared" si="0"/>
        <v>10.719999999999999</v>
      </c>
      <c r="E16" s="219">
        <v>1.4</v>
      </c>
      <c r="F16" s="219">
        <v>1.1000000000000001</v>
      </c>
      <c r="G16" s="219">
        <v>9.5299999999999994</v>
      </c>
      <c r="H16" s="220">
        <v>0.09</v>
      </c>
      <c r="I16" s="219">
        <v>0.4</v>
      </c>
      <c r="J16" s="284"/>
      <c r="K16" s="220">
        <v>0.31</v>
      </c>
      <c r="L16" s="220">
        <v>0.27</v>
      </c>
      <c r="M16" s="220">
        <v>0.23</v>
      </c>
      <c r="N16" s="211">
        <v>7.4</v>
      </c>
      <c r="O16" s="229">
        <v>7.4</v>
      </c>
      <c r="P16" s="212">
        <v>7.4</v>
      </c>
      <c r="Q16" s="230">
        <v>24.2</v>
      </c>
      <c r="R16" s="231">
        <v>24.2</v>
      </c>
      <c r="S16" s="232">
        <v>24.2</v>
      </c>
      <c r="T16" s="211">
        <v>1.5</v>
      </c>
      <c r="U16" s="306"/>
      <c r="V16" s="174"/>
      <c r="W16" s="313"/>
      <c r="X16" s="175"/>
    </row>
    <row r="17" spans="1:25">
      <c r="A17" s="183">
        <v>41197</v>
      </c>
      <c r="B17" s="202">
        <v>93</v>
      </c>
      <c r="C17" s="204">
        <v>123.1</v>
      </c>
      <c r="D17" s="168">
        <f t="shared" si="0"/>
        <v>12.51</v>
      </c>
      <c r="E17" s="217">
        <v>1.6</v>
      </c>
      <c r="F17" s="217">
        <v>1.4</v>
      </c>
      <c r="G17" s="217">
        <v>11</v>
      </c>
      <c r="H17" s="218">
        <v>0.11</v>
      </c>
      <c r="I17" s="217">
        <v>0.5</v>
      </c>
      <c r="J17" s="218">
        <v>7.0000000000000007E-2</v>
      </c>
      <c r="K17" s="218">
        <v>0.4</v>
      </c>
      <c r="L17" s="218">
        <v>0.35</v>
      </c>
      <c r="M17" s="218">
        <v>0.27</v>
      </c>
      <c r="N17" s="202">
        <v>7.4</v>
      </c>
      <c r="O17" s="203">
        <v>7.4</v>
      </c>
      <c r="P17" s="204">
        <v>7.4</v>
      </c>
      <c r="Q17" s="226">
        <v>22.9</v>
      </c>
      <c r="R17" s="227">
        <v>22.9</v>
      </c>
      <c r="S17" s="228">
        <v>22.9</v>
      </c>
      <c r="T17" s="202">
        <v>2</v>
      </c>
      <c r="U17" s="307"/>
      <c r="V17" s="390"/>
      <c r="W17" s="314"/>
      <c r="X17" s="392"/>
    </row>
    <row r="18" spans="1:25">
      <c r="A18" s="210">
        <v>41220</v>
      </c>
      <c r="B18" s="211">
        <v>90.6</v>
      </c>
      <c r="C18" s="212">
        <v>119.1</v>
      </c>
      <c r="D18" s="169">
        <f t="shared" si="0"/>
        <v>14.11</v>
      </c>
      <c r="E18" s="219">
        <v>1.4</v>
      </c>
      <c r="F18" s="219">
        <v>1.2</v>
      </c>
      <c r="G18" s="219">
        <v>12.7</v>
      </c>
      <c r="H18" s="220">
        <v>0.21</v>
      </c>
      <c r="I18" s="219">
        <v>0.5</v>
      </c>
      <c r="J18" s="284"/>
      <c r="K18" s="220">
        <v>0.28999999999999998</v>
      </c>
      <c r="L18" s="220">
        <v>0.22</v>
      </c>
      <c r="M18" s="220">
        <v>0.16</v>
      </c>
      <c r="N18" s="211">
        <v>7.5</v>
      </c>
      <c r="O18" s="229">
        <v>7.5</v>
      </c>
      <c r="P18" s="212">
        <v>7.5</v>
      </c>
      <c r="Q18" s="230">
        <v>21.9</v>
      </c>
      <c r="R18" s="231">
        <v>21.9</v>
      </c>
      <c r="S18" s="232">
        <v>21.9</v>
      </c>
      <c r="T18" s="211">
        <v>1.9</v>
      </c>
      <c r="U18" s="305"/>
      <c r="V18" s="149"/>
      <c r="W18" s="312"/>
      <c r="X18" s="158"/>
    </row>
    <row r="19" spans="1:25">
      <c r="A19" s="183">
        <v>41240</v>
      </c>
      <c r="B19" s="202">
        <v>95.4</v>
      </c>
      <c r="C19" s="204">
        <v>130.4</v>
      </c>
      <c r="D19" s="168">
        <f t="shared" si="0"/>
        <v>14.040000000000001</v>
      </c>
      <c r="E19" s="217">
        <v>2.2000000000000002</v>
      </c>
      <c r="F19" s="217">
        <v>1.9</v>
      </c>
      <c r="G19" s="217">
        <v>10.9</v>
      </c>
      <c r="H19" s="218">
        <v>1.24</v>
      </c>
      <c r="I19" s="217">
        <v>1.1000000000000001</v>
      </c>
      <c r="J19" s="218">
        <v>0.09</v>
      </c>
      <c r="K19" s="218">
        <v>0.41</v>
      </c>
      <c r="L19" s="218">
        <v>0.34</v>
      </c>
      <c r="M19" s="218">
        <v>0.33</v>
      </c>
      <c r="N19" s="202">
        <v>7.6</v>
      </c>
      <c r="O19" s="203">
        <v>7.6</v>
      </c>
      <c r="P19" s="204">
        <v>7.6</v>
      </c>
      <c r="Q19" s="226">
        <v>19.7</v>
      </c>
      <c r="R19" s="227">
        <v>19.7</v>
      </c>
      <c r="S19" s="228">
        <v>19.7</v>
      </c>
      <c r="T19" s="202">
        <v>2.2000000000000002</v>
      </c>
      <c r="U19" s="307"/>
      <c r="V19" s="390"/>
      <c r="W19" s="314"/>
      <c r="X19" s="392"/>
    </row>
    <row r="20" spans="1:25">
      <c r="A20" s="210">
        <v>41247</v>
      </c>
      <c r="B20" s="211">
        <v>111.1</v>
      </c>
      <c r="C20" s="212">
        <v>152.4</v>
      </c>
      <c r="D20" s="169">
        <f t="shared" si="0"/>
        <v>17.079999999999998</v>
      </c>
      <c r="E20" s="219">
        <v>3.1</v>
      </c>
      <c r="F20" s="219">
        <v>2.8</v>
      </c>
      <c r="G20" s="219">
        <v>11.6</v>
      </c>
      <c r="H20" s="220">
        <v>2.68</v>
      </c>
      <c r="I20" s="219">
        <v>1.3</v>
      </c>
      <c r="J20" s="284"/>
      <c r="K20" s="220">
        <v>1.7</v>
      </c>
      <c r="L20" s="220">
        <v>1.3</v>
      </c>
      <c r="M20" s="220">
        <v>1.5</v>
      </c>
      <c r="N20" s="211">
        <v>7.4</v>
      </c>
      <c r="O20" s="229">
        <v>7.4</v>
      </c>
      <c r="P20" s="212">
        <v>7.4</v>
      </c>
      <c r="Q20" s="230">
        <v>19.8</v>
      </c>
      <c r="R20" s="231">
        <v>19.8</v>
      </c>
      <c r="S20" s="232">
        <v>19.8</v>
      </c>
      <c r="T20" s="211">
        <v>2.1</v>
      </c>
      <c r="U20" s="305"/>
      <c r="V20" s="149"/>
      <c r="W20" s="312"/>
      <c r="X20" s="158"/>
    </row>
    <row r="21" spans="1:25">
      <c r="A21" s="213">
        <v>41260</v>
      </c>
      <c r="B21" s="214">
        <v>101.9</v>
      </c>
      <c r="C21" s="215">
        <v>126.9</v>
      </c>
      <c r="D21" s="300">
        <f t="shared" si="0"/>
        <v>15.159999999999998</v>
      </c>
      <c r="E21" s="221">
        <v>2.7</v>
      </c>
      <c r="F21" s="221">
        <v>2.2000000000000002</v>
      </c>
      <c r="G21" s="221">
        <v>10.7</v>
      </c>
      <c r="H21" s="222">
        <v>2.2599999999999998</v>
      </c>
      <c r="I21" s="221">
        <v>1.3</v>
      </c>
      <c r="J21" s="222">
        <v>0.06</v>
      </c>
      <c r="K21" s="222">
        <v>1.5</v>
      </c>
      <c r="L21" s="222">
        <v>1.4</v>
      </c>
      <c r="M21" s="222">
        <v>1</v>
      </c>
      <c r="N21" s="214">
        <v>7.4</v>
      </c>
      <c r="O21" s="234">
        <v>7.4</v>
      </c>
      <c r="P21" s="215">
        <v>7.4</v>
      </c>
      <c r="Q21" s="235">
        <v>19.100000000000001</v>
      </c>
      <c r="R21" s="236">
        <v>19.100000000000001</v>
      </c>
      <c r="S21" s="237">
        <v>19.100000000000001</v>
      </c>
      <c r="T21" s="214">
        <v>2.4</v>
      </c>
      <c r="U21" s="308">
        <f>SUM('Inf Conc.'!$F$8,'Inf Conc.'!$H$8,'Inf Conc.'!$I$8)-SUM(E21,G21,H21)</f>
        <v>51.58</v>
      </c>
      <c r="V21" s="388">
        <f>((SUM('Inf Conc.'!$F$8,'Inf Conc.'!$H$8,'Inf Conc.'!$I$8))-(SUM(E21,G21,H21)))/(SUM('Inf Conc.'!$F$8,'Inf Conc.'!$H$8,'Inf Conc.'!$I$8))</f>
        <v>0.76710291493158833</v>
      </c>
      <c r="W21" s="315">
        <f>'Inf Conc.'!$L$8-K21</f>
        <v>6.6</v>
      </c>
      <c r="X21" s="389">
        <f>('Inf Conc.'!$L$8-K21)/('Inf Conc.'!$L$8)</f>
        <v>0.81481481481481477</v>
      </c>
      <c r="Y21" s="18" t="s">
        <v>29</v>
      </c>
    </row>
    <row r="22" spans="1:25">
      <c r="A22" s="210">
        <v>41275</v>
      </c>
      <c r="B22" s="211"/>
      <c r="C22" s="212"/>
      <c r="D22" s="169">
        <f t="shared" si="0"/>
        <v>0</v>
      </c>
      <c r="E22" s="219"/>
      <c r="F22" s="219"/>
      <c r="G22" s="219"/>
      <c r="H22" s="220"/>
      <c r="I22" s="219"/>
      <c r="J22" s="284"/>
      <c r="K22" s="220"/>
      <c r="L22" s="220"/>
      <c r="M22" s="220"/>
      <c r="N22" s="211"/>
      <c r="O22" s="229"/>
      <c r="P22" s="212"/>
      <c r="Q22" s="230"/>
      <c r="R22" s="231"/>
      <c r="S22" s="232"/>
      <c r="T22" s="211"/>
      <c r="U22" s="305"/>
      <c r="V22" s="149"/>
      <c r="W22" s="312"/>
      <c r="X22" s="158"/>
    </row>
    <row r="23" spans="1:25">
      <c r="A23" s="183">
        <v>41289</v>
      </c>
      <c r="B23" s="202"/>
      <c r="C23" s="204"/>
      <c r="D23" s="168">
        <f t="shared" si="0"/>
        <v>0</v>
      </c>
      <c r="E23" s="217"/>
      <c r="F23" s="217"/>
      <c r="G23" s="217"/>
      <c r="H23" s="218"/>
      <c r="I23" s="217"/>
      <c r="J23" s="218"/>
      <c r="K23" s="218"/>
      <c r="L23" s="218"/>
      <c r="M23" s="218"/>
      <c r="N23" s="202"/>
      <c r="O23" s="203"/>
      <c r="P23" s="204"/>
      <c r="Q23" s="226"/>
      <c r="R23" s="227"/>
      <c r="S23" s="228"/>
      <c r="T23" s="202"/>
      <c r="U23" s="307"/>
      <c r="V23" s="390"/>
      <c r="W23" s="314"/>
      <c r="X23" s="392"/>
    </row>
    <row r="24" spans="1:25">
      <c r="A24" s="210">
        <v>41306</v>
      </c>
      <c r="B24" s="211"/>
      <c r="C24" s="212"/>
      <c r="D24" s="169">
        <f t="shared" si="0"/>
        <v>0</v>
      </c>
      <c r="E24" s="219"/>
      <c r="F24" s="219"/>
      <c r="G24" s="219"/>
      <c r="H24" s="220"/>
      <c r="I24" s="219"/>
      <c r="J24" s="284"/>
      <c r="K24" s="220"/>
      <c r="L24" s="220"/>
      <c r="M24" s="220"/>
      <c r="N24" s="211"/>
      <c r="O24" s="229"/>
      <c r="P24" s="212"/>
      <c r="Q24" s="230"/>
      <c r="R24" s="231"/>
      <c r="S24" s="232"/>
      <c r="T24" s="211"/>
      <c r="U24" s="305"/>
      <c r="V24" s="149"/>
      <c r="W24" s="312"/>
      <c r="X24" s="158"/>
    </row>
    <row r="25" spans="1:25">
      <c r="A25" s="183">
        <v>41320</v>
      </c>
      <c r="B25" s="202"/>
      <c r="C25" s="204"/>
      <c r="D25" s="168">
        <f t="shared" si="0"/>
        <v>0</v>
      </c>
      <c r="E25" s="217"/>
      <c r="F25" s="217"/>
      <c r="G25" s="217"/>
      <c r="H25" s="218"/>
      <c r="I25" s="217"/>
      <c r="J25" s="218"/>
      <c r="K25" s="218"/>
      <c r="L25" s="218"/>
      <c r="M25" s="218"/>
      <c r="N25" s="202"/>
      <c r="O25" s="203"/>
      <c r="P25" s="204"/>
      <c r="Q25" s="226"/>
      <c r="R25" s="227"/>
      <c r="S25" s="228"/>
      <c r="T25" s="202"/>
      <c r="U25" s="307"/>
      <c r="V25" s="390"/>
      <c r="W25" s="314"/>
      <c r="X25" s="392"/>
    </row>
    <row r="26" spans="1:25">
      <c r="A26" s="210">
        <v>41334</v>
      </c>
      <c r="B26" s="211"/>
      <c r="C26" s="212"/>
      <c r="D26" s="169">
        <f t="shared" si="0"/>
        <v>0</v>
      </c>
      <c r="E26" s="219"/>
      <c r="F26" s="219"/>
      <c r="G26" s="219"/>
      <c r="H26" s="220"/>
      <c r="I26" s="219"/>
      <c r="J26" s="284"/>
      <c r="K26" s="220"/>
      <c r="L26" s="220"/>
      <c r="M26" s="220"/>
      <c r="N26" s="211"/>
      <c r="O26" s="229"/>
      <c r="P26" s="212"/>
      <c r="Q26" s="230"/>
      <c r="R26" s="231"/>
      <c r="S26" s="232"/>
      <c r="T26" s="211"/>
      <c r="U26" s="305"/>
      <c r="V26" s="149"/>
      <c r="W26" s="312"/>
      <c r="X26" s="158"/>
    </row>
    <row r="27" spans="1:25">
      <c r="A27" s="213">
        <v>41348</v>
      </c>
      <c r="B27" s="214"/>
      <c r="C27" s="215"/>
      <c r="D27" s="300">
        <f t="shared" si="0"/>
        <v>0</v>
      </c>
      <c r="E27" s="221"/>
      <c r="F27" s="221"/>
      <c r="G27" s="221"/>
      <c r="H27" s="222"/>
      <c r="I27" s="221"/>
      <c r="J27" s="222"/>
      <c r="K27" s="222"/>
      <c r="L27" s="222"/>
      <c r="M27" s="222"/>
      <c r="N27" s="214"/>
      <c r="O27" s="234"/>
      <c r="P27" s="215"/>
      <c r="Q27" s="235"/>
      <c r="R27" s="236"/>
      <c r="S27" s="237"/>
      <c r="T27" s="214"/>
      <c r="U27" s="308"/>
      <c r="V27" s="388"/>
      <c r="W27" s="315"/>
      <c r="X27" s="389"/>
      <c r="Y27" s="18" t="s">
        <v>31</v>
      </c>
    </row>
    <row r="28" spans="1:25">
      <c r="A28" s="210">
        <v>41365</v>
      </c>
      <c r="B28" s="211"/>
      <c r="C28" s="212"/>
      <c r="D28" s="169">
        <f t="shared" si="0"/>
        <v>0</v>
      </c>
      <c r="E28" s="219"/>
      <c r="F28" s="219"/>
      <c r="G28" s="219"/>
      <c r="H28" s="220"/>
      <c r="I28" s="219"/>
      <c r="J28" s="284"/>
      <c r="K28" s="220"/>
      <c r="L28" s="220"/>
      <c r="M28" s="220"/>
      <c r="N28" s="211"/>
      <c r="O28" s="229"/>
      <c r="P28" s="212"/>
      <c r="Q28" s="230"/>
      <c r="R28" s="231"/>
      <c r="S28" s="232"/>
      <c r="T28" s="211"/>
      <c r="U28" s="305"/>
      <c r="V28" s="149"/>
      <c r="W28" s="312"/>
      <c r="X28" s="158"/>
    </row>
    <row r="29" spans="1:25">
      <c r="A29" s="183">
        <v>41379</v>
      </c>
      <c r="B29" s="202"/>
      <c r="C29" s="204"/>
      <c r="D29" s="168">
        <f t="shared" si="0"/>
        <v>0</v>
      </c>
      <c r="E29" s="217"/>
      <c r="F29" s="217"/>
      <c r="G29" s="217"/>
      <c r="H29" s="218"/>
      <c r="I29" s="217"/>
      <c r="J29" s="218"/>
      <c r="K29" s="218"/>
      <c r="L29" s="218"/>
      <c r="M29" s="218"/>
      <c r="N29" s="202"/>
      <c r="O29" s="203"/>
      <c r="P29" s="204"/>
      <c r="Q29" s="226"/>
      <c r="R29" s="227"/>
      <c r="S29" s="228"/>
      <c r="T29" s="202"/>
      <c r="U29" s="307"/>
      <c r="V29" s="390"/>
      <c r="W29" s="314"/>
      <c r="X29" s="392"/>
    </row>
    <row r="30" spans="1:25">
      <c r="A30" s="210">
        <v>41395</v>
      </c>
      <c r="B30" s="211"/>
      <c r="C30" s="212"/>
      <c r="D30" s="169">
        <f t="shared" si="0"/>
        <v>0</v>
      </c>
      <c r="E30" s="219"/>
      <c r="F30" s="219"/>
      <c r="G30" s="219"/>
      <c r="H30" s="220"/>
      <c r="I30" s="219"/>
      <c r="J30" s="284"/>
      <c r="K30" s="220"/>
      <c r="L30" s="220"/>
      <c r="M30" s="220"/>
      <c r="N30" s="211"/>
      <c r="O30" s="229"/>
      <c r="P30" s="212"/>
      <c r="Q30" s="230"/>
      <c r="R30" s="231"/>
      <c r="S30" s="232"/>
      <c r="T30" s="211"/>
      <c r="U30" s="305"/>
      <c r="V30" s="149"/>
      <c r="W30" s="312"/>
      <c r="X30" s="158"/>
    </row>
    <row r="31" spans="1:25">
      <c r="A31" s="183">
        <v>41409</v>
      </c>
      <c r="B31" s="202"/>
      <c r="C31" s="204"/>
      <c r="D31" s="168">
        <f t="shared" si="0"/>
        <v>0</v>
      </c>
      <c r="E31" s="217"/>
      <c r="F31" s="217"/>
      <c r="G31" s="217"/>
      <c r="H31" s="218"/>
      <c r="I31" s="217"/>
      <c r="J31" s="218"/>
      <c r="K31" s="218"/>
      <c r="L31" s="218"/>
      <c r="M31" s="218"/>
      <c r="N31" s="202"/>
      <c r="O31" s="203"/>
      <c r="P31" s="204"/>
      <c r="Q31" s="226"/>
      <c r="R31" s="227"/>
      <c r="S31" s="228"/>
      <c r="T31" s="202"/>
      <c r="U31" s="307"/>
      <c r="V31" s="390"/>
      <c r="W31" s="314"/>
      <c r="X31" s="392"/>
    </row>
    <row r="32" spans="1:25">
      <c r="A32" s="210">
        <v>41426</v>
      </c>
      <c r="B32" s="211"/>
      <c r="C32" s="212"/>
      <c r="D32" s="169">
        <f t="shared" si="0"/>
        <v>0</v>
      </c>
      <c r="E32" s="219"/>
      <c r="F32" s="219"/>
      <c r="G32" s="219"/>
      <c r="H32" s="220"/>
      <c r="I32" s="219"/>
      <c r="J32" s="284"/>
      <c r="K32" s="220"/>
      <c r="L32" s="220"/>
      <c r="M32" s="220"/>
      <c r="N32" s="211"/>
      <c r="O32" s="229"/>
      <c r="P32" s="212"/>
      <c r="Q32" s="230"/>
      <c r="R32" s="231"/>
      <c r="S32" s="232"/>
      <c r="T32" s="211"/>
      <c r="U32" s="305"/>
      <c r="V32" s="149"/>
      <c r="W32" s="312"/>
      <c r="X32" s="158"/>
    </row>
    <row r="33" spans="1:25">
      <c r="A33" s="213">
        <v>41440</v>
      </c>
      <c r="B33" s="214"/>
      <c r="C33" s="215"/>
      <c r="D33" s="300">
        <f t="shared" si="0"/>
        <v>0</v>
      </c>
      <c r="E33" s="221"/>
      <c r="F33" s="221"/>
      <c r="G33" s="221"/>
      <c r="H33" s="222"/>
      <c r="I33" s="221"/>
      <c r="J33" s="222"/>
      <c r="K33" s="222"/>
      <c r="L33" s="222"/>
      <c r="M33" s="222"/>
      <c r="N33" s="214"/>
      <c r="O33" s="234"/>
      <c r="P33" s="215"/>
      <c r="Q33" s="235"/>
      <c r="R33" s="236"/>
      <c r="S33" s="237"/>
      <c r="T33" s="214"/>
      <c r="U33" s="308"/>
      <c r="V33" s="388"/>
      <c r="W33" s="315"/>
      <c r="X33" s="389"/>
      <c r="Y33" s="29" t="s">
        <v>27</v>
      </c>
    </row>
    <row r="34" spans="1:25">
      <c r="A34" s="210">
        <v>41456</v>
      </c>
      <c r="B34" s="211"/>
      <c r="C34" s="212"/>
      <c r="D34" s="169">
        <f t="shared" si="0"/>
        <v>0</v>
      </c>
      <c r="E34" s="219"/>
      <c r="F34" s="219"/>
      <c r="G34" s="219"/>
      <c r="H34" s="220"/>
      <c r="I34" s="219"/>
      <c r="J34" s="284"/>
      <c r="K34" s="220"/>
      <c r="L34" s="220"/>
      <c r="M34" s="220"/>
      <c r="N34" s="211"/>
      <c r="O34" s="229"/>
      <c r="P34" s="212"/>
      <c r="Q34" s="230"/>
      <c r="R34" s="231"/>
      <c r="S34" s="232"/>
      <c r="T34" s="211"/>
      <c r="U34" s="305"/>
      <c r="V34" s="149"/>
      <c r="W34" s="312"/>
      <c r="X34" s="158"/>
    </row>
    <row r="35" spans="1:25">
      <c r="A35" s="183">
        <v>41470</v>
      </c>
      <c r="B35" s="202"/>
      <c r="C35" s="204"/>
      <c r="D35" s="168">
        <f t="shared" si="0"/>
        <v>0</v>
      </c>
      <c r="E35" s="217"/>
      <c r="F35" s="217"/>
      <c r="G35" s="217"/>
      <c r="H35" s="218"/>
      <c r="I35" s="217"/>
      <c r="J35" s="218"/>
      <c r="K35" s="218"/>
      <c r="L35" s="218"/>
      <c r="M35" s="218"/>
      <c r="N35" s="202"/>
      <c r="O35" s="203"/>
      <c r="P35" s="204"/>
      <c r="Q35" s="226"/>
      <c r="R35" s="227"/>
      <c r="S35" s="228"/>
      <c r="T35" s="202"/>
      <c r="U35" s="307"/>
      <c r="V35" s="390"/>
      <c r="W35" s="314"/>
      <c r="X35" s="392"/>
    </row>
    <row r="36" spans="1:25">
      <c r="A36" s="210">
        <v>41487</v>
      </c>
      <c r="B36" s="211"/>
      <c r="C36" s="212"/>
      <c r="D36" s="169">
        <f t="shared" si="0"/>
        <v>0</v>
      </c>
      <c r="E36" s="219"/>
      <c r="F36" s="219"/>
      <c r="G36" s="219"/>
      <c r="H36" s="220"/>
      <c r="I36" s="219"/>
      <c r="J36" s="284"/>
      <c r="K36" s="220"/>
      <c r="L36" s="220"/>
      <c r="M36" s="220"/>
      <c r="N36" s="211"/>
      <c r="O36" s="229"/>
      <c r="P36" s="212"/>
      <c r="Q36" s="230"/>
      <c r="R36" s="231"/>
      <c r="S36" s="232"/>
      <c r="T36" s="211"/>
      <c r="U36" s="305"/>
      <c r="V36" s="149"/>
      <c r="W36" s="312"/>
      <c r="X36" s="158"/>
    </row>
    <row r="37" spans="1:25">
      <c r="A37" s="183">
        <v>41501</v>
      </c>
      <c r="B37" s="202"/>
      <c r="C37" s="204"/>
      <c r="D37" s="168">
        <f t="shared" si="0"/>
        <v>0</v>
      </c>
      <c r="E37" s="217"/>
      <c r="F37" s="217"/>
      <c r="G37" s="217"/>
      <c r="H37" s="218"/>
      <c r="I37" s="217"/>
      <c r="J37" s="218"/>
      <c r="K37" s="218"/>
      <c r="L37" s="218"/>
      <c r="M37" s="218"/>
      <c r="N37" s="202"/>
      <c r="O37" s="203"/>
      <c r="P37" s="204"/>
      <c r="Q37" s="226"/>
      <c r="R37" s="227"/>
      <c r="S37" s="228"/>
      <c r="T37" s="202"/>
      <c r="U37" s="307"/>
      <c r="V37" s="390"/>
      <c r="W37" s="314"/>
      <c r="X37" s="392"/>
    </row>
    <row r="38" spans="1:25">
      <c r="A38" s="210">
        <v>41518</v>
      </c>
      <c r="B38" s="211"/>
      <c r="C38" s="212"/>
      <c r="D38" s="169">
        <f t="shared" si="0"/>
        <v>0</v>
      </c>
      <c r="E38" s="219"/>
      <c r="F38" s="219"/>
      <c r="G38" s="219"/>
      <c r="H38" s="220"/>
      <c r="I38" s="219"/>
      <c r="J38" s="284"/>
      <c r="K38" s="220"/>
      <c r="L38" s="220"/>
      <c r="M38" s="220"/>
      <c r="N38" s="211"/>
      <c r="O38" s="229"/>
      <c r="P38" s="212"/>
      <c r="Q38" s="230"/>
      <c r="R38" s="231"/>
      <c r="S38" s="232"/>
      <c r="T38" s="211"/>
      <c r="U38" s="305"/>
      <c r="V38" s="149"/>
      <c r="W38" s="312"/>
      <c r="X38" s="158"/>
    </row>
    <row r="39" spans="1:25">
      <c r="A39" s="213">
        <v>41532</v>
      </c>
      <c r="B39" s="214"/>
      <c r="C39" s="215"/>
      <c r="D39" s="300">
        <f t="shared" si="0"/>
        <v>0</v>
      </c>
      <c r="E39" s="221"/>
      <c r="F39" s="221"/>
      <c r="G39" s="221"/>
      <c r="H39" s="222"/>
      <c r="I39" s="221"/>
      <c r="J39" s="222"/>
      <c r="K39" s="222"/>
      <c r="L39" s="222"/>
      <c r="M39" s="222"/>
      <c r="N39" s="214"/>
      <c r="O39" s="234"/>
      <c r="P39" s="215"/>
      <c r="Q39" s="235"/>
      <c r="R39" s="236"/>
      <c r="S39" s="237"/>
      <c r="T39" s="214"/>
      <c r="U39" s="308"/>
      <c r="V39" s="388"/>
      <c r="W39" s="315"/>
      <c r="X39" s="389"/>
      <c r="Y39" s="18" t="s">
        <v>30</v>
      </c>
    </row>
    <row r="40" spans="1:25">
      <c r="A40" s="210">
        <v>41548</v>
      </c>
      <c r="B40" s="211"/>
      <c r="C40" s="212"/>
      <c r="D40" s="169">
        <f t="shared" si="0"/>
        <v>0</v>
      </c>
      <c r="E40" s="219"/>
      <c r="F40" s="219"/>
      <c r="G40" s="219"/>
      <c r="H40" s="220"/>
      <c r="I40" s="219"/>
      <c r="J40" s="284"/>
      <c r="K40" s="220"/>
      <c r="L40" s="220"/>
      <c r="M40" s="220"/>
      <c r="N40" s="211"/>
      <c r="O40" s="229"/>
      <c r="P40" s="212"/>
      <c r="Q40" s="230"/>
      <c r="R40" s="231"/>
      <c r="S40" s="232"/>
      <c r="T40" s="211"/>
      <c r="U40" s="305"/>
      <c r="V40" s="149"/>
      <c r="W40" s="312"/>
      <c r="X40" s="158"/>
    </row>
    <row r="41" spans="1:25">
      <c r="A41" s="183">
        <v>41562</v>
      </c>
      <c r="B41" s="202"/>
      <c r="C41" s="204"/>
      <c r="D41" s="168">
        <f t="shared" si="0"/>
        <v>0</v>
      </c>
      <c r="E41" s="217"/>
      <c r="F41" s="217"/>
      <c r="G41" s="217"/>
      <c r="H41" s="218"/>
      <c r="I41" s="217"/>
      <c r="J41" s="218"/>
      <c r="K41" s="218"/>
      <c r="L41" s="218"/>
      <c r="M41" s="218"/>
      <c r="N41" s="202"/>
      <c r="O41" s="203"/>
      <c r="P41" s="204"/>
      <c r="Q41" s="226"/>
      <c r="R41" s="227"/>
      <c r="S41" s="228"/>
      <c r="T41" s="202"/>
      <c r="U41" s="307"/>
      <c r="V41" s="390"/>
      <c r="W41" s="314"/>
      <c r="X41" s="392"/>
    </row>
    <row r="42" spans="1:25">
      <c r="A42" s="210">
        <v>41579</v>
      </c>
      <c r="B42" s="211"/>
      <c r="C42" s="212"/>
      <c r="D42" s="169">
        <f t="shared" si="0"/>
        <v>0</v>
      </c>
      <c r="E42" s="219"/>
      <c r="F42" s="219"/>
      <c r="G42" s="219"/>
      <c r="H42" s="220"/>
      <c r="I42" s="219"/>
      <c r="J42" s="284"/>
      <c r="K42" s="220"/>
      <c r="L42" s="220"/>
      <c r="M42" s="220"/>
      <c r="N42" s="211"/>
      <c r="O42" s="229"/>
      <c r="P42" s="212"/>
      <c r="Q42" s="230"/>
      <c r="R42" s="231"/>
      <c r="S42" s="232"/>
      <c r="T42" s="211"/>
      <c r="U42" s="305"/>
      <c r="V42" s="149"/>
      <c r="W42" s="312"/>
      <c r="X42" s="158"/>
    </row>
    <row r="43" spans="1:25">
      <c r="A43" s="183">
        <v>41593</v>
      </c>
      <c r="B43" s="202"/>
      <c r="C43" s="204"/>
      <c r="D43" s="168">
        <f t="shared" si="0"/>
        <v>0</v>
      </c>
      <c r="E43" s="217"/>
      <c r="F43" s="217"/>
      <c r="G43" s="217"/>
      <c r="H43" s="218"/>
      <c r="I43" s="217"/>
      <c r="J43" s="218"/>
      <c r="K43" s="218"/>
      <c r="L43" s="218"/>
      <c r="M43" s="218"/>
      <c r="N43" s="202"/>
      <c r="O43" s="203"/>
      <c r="P43" s="204"/>
      <c r="Q43" s="226"/>
      <c r="R43" s="227"/>
      <c r="S43" s="228"/>
      <c r="T43" s="202"/>
      <c r="U43" s="307"/>
      <c r="V43" s="390"/>
      <c r="W43" s="314"/>
      <c r="X43" s="392"/>
    </row>
    <row r="44" spans="1:25">
      <c r="A44" s="210">
        <v>41609</v>
      </c>
      <c r="B44" s="211"/>
      <c r="C44" s="212"/>
      <c r="D44" s="169">
        <f t="shared" si="0"/>
        <v>0</v>
      </c>
      <c r="E44" s="219"/>
      <c r="F44" s="219"/>
      <c r="G44" s="219"/>
      <c r="H44" s="220"/>
      <c r="I44" s="219"/>
      <c r="J44" s="284"/>
      <c r="K44" s="220"/>
      <c r="L44" s="220"/>
      <c r="M44" s="220"/>
      <c r="N44" s="211"/>
      <c r="O44" s="229"/>
      <c r="P44" s="212"/>
      <c r="Q44" s="230"/>
      <c r="R44" s="231"/>
      <c r="S44" s="232"/>
      <c r="T44" s="211"/>
      <c r="U44" s="305"/>
      <c r="V44" s="149"/>
      <c r="W44" s="312"/>
      <c r="X44" s="158"/>
    </row>
    <row r="45" spans="1:25">
      <c r="A45" s="213">
        <v>41623</v>
      </c>
      <c r="B45" s="214"/>
      <c r="C45" s="215"/>
      <c r="D45" s="300">
        <f t="shared" si="0"/>
        <v>0</v>
      </c>
      <c r="E45" s="221"/>
      <c r="F45" s="221"/>
      <c r="G45" s="221"/>
      <c r="H45" s="222"/>
      <c r="I45" s="221"/>
      <c r="J45" s="222"/>
      <c r="K45" s="222"/>
      <c r="L45" s="222"/>
      <c r="M45" s="222"/>
      <c r="N45" s="214"/>
      <c r="O45" s="234"/>
      <c r="P45" s="215"/>
      <c r="Q45" s="235"/>
      <c r="R45" s="236"/>
      <c r="S45" s="237"/>
      <c r="T45" s="214"/>
      <c r="U45" s="308"/>
      <c r="V45" s="388"/>
      <c r="W45" s="315"/>
      <c r="X45" s="389"/>
      <c r="Y45" s="18" t="s">
        <v>29</v>
      </c>
    </row>
    <row r="46" spans="1:25">
      <c r="A46" s="210">
        <v>41640</v>
      </c>
      <c r="B46" s="211"/>
      <c r="C46" s="212"/>
      <c r="D46" s="169">
        <f t="shared" si="0"/>
        <v>0</v>
      </c>
      <c r="E46" s="219"/>
      <c r="F46" s="219"/>
      <c r="G46" s="219"/>
      <c r="H46" s="220"/>
      <c r="I46" s="219"/>
      <c r="J46" s="284"/>
      <c r="K46" s="220"/>
      <c r="L46" s="220"/>
      <c r="M46" s="220"/>
      <c r="N46" s="211"/>
      <c r="O46" s="229"/>
      <c r="P46" s="212"/>
      <c r="Q46" s="230"/>
      <c r="R46" s="231"/>
      <c r="S46" s="232"/>
      <c r="T46" s="211"/>
      <c r="U46" s="305"/>
      <c r="V46" s="149"/>
      <c r="W46" s="312"/>
      <c r="X46" s="158"/>
    </row>
    <row r="47" spans="1:25">
      <c r="A47" s="183">
        <v>41654</v>
      </c>
      <c r="B47" s="202"/>
      <c r="C47" s="204"/>
      <c r="D47" s="168">
        <f t="shared" si="0"/>
        <v>0</v>
      </c>
      <c r="E47" s="217"/>
      <c r="F47" s="217"/>
      <c r="G47" s="217"/>
      <c r="H47" s="218"/>
      <c r="I47" s="217"/>
      <c r="J47" s="218"/>
      <c r="K47" s="218"/>
      <c r="L47" s="218"/>
      <c r="M47" s="218"/>
      <c r="N47" s="202"/>
      <c r="O47" s="203"/>
      <c r="P47" s="204"/>
      <c r="Q47" s="226"/>
      <c r="R47" s="227"/>
      <c r="S47" s="228"/>
      <c r="T47" s="202"/>
      <c r="U47" s="307"/>
      <c r="V47" s="390"/>
      <c r="W47" s="314"/>
      <c r="X47" s="392"/>
    </row>
    <row r="48" spans="1:25">
      <c r="A48" s="210">
        <v>41671</v>
      </c>
      <c r="B48" s="211"/>
      <c r="C48" s="212"/>
      <c r="D48" s="169">
        <f t="shared" si="0"/>
        <v>0</v>
      </c>
      <c r="E48" s="219"/>
      <c r="F48" s="219"/>
      <c r="G48" s="219"/>
      <c r="H48" s="220"/>
      <c r="I48" s="219"/>
      <c r="J48" s="284"/>
      <c r="K48" s="220"/>
      <c r="L48" s="220"/>
      <c r="M48" s="220"/>
      <c r="N48" s="211"/>
      <c r="O48" s="229"/>
      <c r="P48" s="212"/>
      <c r="Q48" s="230"/>
      <c r="R48" s="231"/>
      <c r="S48" s="232"/>
      <c r="T48" s="211"/>
      <c r="U48" s="305"/>
      <c r="V48" s="149"/>
      <c r="W48" s="312"/>
      <c r="X48" s="158"/>
    </row>
    <row r="49" spans="1:25">
      <c r="A49" s="183">
        <v>41685</v>
      </c>
      <c r="B49" s="202"/>
      <c r="C49" s="204"/>
      <c r="D49" s="168">
        <f t="shared" si="0"/>
        <v>0</v>
      </c>
      <c r="E49" s="217"/>
      <c r="F49" s="217"/>
      <c r="G49" s="217"/>
      <c r="H49" s="218"/>
      <c r="I49" s="217"/>
      <c r="J49" s="218"/>
      <c r="K49" s="218"/>
      <c r="L49" s="218"/>
      <c r="M49" s="218"/>
      <c r="N49" s="202"/>
      <c r="O49" s="203"/>
      <c r="P49" s="204"/>
      <c r="Q49" s="226"/>
      <c r="R49" s="227"/>
      <c r="S49" s="228"/>
      <c r="T49" s="202"/>
      <c r="U49" s="307"/>
      <c r="V49" s="390"/>
      <c r="W49" s="314"/>
      <c r="X49" s="392"/>
    </row>
    <row r="50" spans="1:25">
      <c r="A50" s="210">
        <v>41699</v>
      </c>
      <c r="B50" s="211"/>
      <c r="C50" s="212"/>
      <c r="D50" s="169">
        <f t="shared" si="0"/>
        <v>0</v>
      </c>
      <c r="E50" s="219"/>
      <c r="F50" s="219"/>
      <c r="G50" s="219"/>
      <c r="H50" s="220"/>
      <c r="I50" s="219"/>
      <c r="J50" s="284"/>
      <c r="K50" s="220"/>
      <c r="L50" s="220"/>
      <c r="M50" s="220"/>
      <c r="N50" s="211"/>
      <c r="O50" s="229"/>
      <c r="P50" s="212"/>
      <c r="Q50" s="230"/>
      <c r="R50" s="231"/>
      <c r="S50" s="232"/>
      <c r="T50" s="211"/>
      <c r="U50" s="305"/>
      <c r="V50" s="149"/>
      <c r="W50" s="312"/>
      <c r="X50" s="158"/>
    </row>
    <row r="51" spans="1:25">
      <c r="A51" s="213">
        <v>41713</v>
      </c>
      <c r="B51" s="214"/>
      <c r="C51" s="215"/>
      <c r="D51" s="300">
        <f t="shared" si="0"/>
        <v>0</v>
      </c>
      <c r="E51" s="221"/>
      <c r="F51" s="221"/>
      <c r="G51" s="221"/>
      <c r="H51" s="222"/>
      <c r="I51" s="221"/>
      <c r="J51" s="222"/>
      <c r="K51" s="222"/>
      <c r="L51" s="222"/>
      <c r="M51" s="222"/>
      <c r="N51" s="214"/>
      <c r="O51" s="234"/>
      <c r="P51" s="215"/>
      <c r="Q51" s="235"/>
      <c r="R51" s="236"/>
      <c r="S51" s="237"/>
      <c r="T51" s="214"/>
      <c r="U51" s="308"/>
      <c r="V51" s="388"/>
      <c r="W51" s="315"/>
      <c r="X51" s="389"/>
      <c r="Y51" s="18" t="s">
        <v>31</v>
      </c>
    </row>
    <row r="52" spans="1:25">
      <c r="A52" s="210">
        <v>41730</v>
      </c>
      <c r="B52" s="211"/>
      <c r="C52" s="212"/>
      <c r="D52" s="169">
        <f t="shared" si="0"/>
        <v>0</v>
      </c>
      <c r="E52" s="219"/>
      <c r="F52" s="219"/>
      <c r="G52" s="219"/>
      <c r="H52" s="220"/>
      <c r="I52" s="219"/>
      <c r="J52" s="284"/>
      <c r="K52" s="220"/>
      <c r="L52" s="220"/>
      <c r="M52" s="220"/>
      <c r="N52" s="211"/>
      <c r="O52" s="229"/>
      <c r="P52" s="212"/>
      <c r="Q52" s="230"/>
      <c r="R52" s="231"/>
      <c r="S52" s="232"/>
      <c r="T52" s="211"/>
      <c r="U52" s="305"/>
      <c r="V52" s="149"/>
      <c r="W52" s="312"/>
      <c r="X52" s="158"/>
    </row>
    <row r="53" spans="1:25">
      <c r="A53" s="183">
        <v>41744</v>
      </c>
      <c r="B53" s="202"/>
      <c r="C53" s="204"/>
      <c r="D53" s="168">
        <f t="shared" si="0"/>
        <v>0</v>
      </c>
      <c r="E53" s="217"/>
      <c r="F53" s="217"/>
      <c r="G53" s="217"/>
      <c r="H53" s="218"/>
      <c r="I53" s="217"/>
      <c r="J53" s="218"/>
      <c r="K53" s="218"/>
      <c r="L53" s="218"/>
      <c r="M53" s="218"/>
      <c r="N53" s="202"/>
      <c r="O53" s="203"/>
      <c r="P53" s="204"/>
      <c r="Q53" s="226"/>
      <c r="R53" s="227"/>
      <c r="S53" s="228"/>
      <c r="T53" s="202"/>
      <c r="U53" s="307"/>
      <c r="V53" s="390"/>
      <c r="W53" s="314"/>
      <c r="X53" s="392"/>
    </row>
    <row r="54" spans="1:25">
      <c r="A54" s="210">
        <v>41760</v>
      </c>
      <c r="B54" s="211"/>
      <c r="C54" s="212"/>
      <c r="D54" s="169">
        <f t="shared" si="0"/>
        <v>0</v>
      </c>
      <c r="E54" s="219"/>
      <c r="F54" s="219"/>
      <c r="G54" s="219"/>
      <c r="H54" s="220"/>
      <c r="I54" s="219"/>
      <c r="J54" s="284"/>
      <c r="K54" s="220"/>
      <c r="L54" s="220"/>
      <c r="M54" s="220"/>
      <c r="N54" s="211"/>
      <c r="O54" s="229"/>
      <c r="P54" s="212"/>
      <c r="Q54" s="230"/>
      <c r="R54" s="231"/>
      <c r="S54" s="232"/>
      <c r="T54" s="211"/>
      <c r="U54" s="305"/>
      <c r="V54" s="149"/>
      <c r="W54" s="312"/>
      <c r="X54" s="158"/>
    </row>
    <row r="55" spans="1:25">
      <c r="A55" s="183">
        <v>41774</v>
      </c>
      <c r="B55" s="202"/>
      <c r="C55" s="204"/>
      <c r="D55" s="168">
        <f t="shared" si="0"/>
        <v>0</v>
      </c>
      <c r="E55" s="217"/>
      <c r="F55" s="217"/>
      <c r="G55" s="217"/>
      <c r="H55" s="218"/>
      <c r="I55" s="217"/>
      <c r="J55" s="218"/>
      <c r="K55" s="218"/>
      <c r="L55" s="218"/>
      <c r="M55" s="218"/>
      <c r="N55" s="202"/>
      <c r="O55" s="203"/>
      <c r="P55" s="204"/>
      <c r="Q55" s="226"/>
      <c r="R55" s="227"/>
      <c r="S55" s="228"/>
      <c r="T55" s="202"/>
      <c r="U55" s="307"/>
      <c r="V55" s="390"/>
      <c r="W55" s="314"/>
      <c r="X55" s="392"/>
    </row>
    <row r="56" spans="1:25">
      <c r="A56" s="210">
        <v>41791</v>
      </c>
      <c r="B56" s="211"/>
      <c r="C56" s="212"/>
      <c r="D56" s="169">
        <f t="shared" si="0"/>
        <v>0</v>
      </c>
      <c r="E56" s="219"/>
      <c r="F56" s="219"/>
      <c r="G56" s="219"/>
      <c r="H56" s="220"/>
      <c r="I56" s="219"/>
      <c r="J56" s="284"/>
      <c r="K56" s="220"/>
      <c r="L56" s="220"/>
      <c r="M56" s="220"/>
      <c r="N56" s="211"/>
      <c r="O56" s="229"/>
      <c r="P56" s="212"/>
      <c r="Q56" s="230"/>
      <c r="R56" s="231"/>
      <c r="S56" s="232"/>
      <c r="T56" s="211"/>
      <c r="U56" s="305"/>
      <c r="V56" s="149"/>
      <c r="W56" s="312"/>
      <c r="X56" s="158"/>
    </row>
    <row r="57" spans="1:25" ht="15.75" thickBot="1">
      <c r="A57" s="185">
        <v>41805</v>
      </c>
      <c r="B57" s="205"/>
      <c r="C57" s="207"/>
      <c r="D57" s="283">
        <f t="shared" si="0"/>
        <v>0</v>
      </c>
      <c r="E57" s="281"/>
      <c r="F57" s="281"/>
      <c r="G57" s="281"/>
      <c r="H57" s="301"/>
      <c r="I57" s="281"/>
      <c r="J57" s="301"/>
      <c r="K57" s="301"/>
      <c r="L57" s="301"/>
      <c r="M57" s="301"/>
      <c r="N57" s="205"/>
      <c r="O57" s="206"/>
      <c r="P57" s="207"/>
      <c r="Q57" s="239"/>
      <c r="R57" s="240"/>
      <c r="S57" s="241"/>
      <c r="T57" s="205"/>
      <c r="U57" s="309"/>
      <c r="V57" s="391"/>
      <c r="W57" s="316"/>
      <c r="X57" s="393"/>
      <c r="Y57" s="29" t="s">
        <v>28</v>
      </c>
    </row>
    <row r="58" spans="1:25" ht="11.25" customHeight="1"/>
    <row r="59" spans="1:25" ht="10.5" customHeight="1"/>
    <row r="60" spans="1:25" ht="23.25">
      <c r="B60" s="370" t="s">
        <v>44</v>
      </c>
      <c r="C60" s="370"/>
      <c r="D60" s="370"/>
      <c r="E60" s="370"/>
      <c r="F60" s="370"/>
      <c r="G60" s="370"/>
      <c r="H60" s="370"/>
      <c r="I60" s="370"/>
      <c r="J60" s="370"/>
      <c r="K60" s="370"/>
      <c r="L60" s="370"/>
      <c r="M60" s="370"/>
      <c r="N60" s="370"/>
      <c r="O60" s="370"/>
      <c r="P60" s="370"/>
      <c r="Q60" s="370"/>
      <c r="R60" s="370"/>
      <c r="S60" s="370"/>
      <c r="T60" s="370"/>
    </row>
    <row r="61" spans="1:25" ht="15.75" thickBot="1">
      <c r="B61" s="383" t="s">
        <v>43</v>
      </c>
      <c r="C61" s="383"/>
      <c r="D61" s="383"/>
      <c r="E61" s="383"/>
      <c r="F61" s="383"/>
      <c r="G61" s="383"/>
      <c r="H61" s="383"/>
      <c r="I61" s="383"/>
      <c r="J61" s="383"/>
      <c r="K61" s="383"/>
      <c r="L61" s="383"/>
      <c r="M61" s="383"/>
      <c r="N61" s="383"/>
      <c r="O61" s="383"/>
      <c r="P61" s="383"/>
      <c r="Q61" s="383"/>
      <c r="R61" s="383"/>
      <c r="S61" s="383"/>
      <c r="T61" s="383"/>
    </row>
    <row r="62" spans="1:25" ht="26.25">
      <c r="A62" s="171" t="s">
        <v>69</v>
      </c>
      <c r="B62" s="380" t="s">
        <v>16</v>
      </c>
      <c r="C62" s="381"/>
      <c r="D62" s="6" t="s">
        <v>6</v>
      </c>
      <c r="E62" s="7" t="s">
        <v>4</v>
      </c>
      <c r="F62" s="7" t="s">
        <v>5</v>
      </c>
      <c r="G62" s="7" t="s">
        <v>1</v>
      </c>
      <c r="H62" s="7" t="s">
        <v>2</v>
      </c>
      <c r="I62" s="7" t="s">
        <v>3</v>
      </c>
      <c r="J62" s="7" t="s">
        <v>67</v>
      </c>
      <c r="K62" s="7" t="s">
        <v>8</v>
      </c>
      <c r="L62" s="7" t="s">
        <v>59</v>
      </c>
      <c r="M62" s="173" t="s">
        <v>53</v>
      </c>
      <c r="N62" s="380" t="s">
        <v>9</v>
      </c>
      <c r="O62" s="382"/>
      <c r="P62" s="381"/>
      <c r="Q62" s="380" t="s">
        <v>49</v>
      </c>
      <c r="R62" s="382"/>
      <c r="S62" s="381"/>
      <c r="T62" s="172" t="s">
        <v>10</v>
      </c>
      <c r="U62" s="25"/>
      <c r="V62" s="25"/>
      <c r="W62" s="25"/>
      <c r="X62" s="25"/>
    </row>
    <row r="63" spans="1:25" ht="27" thickBot="1">
      <c r="A63" s="118" t="s">
        <v>82</v>
      </c>
      <c r="B63" s="9" t="s">
        <v>17</v>
      </c>
      <c r="C63" s="78" t="s">
        <v>11</v>
      </c>
      <c r="D63" s="80" t="s">
        <v>48</v>
      </c>
      <c r="E63" s="11"/>
      <c r="F63" s="11"/>
      <c r="G63" s="11"/>
      <c r="H63" s="11"/>
      <c r="I63" s="11"/>
      <c r="J63" s="11"/>
      <c r="K63" s="11"/>
      <c r="L63" s="11"/>
      <c r="M63" s="114" t="s">
        <v>73</v>
      </c>
      <c r="N63" s="9" t="s">
        <v>12</v>
      </c>
      <c r="O63" s="86" t="s">
        <v>13</v>
      </c>
      <c r="P63" s="78" t="s">
        <v>14</v>
      </c>
      <c r="Q63" s="9" t="s">
        <v>12</v>
      </c>
      <c r="R63" s="86" t="s">
        <v>13</v>
      </c>
      <c r="S63" s="78" t="s">
        <v>14</v>
      </c>
      <c r="T63" s="10"/>
      <c r="U63" s="25"/>
      <c r="V63" s="25"/>
      <c r="W63" s="25"/>
      <c r="X63" s="25"/>
    </row>
    <row r="64" spans="1:25">
      <c r="A64" s="176">
        <v>41231</v>
      </c>
      <c r="B64" s="187">
        <v>102</v>
      </c>
      <c r="C64" s="178">
        <v>139.80000000000001</v>
      </c>
      <c r="D64" s="22">
        <f t="shared" ref="D64:D67" si="1">SUM(F64,G64,H64)</f>
        <v>14.260000000000002</v>
      </c>
      <c r="E64" s="177">
        <v>3.5</v>
      </c>
      <c r="F64" s="177">
        <v>2.9</v>
      </c>
      <c r="G64" s="177">
        <v>10.3</v>
      </c>
      <c r="H64" s="177">
        <v>1.06</v>
      </c>
      <c r="I64" s="177">
        <v>1.9</v>
      </c>
      <c r="J64" s="261"/>
      <c r="K64" s="177">
        <v>0.84</v>
      </c>
      <c r="L64" s="177">
        <v>0.76</v>
      </c>
      <c r="M64" s="177">
        <v>0.71</v>
      </c>
      <c r="N64" s="191">
        <v>7.5</v>
      </c>
      <c r="O64" s="192">
        <v>7.5</v>
      </c>
      <c r="P64" s="193">
        <v>7.5</v>
      </c>
      <c r="Q64" s="223">
        <v>19.899999999999999</v>
      </c>
      <c r="R64" s="224">
        <v>19.899999999999999</v>
      </c>
      <c r="S64" s="225">
        <v>19.899999999999999</v>
      </c>
      <c r="T64" s="194">
        <v>2.1</v>
      </c>
      <c r="U64" s="265"/>
      <c r="V64" s="252"/>
      <c r="W64" s="252"/>
      <c r="X64" s="252"/>
    </row>
    <row r="65" spans="1:24">
      <c r="A65" s="242" t="s">
        <v>36</v>
      </c>
      <c r="B65" s="188"/>
      <c r="C65" s="181"/>
      <c r="D65" s="61">
        <f t="shared" si="1"/>
        <v>0</v>
      </c>
      <c r="E65" s="180"/>
      <c r="F65" s="180"/>
      <c r="G65" s="180"/>
      <c r="H65" s="180"/>
      <c r="I65" s="180"/>
      <c r="J65" s="262"/>
      <c r="K65" s="180"/>
      <c r="L65" s="180"/>
      <c r="M65" s="180"/>
      <c r="N65" s="195"/>
      <c r="O65" s="196"/>
      <c r="P65" s="197"/>
      <c r="Q65" s="247"/>
      <c r="R65" s="248"/>
      <c r="S65" s="249"/>
      <c r="T65" s="198"/>
      <c r="U65" s="266"/>
      <c r="V65" s="250"/>
      <c r="W65" s="250"/>
      <c r="X65" s="250"/>
    </row>
    <row r="66" spans="1:24">
      <c r="A66" s="242" t="s">
        <v>40</v>
      </c>
      <c r="B66" s="233"/>
      <c r="C66" s="243"/>
      <c r="D66" s="1">
        <f t="shared" si="1"/>
        <v>0</v>
      </c>
      <c r="E66" s="209"/>
      <c r="F66" s="209"/>
      <c r="G66" s="209"/>
      <c r="H66" s="209"/>
      <c r="I66" s="209"/>
      <c r="J66" s="262"/>
      <c r="K66" s="209"/>
      <c r="L66" s="209"/>
      <c r="M66" s="209"/>
      <c r="N66" s="211"/>
      <c r="O66" s="229"/>
      <c r="P66" s="212"/>
      <c r="Q66" s="230"/>
      <c r="R66" s="231"/>
      <c r="S66" s="232"/>
      <c r="T66" s="251"/>
      <c r="U66" s="265"/>
      <c r="V66" s="252"/>
      <c r="W66" s="252"/>
      <c r="X66" s="252"/>
    </row>
    <row r="67" spans="1:24" ht="15.75" thickBot="1">
      <c r="A67" s="244" t="s">
        <v>40</v>
      </c>
      <c r="B67" s="245"/>
      <c r="C67" s="246"/>
      <c r="D67" s="63">
        <f t="shared" si="1"/>
        <v>0</v>
      </c>
      <c r="E67" s="253"/>
      <c r="F67" s="253"/>
      <c r="G67" s="253"/>
      <c r="H67" s="253"/>
      <c r="I67" s="253"/>
      <c r="J67" s="263"/>
      <c r="K67" s="253"/>
      <c r="L67" s="253"/>
      <c r="M67" s="253"/>
      <c r="N67" s="254"/>
      <c r="O67" s="255"/>
      <c r="P67" s="256"/>
      <c r="Q67" s="257"/>
      <c r="R67" s="258"/>
      <c r="S67" s="259"/>
      <c r="T67" s="260"/>
      <c r="U67" s="266"/>
      <c r="V67" s="250"/>
      <c r="W67" s="250"/>
      <c r="X67" s="250"/>
    </row>
  </sheetData>
  <sheetProtection sheet="1" objects="1" scenarios="1" formatCells="0" formatColumns="0" formatRows="0"/>
  <mergeCells count="14">
    <mergeCell ref="B62:C62"/>
    <mergeCell ref="N62:P62"/>
    <mergeCell ref="Q62:S62"/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66"/>
  <sheetViews>
    <sheetView tabSelected="1" zoomScaleNormal="100" workbookViewId="0">
      <selection activeCell="A25" sqref="A25"/>
    </sheetView>
  </sheetViews>
  <sheetFormatPr defaultRowHeight="15"/>
  <cols>
    <col min="1" max="1" width="10.85546875" customWidth="1"/>
    <col min="2" max="2" width="5.7109375" customWidth="1"/>
    <col min="3" max="3" width="5.42578125" customWidth="1"/>
    <col min="4" max="4" width="6" customWidth="1"/>
    <col min="5" max="8" width="6.42578125" bestFit="1" customWidth="1"/>
    <col min="9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>
      <c r="B1" s="376" t="s">
        <v>19</v>
      </c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137"/>
      <c r="R1" s="137"/>
    </row>
    <row r="2" spans="1:19" ht="17.25" customHeight="1">
      <c r="A2" s="110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137"/>
      <c r="R2" s="137"/>
    </row>
    <row r="3" spans="1:19" ht="18.75">
      <c r="B3" s="378" t="str">
        <f>'Inf Conc.'!C3</f>
        <v>San Jose/Santa Clara Water Pollution Control Plant</v>
      </c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136"/>
    </row>
    <row r="4" spans="1:19" ht="18.75">
      <c r="B4" s="379" t="str">
        <f>'Inf Conc.'!C4</f>
        <v>Contact Person:  Eric Dunlavey (408) 945-3065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136"/>
    </row>
    <row r="5" spans="1:19" ht="8.2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37"/>
      <c r="R5" s="137"/>
    </row>
    <row r="6" spans="1:19" ht="27" customHeight="1" thickBot="1">
      <c r="B6" s="386" t="s">
        <v>75</v>
      </c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138"/>
      <c r="R6" s="138"/>
    </row>
    <row r="7" spans="1:19" ht="45">
      <c r="A7" s="5" t="s">
        <v>0</v>
      </c>
      <c r="B7" s="380" t="s">
        <v>16</v>
      </c>
      <c r="C7" s="381"/>
      <c r="D7" s="6" t="s">
        <v>6</v>
      </c>
      <c r="E7" s="7" t="s">
        <v>4</v>
      </c>
      <c r="F7" s="7" t="s">
        <v>5</v>
      </c>
      <c r="G7" s="7" t="s">
        <v>1</v>
      </c>
      <c r="H7" s="7" t="s">
        <v>2</v>
      </c>
      <c r="I7" s="7" t="s">
        <v>3</v>
      </c>
      <c r="J7" s="7" t="s">
        <v>7</v>
      </c>
      <c r="K7" s="7" t="s">
        <v>8</v>
      </c>
      <c r="L7" s="7" t="s">
        <v>59</v>
      </c>
      <c r="M7" s="94" t="s">
        <v>53</v>
      </c>
      <c r="N7" s="32" t="s">
        <v>10</v>
      </c>
      <c r="O7" s="37" t="s">
        <v>47</v>
      </c>
      <c r="P7" s="37" t="s">
        <v>90</v>
      </c>
      <c r="Q7" s="37" t="s">
        <v>46</v>
      </c>
      <c r="R7" s="37" t="s">
        <v>92</v>
      </c>
      <c r="S7" s="16"/>
    </row>
    <row r="8" spans="1:19" ht="35.25" thickBot="1">
      <c r="A8" s="118" t="s">
        <v>82</v>
      </c>
      <c r="B8" s="9" t="s">
        <v>17</v>
      </c>
      <c r="C8" s="78" t="s">
        <v>11</v>
      </c>
      <c r="D8" s="12"/>
      <c r="E8" s="11"/>
      <c r="F8" s="11"/>
      <c r="G8" s="11"/>
      <c r="H8" s="11"/>
      <c r="I8" s="11"/>
      <c r="J8" s="11"/>
      <c r="K8" s="11"/>
      <c r="L8" s="11"/>
      <c r="M8" s="13" t="s">
        <v>74</v>
      </c>
      <c r="N8" s="33"/>
      <c r="O8" s="38" t="s">
        <v>22</v>
      </c>
      <c r="P8" s="38" t="s">
        <v>22</v>
      </c>
      <c r="Q8" s="38" t="s">
        <v>50</v>
      </c>
      <c r="R8" s="38" t="s">
        <v>91</v>
      </c>
      <c r="S8" s="16"/>
    </row>
    <row r="9" spans="1:19">
      <c r="A9" s="124">
        <f>'Eff Conc.'!A10</f>
        <v>41100</v>
      </c>
      <c r="B9" s="160">
        <f>'Eff Conc.'!B10</f>
        <v>85.7</v>
      </c>
      <c r="C9" s="83">
        <f>'Eff Conc.'!C10</f>
        <v>114.8</v>
      </c>
      <c r="D9" s="22">
        <f>'Eff Conc.'!D10*B9*3.78</f>
        <v>3880.8730800000003</v>
      </c>
      <c r="E9" s="160">
        <f>'Eff Conc.'!E10*B9*3.78</f>
        <v>323.94599999999997</v>
      </c>
      <c r="F9" s="160">
        <f>'Eff Conc.'!F10*B9*3.78</f>
        <v>356.34059999999999</v>
      </c>
      <c r="G9" s="160">
        <f>'Eff Conc.'!G10*B9*3.78</f>
        <v>3498.6168000000002</v>
      </c>
      <c r="H9" s="160">
        <f>'Eff Conc.'!H10*B9*3.78</f>
        <v>25.915680000000002</v>
      </c>
      <c r="I9" s="160">
        <f>'Eff Conc.'!I10*B9*3.78</f>
        <v>161.97299999999998</v>
      </c>
      <c r="J9" s="53"/>
      <c r="K9" s="160">
        <f>'Eff Conc.'!K10*B9*3.78</f>
        <v>100.42326</v>
      </c>
      <c r="L9" s="160">
        <f>'Eff Conc.'!L10*B9*3.78</f>
        <v>80.986499999999992</v>
      </c>
      <c r="M9" s="208">
        <f>'Eff Conc.'!M10*C9*3.78</f>
        <v>86.788799999999995</v>
      </c>
      <c r="N9" s="26">
        <f>'Eff Conc.'!T10*B9*3.78</f>
        <v>583.1028</v>
      </c>
      <c r="O9" s="297"/>
      <c r="P9" s="150"/>
      <c r="Q9" s="285"/>
      <c r="R9" s="153"/>
    </row>
    <row r="10" spans="1:19">
      <c r="A10" s="127">
        <f>'Eff Conc.'!A11</f>
        <v>41114</v>
      </c>
      <c r="B10" s="163">
        <f>'Eff Conc.'!B11</f>
        <v>83.2</v>
      </c>
      <c r="C10" s="84">
        <f>'Eff Conc.'!C11</f>
        <v>113.1</v>
      </c>
      <c r="D10" s="41">
        <f>'Eff Conc.'!D11*B10*3.78</f>
        <v>4623.0911999999998</v>
      </c>
      <c r="E10" s="163">
        <f>'Eff Conc.'!E11*B10*3.78</f>
        <v>345.94560000000001</v>
      </c>
      <c r="F10" s="163">
        <f>'Eff Conc.'!F11*B10*3.78</f>
        <v>283.04640000000001</v>
      </c>
      <c r="G10" s="163">
        <f>'Eff Conc.'!G11*B10*3.78</f>
        <v>4308.5951999999997</v>
      </c>
      <c r="H10" s="163">
        <f>'Eff Conc.'!H11*B10*3.78</f>
        <v>31.4496</v>
      </c>
      <c r="I10" s="163">
        <f>'Eff Conc.'!I11*B10*3.78</f>
        <v>157.24799999999999</v>
      </c>
      <c r="J10" s="41">
        <f>'Eff Conc.'!J11*B10*3.78</f>
        <v>25.159680000000002</v>
      </c>
      <c r="K10" s="163">
        <f>'Eff Conc.'!K11*B10*3.78</f>
        <v>94.348799999999997</v>
      </c>
      <c r="L10" s="163">
        <f>'Eff Conc.'!L11*B10*3.78</f>
        <v>81.768960000000007</v>
      </c>
      <c r="M10" s="217">
        <f>'Eff Conc.'!M11*C10*3.78</f>
        <v>94.053959999999989</v>
      </c>
      <c r="N10" s="45">
        <f>'Eff Conc.'!T11*B10*3.78</f>
        <v>566.09280000000001</v>
      </c>
      <c r="O10" s="298">
        <f>SUM('Inf Loads'!$F$6,'Inf Loads'!$H$6,'Inf Loads'!$I$6)-SUM(E10,G10,H10)</f>
        <v>14065.53498</v>
      </c>
      <c r="P10" s="154">
        <f>((SUM('Inf Loads'!$F$6,'Inf Loads'!$H$6,'Inf Loads'!$I$6))-(SUM(E10,G10,H10)))/(SUM('Inf Loads'!$F$6,'Inf Loads'!$H$6,'Inf Loads'!$I$6))</f>
        <v>0.75010084219612438</v>
      </c>
      <c r="Q10" s="286">
        <f>'Inf Loads'!$L$6-K10</f>
        <v>2970.7662599999999</v>
      </c>
      <c r="R10" s="154">
        <f>('Inf Loads'!$L$6-K10)/('Inf Loads'!$L$6)</f>
        <v>0.96921851279540538</v>
      </c>
    </row>
    <row r="11" spans="1:19">
      <c r="A11" s="129">
        <f>'Eff Conc.'!A12</f>
        <v>41130</v>
      </c>
      <c r="B11" s="164">
        <f>'Eff Conc.'!B12</f>
        <v>81.099999999999994</v>
      </c>
      <c r="C11" s="87">
        <f>'Eff Conc.'!C12</f>
        <v>116.2</v>
      </c>
      <c r="D11" s="1">
        <f>'Eff Conc.'!D12*B11*3.78</f>
        <v>2759.0219999999999</v>
      </c>
      <c r="E11" s="164">
        <f>'Eff Conc.'!E12*B11*3.78</f>
        <v>367.86959999999993</v>
      </c>
      <c r="F11" s="164">
        <f>'Eff Conc.'!F12*B11*3.78</f>
        <v>306.55799999999994</v>
      </c>
      <c r="G11" s="164">
        <f>'Eff Conc.'!G12*B11*3.78</f>
        <v>2421.8081999999995</v>
      </c>
      <c r="H11" s="164">
        <f>'Eff Conc.'!H12*B11*3.78</f>
        <v>30.655799999999996</v>
      </c>
      <c r="I11" s="164">
        <f>'Eff Conc.'!I12*B11*3.78</f>
        <v>122.62319999999998</v>
      </c>
      <c r="J11" s="49"/>
      <c r="K11" s="164">
        <f>'Eff Conc.'!K12*B11*3.78</f>
        <v>95.032979999999995</v>
      </c>
      <c r="L11" s="164">
        <f>'Eff Conc.'!L12*B11*3.78</f>
        <v>101.16413999999999</v>
      </c>
      <c r="M11" s="219">
        <f>'Eff Conc.'!M12*C11*3.78</f>
        <v>101.02428</v>
      </c>
      <c r="N11" s="27">
        <f>'Eff Conc.'!T12*B11*3.78</f>
        <v>459.83699999999993</v>
      </c>
      <c r="O11" s="299"/>
      <c r="P11" s="151"/>
      <c r="Q11" s="287"/>
      <c r="R11" s="155"/>
    </row>
    <row r="12" spans="1:19">
      <c r="A12" s="127">
        <f>'Eff Conc.'!A13</f>
        <v>41144</v>
      </c>
      <c r="B12" s="163">
        <f>'Eff Conc.'!B13</f>
        <v>88</v>
      </c>
      <c r="C12" s="84">
        <f>'Eff Conc.'!C13</f>
        <v>115.9</v>
      </c>
      <c r="D12" s="41">
        <f>'Eff Conc.'!D13*B12*3.78</f>
        <v>4690.2239999999993</v>
      </c>
      <c r="E12" s="163">
        <f>'Eff Conc.'!E13*B12*3.78</f>
        <v>399.16799999999995</v>
      </c>
      <c r="F12" s="163">
        <f>'Eff Conc.'!F13*B12*3.78</f>
        <v>399.16799999999995</v>
      </c>
      <c r="G12" s="163">
        <f>'Eff Conc.'!G13*B12*3.78</f>
        <v>4257.7920000000004</v>
      </c>
      <c r="H12" s="163">
        <f>'Eff Conc.'!H13*B12*3.78</f>
        <v>33.264000000000003</v>
      </c>
      <c r="I12" s="163">
        <f>'Eff Conc.'!I13*B12*3.78</f>
        <v>166.32</v>
      </c>
      <c r="J12" s="41">
        <f>'Eff Conc.'!J13*B12*3.78</f>
        <v>16.632000000000001</v>
      </c>
      <c r="K12" s="163">
        <f>'Eff Conc.'!K13*B12*3.78</f>
        <v>113.0976</v>
      </c>
      <c r="L12" s="163">
        <f>'Eff Conc.'!L13*B12*3.78</f>
        <v>106.4448</v>
      </c>
      <c r="M12" s="217">
        <f>'Eff Conc.'!M13*C12*3.78</f>
        <v>100.76346000000001</v>
      </c>
      <c r="N12" s="45">
        <f>'Eff Conc.'!T13*B12*3.78</f>
        <v>565.48799999999994</v>
      </c>
      <c r="O12" s="298"/>
      <c r="P12" s="154"/>
      <c r="Q12" s="286"/>
      <c r="R12" s="154"/>
    </row>
    <row r="13" spans="1:19">
      <c r="A13" s="129">
        <f>'Eff Conc.'!A14</f>
        <v>41171</v>
      </c>
      <c r="B13" s="164">
        <f>'Eff Conc.'!B14</f>
        <v>80.8</v>
      </c>
      <c r="C13" s="87">
        <f>'Eff Conc.'!C14</f>
        <v>113.9</v>
      </c>
      <c r="D13" s="1">
        <f>'Eff Conc.'!D14*B13*3.78</f>
        <v>4153.7663999999995</v>
      </c>
      <c r="E13" s="164">
        <f>'Eff Conc.'!E14*B13*3.78</f>
        <v>427.59359999999992</v>
      </c>
      <c r="F13" s="164">
        <f>'Eff Conc.'!F14*B13*3.78</f>
        <v>305.42399999999998</v>
      </c>
      <c r="G13" s="164">
        <f>'Eff Conc.'!G14*B13*3.78</f>
        <v>3817.7999999999997</v>
      </c>
      <c r="H13" s="164">
        <f>'Eff Conc.'!H14*B13*3.78</f>
        <v>30.542399999999997</v>
      </c>
      <c r="I13" s="164">
        <f>'Eff Conc.'!I14*B13*3.78</f>
        <v>152.71199999999999</v>
      </c>
      <c r="J13" s="49"/>
      <c r="K13" s="164">
        <f>'Eff Conc.'!K14*B13*3.78</f>
        <v>100.78992</v>
      </c>
      <c r="L13" s="164">
        <f>'Eff Conc.'!L14*B13*3.78</f>
        <v>79.410239999999988</v>
      </c>
      <c r="M13" s="219">
        <f>'Eff Conc.'!M14*C13*3.78</f>
        <v>90.413820000000001</v>
      </c>
      <c r="N13" s="27">
        <f>'Eff Conc.'!T14*B13*3.78</f>
        <v>549.76319999999998</v>
      </c>
      <c r="O13" s="299"/>
      <c r="P13" s="151"/>
      <c r="Q13" s="287"/>
      <c r="R13" s="155"/>
    </row>
    <row r="14" spans="1:19">
      <c r="A14" s="130">
        <f>'Eff Conc.'!A15</f>
        <v>41178</v>
      </c>
      <c r="B14" s="165">
        <f>'Eff Conc.'!B15</f>
        <v>91.8</v>
      </c>
      <c r="C14" s="88">
        <f>'Eff Conc.'!C15</f>
        <v>120.4</v>
      </c>
      <c r="D14" s="42">
        <f>'Eff Conc.'!D15*B14*3.78</f>
        <v>4712.3143199999995</v>
      </c>
      <c r="E14" s="165">
        <f>'Eff Conc.'!E15*B14*3.78</f>
        <v>451.10519999999997</v>
      </c>
      <c r="F14" s="165">
        <f>'Eff Conc.'!F15*B14*3.78</f>
        <v>347.00399999999996</v>
      </c>
      <c r="G14" s="165">
        <f>'Eff Conc.'!G15*B14*3.78</f>
        <v>4337.55</v>
      </c>
      <c r="H14" s="165">
        <f>'Eff Conc.'!H15*B14*3.78</f>
        <v>27.76032</v>
      </c>
      <c r="I14" s="165">
        <f>'Eff Conc.'!I15*B14*3.78</f>
        <v>173.50199999999998</v>
      </c>
      <c r="J14" s="42">
        <f>'Eff Conc.'!J15*B14*3.78</f>
        <v>27.76032</v>
      </c>
      <c r="K14" s="165">
        <f>'Eff Conc.'!K15*B14*3.78</f>
        <v>107.57123999999999</v>
      </c>
      <c r="L14" s="165">
        <f>'Eff Conc.'!L15*B14*3.78</f>
        <v>93.691079999999999</v>
      </c>
      <c r="M14" s="221">
        <f>'Eff Conc.'!M15*C14*3.78</f>
        <v>104.67576000000001</v>
      </c>
      <c r="N14" s="46">
        <f>'Eff Conc.'!T15*B14*3.78</f>
        <v>416.40479999999997</v>
      </c>
      <c r="O14" s="288"/>
      <c r="P14" s="152"/>
      <c r="Q14" s="288"/>
      <c r="R14" s="152"/>
      <c r="S14" s="18" t="s">
        <v>30</v>
      </c>
    </row>
    <row r="15" spans="1:19">
      <c r="A15" s="129">
        <f>'Eff Conc.'!A16</f>
        <v>41183</v>
      </c>
      <c r="B15" s="164">
        <f>'Eff Conc.'!B16</f>
        <v>90.8</v>
      </c>
      <c r="C15" s="87">
        <f>'Eff Conc.'!C16</f>
        <v>114.8</v>
      </c>
      <c r="D15" s="1">
        <f>'Eff Conc.'!D16*B15*3.78</f>
        <v>3679.3612799999992</v>
      </c>
      <c r="E15" s="164">
        <f>'Eff Conc.'!E16*B15*3.78</f>
        <v>480.51359999999994</v>
      </c>
      <c r="F15" s="164">
        <f>'Eff Conc.'!F16*B15*3.78</f>
        <v>377.54640000000001</v>
      </c>
      <c r="G15" s="164">
        <f>'Eff Conc.'!G16*B15*3.78</f>
        <v>3270.9247199999995</v>
      </c>
      <c r="H15" s="164">
        <f>'Eff Conc.'!H16*B15*3.78</f>
        <v>30.890159999999995</v>
      </c>
      <c r="I15" s="1">
        <f>'Eff Conc.'!I16*B15*3.78</f>
        <v>137.28960000000001</v>
      </c>
      <c r="J15" s="49"/>
      <c r="K15" s="164">
        <f>'Eff Conc.'!K16*B15*3.78</f>
        <v>106.39944</v>
      </c>
      <c r="L15" s="164">
        <f>'Eff Conc.'!L16*B15*3.78</f>
        <v>92.670479999999998</v>
      </c>
      <c r="M15" s="219">
        <f>'Eff Conc.'!M16*C15*3.78</f>
        <v>99.807119999999998</v>
      </c>
      <c r="N15" s="27">
        <f>'Eff Conc.'!T16*B15*3.78</f>
        <v>514.8359999999999</v>
      </c>
      <c r="O15" s="299"/>
      <c r="P15" s="151"/>
      <c r="Q15" s="287"/>
      <c r="R15" s="155"/>
    </row>
    <row r="16" spans="1:19">
      <c r="A16" s="127">
        <f>'Eff Conc.'!A17</f>
        <v>41197</v>
      </c>
      <c r="B16" s="163">
        <f>'Eff Conc.'!B17</f>
        <v>93</v>
      </c>
      <c r="C16" s="84">
        <f>'Eff Conc.'!C17</f>
        <v>123.1</v>
      </c>
      <c r="D16" s="41">
        <f>'Eff Conc.'!D17*B16*3.78</f>
        <v>4397.7654000000002</v>
      </c>
      <c r="E16" s="163">
        <f>'Eff Conc.'!E17*B16*3.78</f>
        <v>562.46400000000006</v>
      </c>
      <c r="F16" s="163">
        <f>'Eff Conc.'!F17*B16*3.78</f>
        <v>492.15599999999995</v>
      </c>
      <c r="G16" s="163">
        <f>'Eff Conc.'!G17*B16*3.78</f>
        <v>3866.9399999999996</v>
      </c>
      <c r="H16" s="163">
        <f>'Eff Conc.'!H17*B16*3.78</f>
        <v>38.669400000000003</v>
      </c>
      <c r="I16" s="41">
        <f>'Eff Conc.'!I17*B16*3.78</f>
        <v>175.76999999999998</v>
      </c>
      <c r="J16" s="41">
        <f>'Eff Conc.'!J17*B16*3.78</f>
        <v>24.607800000000001</v>
      </c>
      <c r="K16" s="163">
        <f>'Eff Conc.'!K17*B16*3.78</f>
        <v>140.61600000000001</v>
      </c>
      <c r="L16" s="163">
        <f>'Eff Conc.'!L17*B16*3.78</f>
        <v>123.03899999999999</v>
      </c>
      <c r="M16" s="217">
        <f>'Eff Conc.'!M17*C16*3.78</f>
        <v>125.63585999999999</v>
      </c>
      <c r="N16" s="45">
        <f>'Eff Conc.'!T17*B16*3.78</f>
        <v>703.07999999999993</v>
      </c>
      <c r="O16" s="286"/>
      <c r="P16" s="154"/>
      <c r="Q16" s="286"/>
      <c r="R16" s="154"/>
    </row>
    <row r="17" spans="1:21">
      <c r="A17" s="129">
        <f>'Eff Conc.'!A18</f>
        <v>41220</v>
      </c>
      <c r="B17" s="164">
        <f>'Eff Conc.'!B18</f>
        <v>90.6</v>
      </c>
      <c r="C17" s="87">
        <f>'Eff Conc.'!C18</f>
        <v>119.1</v>
      </c>
      <c r="D17" s="1">
        <f>'Eff Conc.'!D18*B17*3.78</f>
        <v>4832.2234799999987</v>
      </c>
      <c r="E17" s="164">
        <f>'Eff Conc.'!E18*B17*3.78</f>
        <v>479.45519999999993</v>
      </c>
      <c r="F17" s="164">
        <f>'Eff Conc.'!F18*B17*3.78</f>
        <v>410.96159999999992</v>
      </c>
      <c r="G17" s="164">
        <f>'Eff Conc.'!G18*B17*3.78</f>
        <v>4349.3435999999992</v>
      </c>
      <c r="H17" s="164">
        <f>'Eff Conc.'!H18*B17*3.78</f>
        <v>71.918279999999996</v>
      </c>
      <c r="I17" s="1">
        <f>'Eff Conc.'!I18*B17*3.78</f>
        <v>171.23399999999998</v>
      </c>
      <c r="J17" s="49"/>
      <c r="K17" s="164">
        <f>'Eff Conc.'!K18*B17*3.78</f>
        <v>99.315719999999985</v>
      </c>
      <c r="L17" s="164">
        <f>'Eff Conc.'!L18*B17*3.78</f>
        <v>75.342959999999991</v>
      </c>
      <c r="M17" s="219">
        <f>'Eff Conc.'!M18*C17*3.78</f>
        <v>72.031679999999994</v>
      </c>
      <c r="N17" s="27">
        <f>'Eff Conc.'!T18*B17*3.78</f>
        <v>650.68919999999991</v>
      </c>
      <c r="O17" s="299"/>
      <c r="P17" s="151"/>
      <c r="Q17" s="287"/>
      <c r="R17" s="155"/>
    </row>
    <row r="18" spans="1:21">
      <c r="A18" s="127">
        <f>'Eff Conc.'!A19</f>
        <v>41240</v>
      </c>
      <c r="B18" s="163">
        <f>'Eff Conc.'!B19</f>
        <v>95.4</v>
      </c>
      <c r="C18" s="84">
        <f>'Eff Conc.'!C19</f>
        <v>130.4</v>
      </c>
      <c r="D18" s="41">
        <f>'Eff Conc.'!D19*B18*3.78</f>
        <v>5062.9924800000008</v>
      </c>
      <c r="E18" s="163">
        <f>'Eff Conc.'!E19*B18*3.78</f>
        <v>793.34640000000002</v>
      </c>
      <c r="F18" s="163">
        <f>'Eff Conc.'!F19*B18*3.78</f>
        <v>685.16279999999995</v>
      </c>
      <c r="G18" s="163">
        <f>'Eff Conc.'!G19*B18*3.78</f>
        <v>3930.6708000000003</v>
      </c>
      <c r="H18" s="163">
        <f>'Eff Conc.'!H19*B18*3.78</f>
        <v>447.15888000000001</v>
      </c>
      <c r="I18" s="163">
        <f>'Eff Conc.'!I19*B18*3.78</f>
        <v>396.67320000000001</v>
      </c>
      <c r="J18" s="168">
        <f>'Eff Conc.'!J19*B18*3.78</f>
        <v>32.455080000000002</v>
      </c>
      <c r="K18" s="163">
        <f>'Eff Conc.'!K19*B18*3.78</f>
        <v>147.85091999999997</v>
      </c>
      <c r="L18" s="163">
        <f>'Eff Conc.'!L19*B18*3.78</f>
        <v>122.60808000000002</v>
      </c>
      <c r="M18" s="217">
        <f>'Eff Conc.'!M19*C18*3.78</f>
        <v>162.66096000000002</v>
      </c>
      <c r="N18" s="45">
        <f>'Eff Conc.'!T19*B18*3.78</f>
        <v>793.34640000000002</v>
      </c>
      <c r="O18" s="286"/>
      <c r="P18" s="154"/>
      <c r="Q18" s="286"/>
      <c r="R18" s="154"/>
    </row>
    <row r="19" spans="1:21">
      <c r="A19" s="129">
        <f>'Eff Conc.'!A20</f>
        <v>41247</v>
      </c>
      <c r="B19" s="164">
        <f>'Eff Conc.'!B20</f>
        <v>111.1</v>
      </c>
      <c r="C19" s="87">
        <f>'Eff Conc.'!C20</f>
        <v>152.4</v>
      </c>
      <c r="D19" s="1">
        <f>'Eff Conc.'!D20*B19*3.78</f>
        <v>7172.8826399999989</v>
      </c>
      <c r="E19" s="164">
        <f>'Eff Conc.'!E20*B19*3.78</f>
        <v>1301.8697999999997</v>
      </c>
      <c r="F19" s="164">
        <f>'Eff Conc.'!F20*B19*3.78</f>
        <v>1175.8824</v>
      </c>
      <c r="G19" s="164">
        <f>'Eff Conc.'!G20*B19*3.78</f>
        <v>4871.5127999999995</v>
      </c>
      <c r="H19" s="164">
        <f>'Eff Conc.'!H20*B19*3.78</f>
        <v>1125.4874399999999</v>
      </c>
      <c r="I19" s="164">
        <f>'Eff Conc.'!I20*B19*3.78</f>
        <v>545.94539999999995</v>
      </c>
      <c r="J19" s="284"/>
      <c r="K19" s="164">
        <f>'Eff Conc.'!K20*B19*3.78</f>
        <v>713.92859999999985</v>
      </c>
      <c r="L19" s="164">
        <f>'Eff Conc.'!L20*B19*3.78</f>
        <v>545.94539999999995</v>
      </c>
      <c r="M19" s="219">
        <f>'Eff Conc.'!M20*C19*3.78</f>
        <v>864.10800000000006</v>
      </c>
      <c r="N19" s="27">
        <f>'Eff Conc.'!T20*B19*3.78</f>
        <v>881.91179999999997</v>
      </c>
      <c r="O19" s="299"/>
      <c r="P19" s="151"/>
      <c r="Q19" s="287"/>
      <c r="R19" s="155"/>
    </row>
    <row r="20" spans="1:21">
      <c r="A20" s="130">
        <f>'Eff Conc.'!A21</f>
        <v>41260</v>
      </c>
      <c r="B20" s="165">
        <f>'Eff Conc.'!B21</f>
        <v>101.9</v>
      </c>
      <c r="C20" s="88">
        <f>'Eff Conc.'!C21</f>
        <v>126.9</v>
      </c>
      <c r="D20" s="42">
        <f>'Eff Conc.'!D21*B20*3.78</f>
        <v>5839.3591199999992</v>
      </c>
      <c r="E20" s="165">
        <f>'Eff Conc.'!E21*B20*3.78</f>
        <v>1039.9914000000001</v>
      </c>
      <c r="F20" s="165">
        <f>'Eff Conc.'!F21*B20*3.78</f>
        <v>847.4004000000001</v>
      </c>
      <c r="G20" s="165">
        <f>'Eff Conc.'!G21*B20*3.78</f>
        <v>4121.4473999999991</v>
      </c>
      <c r="H20" s="165">
        <f>'Eff Conc.'!H21*B20*3.78</f>
        <v>870.51131999999984</v>
      </c>
      <c r="I20" s="165">
        <f>'Eff Conc.'!I21*B20*3.78</f>
        <v>500.73659999999995</v>
      </c>
      <c r="J20" s="170">
        <f>'Eff Conc.'!J21*B20*3.78</f>
        <v>23.110919999999997</v>
      </c>
      <c r="K20" s="165">
        <f>'Eff Conc.'!K21*B20*3.78</f>
        <v>577.77300000000002</v>
      </c>
      <c r="L20" s="165">
        <f>'Eff Conc.'!L21*B20*3.78</f>
        <v>539.25479999999993</v>
      </c>
      <c r="M20" s="221">
        <f>'Eff Conc.'!M21*C20*3.78</f>
        <v>479.68200000000002</v>
      </c>
      <c r="N20" s="46">
        <f>'Eff Conc.'!T21*B20*3.78</f>
        <v>924.43679999999995</v>
      </c>
      <c r="O20" s="288">
        <f>SUM('Inf Loads'!$F$7,'Inf Loads'!$H$7,'Inf Loads'!$I$7)-SUM(E20,G20,H20)</f>
        <v>21926.441880000002</v>
      </c>
      <c r="P20" s="152">
        <f>((SUM('Inf Loads'!$F$7,'Inf Loads'!$H$7,'Inf Loads'!$I$7))-(SUM(E20,G20,H20)))/(SUM('Inf Loads'!$F$7,'Inf Loads'!$H$7,'Inf Loads'!$I$7))</f>
        <v>0.78425260937753505</v>
      </c>
      <c r="Q20" s="288">
        <f>'Inf Loads'!$L$7-K20</f>
        <v>2790.2069999999999</v>
      </c>
      <c r="R20" s="152">
        <f>('Inf Loads'!$L$7-K20)/('Inf Loads'!$L$7)</f>
        <v>0.82845117845117844</v>
      </c>
      <c r="S20" s="18" t="s">
        <v>29</v>
      </c>
    </row>
    <row r="21" spans="1:21">
      <c r="A21" s="129">
        <f>'Eff Conc.'!A22</f>
        <v>41275</v>
      </c>
      <c r="B21" s="164">
        <f>'Eff Conc.'!B22</f>
        <v>0</v>
      </c>
      <c r="C21" s="87">
        <f>'Eff Conc.'!C22</f>
        <v>0</v>
      </c>
      <c r="D21" s="1">
        <f>'Eff Conc.'!D22*B21*3.78</f>
        <v>0</v>
      </c>
      <c r="E21" s="164">
        <f>'Eff Conc.'!E22*B21*3.78</f>
        <v>0</v>
      </c>
      <c r="F21" s="164">
        <f>'Eff Conc.'!F22*B21*3.78</f>
        <v>0</v>
      </c>
      <c r="G21" s="164">
        <f>'Eff Conc.'!G22*B21*3.78</f>
        <v>0</v>
      </c>
      <c r="H21" s="164">
        <f>'Eff Conc.'!H22*B21*3.78</f>
        <v>0</v>
      </c>
      <c r="I21" s="164">
        <f>'Eff Conc.'!I22*B21*3.78</f>
        <v>0</v>
      </c>
      <c r="J21" s="284"/>
      <c r="K21" s="164">
        <f>'Eff Conc.'!K22*B21*3.78</f>
        <v>0</v>
      </c>
      <c r="L21" s="164">
        <f>'Eff Conc.'!L22*B21*3.78</f>
        <v>0</v>
      </c>
      <c r="M21" s="219">
        <f>'Eff Conc.'!M22*C21*3.78</f>
        <v>0</v>
      </c>
      <c r="N21" s="27">
        <f>'Eff Conc.'!T22*B21*3.78</f>
        <v>0</v>
      </c>
      <c r="O21" s="299"/>
      <c r="P21" s="151"/>
      <c r="Q21" s="287"/>
      <c r="R21" s="155"/>
    </row>
    <row r="22" spans="1:21">
      <c r="A22" s="127">
        <f>'Eff Conc.'!A23</f>
        <v>41289</v>
      </c>
      <c r="B22" s="163">
        <f>'Eff Conc.'!B23</f>
        <v>0</v>
      </c>
      <c r="C22" s="84">
        <f>'Eff Conc.'!C23</f>
        <v>0</v>
      </c>
      <c r="D22" s="41">
        <f>'Eff Conc.'!D23*B22*3.78</f>
        <v>0</v>
      </c>
      <c r="E22" s="163">
        <f>'Eff Conc.'!E23*B22*3.78</f>
        <v>0</v>
      </c>
      <c r="F22" s="163">
        <f>'Eff Conc.'!F23*B22*3.78</f>
        <v>0</v>
      </c>
      <c r="G22" s="163">
        <f>'Eff Conc.'!G23*B22*3.78</f>
        <v>0</v>
      </c>
      <c r="H22" s="163">
        <f>'Eff Conc.'!H23*B22*3.78</f>
        <v>0</v>
      </c>
      <c r="I22" s="163">
        <f>'Eff Conc.'!I23*B22*3.78</f>
        <v>0</v>
      </c>
      <c r="J22" s="168">
        <f>'Eff Conc.'!J23*B22*3.78</f>
        <v>0</v>
      </c>
      <c r="K22" s="163">
        <f>'Eff Conc.'!K23*B22*3.78</f>
        <v>0</v>
      </c>
      <c r="L22" s="163">
        <f>'Eff Conc.'!L23*B22*3.78</f>
        <v>0</v>
      </c>
      <c r="M22" s="217">
        <f>'Eff Conc.'!M23*C22*3.78</f>
        <v>0</v>
      </c>
      <c r="N22" s="45">
        <f>'Eff Conc.'!T23*B22*3.78</f>
        <v>0</v>
      </c>
      <c r="O22" s="286"/>
      <c r="P22" s="154"/>
      <c r="Q22" s="286"/>
      <c r="R22" s="154"/>
    </row>
    <row r="23" spans="1:21">
      <c r="A23" s="129">
        <f>'Eff Conc.'!A24</f>
        <v>41306</v>
      </c>
      <c r="B23" s="164">
        <f>'Eff Conc.'!B24</f>
        <v>0</v>
      </c>
      <c r="C23" s="87">
        <f>'Eff Conc.'!C24</f>
        <v>0</v>
      </c>
      <c r="D23" s="1">
        <f>'Eff Conc.'!D24*B23*3.78</f>
        <v>0</v>
      </c>
      <c r="E23" s="164">
        <f>'Eff Conc.'!E24*B23*3.78</f>
        <v>0</v>
      </c>
      <c r="F23" s="164">
        <f>'Eff Conc.'!F24*B23*3.78</f>
        <v>0</v>
      </c>
      <c r="G23" s="164">
        <f>'Eff Conc.'!G24*B23*3.78</f>
        <v>0</v>
      </c>
      <c r="H23" s="164">
        <f>'Eff Conc.'!H24*B23*3.78</f>
        <v>0</v>
      </c>
      <c r="I23" s="164">
        <f>'Eff Conc.'!I24*B23*3.78</f>
        <v>0</v>
      </c>
      <c r="J23" s="284"/>
      <c r="K23" s="164">
        <f>'Eff Conc.'!K24*B23*3.78</f>
        <v>0</v>
      </c>
      <c r="L23" s="164">
        <f>'Eff Conc.'!L24*B23*3.78</f>
        <v>0</v>
      </c>
      <c r="M23" s="219">
        <f>'Eff Conc.'!M24*C23*3.78</f>
        <v>0</v>
      </c>
      <c r="N23" s="27">
        <f>'Eff Conc.'!T24*B23*3.78</f>
        <v>0</v>
      </c>
      <c r="O23" s="299"/>
      <c r="P23" s="151"/>
      <c r="Q23" s="287"/>
      <c r="R23" s="155"/>
    </row>
    <row r="24" spans="1:21">
      <c r="A24" s="127">
        <f>'Eff Conc.'!A25</f>
        <v>41320</v>
      </c>
      <c r="B24" s="163">
        <f>'Eff Conc.'!B25</f>
        <v>0</v>
      </c>
      <c r="C24" s="84">
        <f>'Eff Conc.'!C25</f>
        <v>0</v>
      </c>
      <c r="D24" s="41">
        <f>'Eff Conc.'!D25*B24*3.78</f>
        <v>0</v>
      </c>
      <c r="E24" s="163">
        <f>'Eff Conc.'!E25*B24*3.78</f>
        <v>0</v>
      </c>
      <c r="F24" s="163">
        <f>'Eff Conc.'!F25*B24*3.78</f>
        <v>0</v>
      </c>
      <c r="G24" s="163">
        <f>'Eff Conc.'!G25*B24*3.78</f>
        <v>0</v>
      </c>
      <c r="H24" s="163">
        <f>'Eff Conc.'!H25*B24*3.78</f>
        <v>0</v>
      </c>
      <c r="I24" s="163">
        <f>'Eff Conc.'!I25*B24*3.78</f>
        <v>0</v>
      </c>
      <c r="J24" s="168">
        <f>'Eff Conc.'!J25*B24*3.78</f>
        <v>0</v>
      </c>
      <c r="K24" s="163">
        <f>'Eff Conc.'!K25*B24*3.78</f>
        <v>0</v>
      </c>
      <c r="L24" s="163">
        <f>'Eff Conc.'!L25*B24*3.78</f>
        <v>0</v>
      </c>
      <c r="M24" s="217">
        <f>'Eff Conc.'!M25*C24*3.78</f>
        <v>0</v>
      </c>
      <c r="N24" s="45">
        <f>'Eff Conc.'!T25*B24*3.78</f>
        <v>0</v>
      </c>
      <c r="O24" s="286"/>
      <c r="P24" s="154"/>
      <c r="Q24" s="286"/>
      <c r="R24" s="154"/>
      <c r="U24" t="s">
        <v>94</v>
      </c>
    </row>
    <row r="25" spans="1:21">
      <c r="A25" s="129">
        <f>'Eff Conc.'!A26</f>
        <v>41334</v>
      </c>
      <c r="B25" s="164">
        <f>'Eff Conc.'!B26</f>
        <v>0</v>
      </c>
      <c r="C25" s="87">
        <f>'Eff Conc.'!C26</f>
        <v>0</v>
      </c>
      <c r="D25" s="1">
        <f>'Eff Conc.'!D26*B25*3.78</f>
        <v>0</v>
      </c>
      <c r="E25" s="164">
        <f>'Eff Conc.'!E26*B25*3.78</f>
        <v>0</v>
      </c>
      <c r="F25" s="164">
        <f>'Eff Conc.'!F26*B25*3.78</f>
        <v>0</v>
      </c>
      <c r="G25" s="164">
        <f>'Eff Conc.'!G26*B25*3.78</f>
        <v>0</v>
      </c>
      <c r="H25" s="164">
        <f>'Eff Conc.'!H26*B25*3.78</f>
        <v>0</v>
      </c>
      <c r="I25" s="164">
        <f>'Eff Conc.'!I26*B25*3.78</f>
        <v>0</v>
      </c>
      <c r="J25" s="284"/>
      <c r="K25" s="164">
        <f>'Eff Conc.'!K26*B25*3.78</f>
        <v>0</v>
      </c>
      <c r="L25" s="164">
        <f>'Eff Conc.'!L26*B25*3.78</f>
        <v>0</v>
      </c>
      <c r="M25" s="219">
        <f>'Eff Conc.'!M26*C25*3.78</f>
        <v>0</v>
      </c>
      <c r="N25" s="27">
        <f>'Eff Conc.'!T26*B25*3.78</f>
        <v>0</v>
      </c>
      <c r="O25" s="299"/>
      <c r="P25" s="151"/>
      <c r="Q25" s="287"/>
      <c r="R25" s="155"/>
    </row>
    <row r="26" spans="1:21">
      <c r="A26" s="130">
        <f>'Eff Conc.'!A27</f>
        <v>41348</v>
      </c>
      <c r="B26" s="165">
        <f>'Eff Conc.'!B27</f>
        <v>0</v>
      </c>
      <c r="C26" s="88">
        <f>'Eff Conc.'!C27</f>
        <v>0</v>
      </c>
      <c r="D26" s="42">
        <f>'Eff Conc.'!D27*B26*3.78</f>
        <v>0</v>
      </c>
      <c r="E26" s="165">
        <f>'Eff Conc.'!E27*B26*3.78</f>
        <v>0</v>
      </c>
      <c r="F26" s="165">
        <f>'Eff Conc.'!F27*B26*3.78</f>
        <v>0</v>
      </c>
      <c r="G26" s="165">
        <f>'Eff Conc.'!G27*B26*3.78</f>
        <v>0</v>
      </c>
      <c r="H26" s="165">
        <f>'Eff Conc.'!H27*B26*3.78</f>
        <v>0</v>
      </c>
      <c r="I26" s="165">
        <f>'Eff Conc.'!I27*B26*3.78</f>
        <v>0</v>
      </c>
      <c r="J26" s="170">
        <f>'Eff Conc.'!J27*B26*3.78</f>
        <v>0</v>
      </c>
      <c r="K26" s="165">
        <f>'Eff Conc.'!K27*B26*3.78</f>
        <v>0</v>
      </c>
      <c r="L26" s="165">
        <f>'Eff Conc.'!L27*B26*3.78</f>
        <v>0</v>
      </c>
      <c r="M26" s="221">
        <f>'Eff Conc.'!M27*C26*3.78</f>
        <v>0</v>
      </c>
      <c r="N26" s="46">
        <f>'Eff Conc.'!T27*B26*3.78</f>
        <v>0</v>
      </c>
      <c r="O26" s="288"/>
      <c r="P26" s="152"/>
      <c r="Q26" s="288"/>
      <c r="R26" s="152"/>
      <c r="S26" s="18" t="s">
        <v>31</v>
      </c>
    </row>
    <row r="27" spans="1:21">
      <c r="A27" s="129">
        <f>'Eff Conc.'!A28</f>
        <v>41365</v>
      </c>
      <c r="B27" s="164">
        <f>'Eff Conc.'!B28</f>
        <v>0</v>
      </c>
      <c r="C27" s="87">
        <f>'Eff Conc.'!C28</f>
        <v>0</v>
      </c>
      <c r="D27" s="1">
        <f>'Eff Conc.'!D28*B27*3.78</f>
        <v>0</v>
      </c>
      <c r="E27" s="164">
        <f>'Eff Conc.'!E28*B27*3.78</f>
        <v>0</v>
      </c>
      <c r="F27" s="164">
        <f>'Eff Conc.'!F28*B27*3.78</f>
        <v>0</v>
      </c>
      <c r="G27" s="164">
        <f>'Eff Conc.'!G28*B27*3.78</f>
        <v>0</v>
      </c>
      <c r="H27" s="164">
        <f>'Eff Conc.'!H28*B27*3.78</f>
        <v>0</v>
      </c>
      <c r="I27" s="164">
        <f>'Eff Conc.'!I28*B27*3.78</f>
        <v>0</v>
      </c>
      <c r="J27" s="284"/>
      <c r="K27" s="164">
        <f>'Eff Conc.'!K28*B27*3.78</f>
        <v>0</v>
      </c>
      <c r="L27" s="164">
        <f>'Eff Conc.'!L28*B27*3.78</f>
        <v>0</v>
      </c>
      <c r="M27" s="219">
        <f>'Eff Conc.'!M28*C27*3.78</f>
        <v>0</v>
      </c>
      <c r="N27" s="27">
        <f>'Eff Conc.'!T28*B27*3.78</f>
        <v>0</v>
      </c>
      <c r="O27" s="299"/>
      <c r="P27" s="151"/>
      <c r="Q27" s="287"/>
      <c r="R27" s="155"/>
    </row>
    <row r="28" spans="1:21">
      <c r="A28" s="127">
        <f>'Eff Conc.'!A29</f>
        <v>41379</v>
      </c>
      <c r="B28" s="163">
        <f>'Eff Conc.'!B29</f>
        <v>0</v>
      </c>
      <c r="C28" s="84">
        <f>'Eff Conc.'!C29</f>
        <v>0</v>
      </c>
      <c r="D28" s="41">
        <f>'Eff Conc.'!D29*B28*3.78</f>
        <v>0</v>
      </c>
      <c r="E28" s="163">
        <f>'Eff Conc.'!E29*B28*3.78</f>
        <v>0</v>
      </c>
      <c r="F28" s="163">
        <f>'Eff Conc.'!F29*B28*3.78</f>
        <v>0</v>
      </c>
      <c r="G28" s="163">
        <f>'Eff Conc.'!G29*B28*3.78</f>
        <v>0</v>
      </c>
      <c r="H28" s="163">
        <f>'Eff Conc.'!H29*B28*3.78</f>
        <v>0</v>
      </c>
      <c r="I28" s="163">
        <f>'Eff Conc.'!I29*B28*3.78</f>
        <v>0</v>
      </c>
      <c r="J28" s="168">
        <f>'Eff Conc.'!J29*B28*3.78</f>
        <v>0</v>
      </c>
      <c r="K28" s="163">
        <f>'Eff Conc.'!K29*B28*3.78</f>
        <v>0</v>
      </c>
      <c r="L28" s="163">
        <f>'Eff Conc.'!L29*B28*3.78</f>
        <v>0</v>
      </c>
      <c r="M28" s="217">
        <f>'Eff Conc.'!M29*C28*3.78</f>
        <v>0</v>
      </c>
      <c r="N28" s="45">
        <f>'Eff Conc.'!T29*B28*3.78</f>
        <v>0</v>
      </c>
      <c r="O28" s="286"/>
      <c r="P28" s="154"/>
      <c r="Q28" s="286"/>
      <c r="R28" s="154"/>
    </row>
    <row r="29" spans="1:21">
      <c r="A29" s="129">
        <f>'Eff Conc.'!A30</f>
        <v>41395</v>
      </c>
      <c r="B29" s="164">
        <f>'Eff Conc.'!B30</f>
        <v>0</v>
      </c>
      <c r="C29" s="87">
        <f>'Eff Conc.'!C30</f>
        <v>0</v>
      </c>
      <c r="D29" s="1">
        <f>'Eff Conc.'!D30*B29*3.78</f>
        <v>0</v>
      </c>
      <c r="E29" s="164">
        <f>'Eff Conc.'!E30*B29*3.78</f>
        <v>0</v>
      </c>
      <c r="F29" s="164">
        <f>'Eff Conc.'!F30*B29*3.78</f>
        <v>0</v>
      </c>
      <c r="G29" s="164">
        <f>'Eff Conc.'!G30*B29*3.78</f>
        <v>0</v>
      </c>
      <c r="H29" s="164">
        <f>'Eff Conc.'!H30*B29*3.78</f>
        <v>0</v>
      </c>
      <c r="I29" s="164">
        <f>'Eff Conc.'!I30*B29*3.78</f>
        <v>0</v>
      </c>
      <c r="J29" s="284"/>
      <c r="K29" s="164">
        <f>'Eff Conc.'!K30*B29*3.78</f>
        <v>0</v>
      </c>
      <c r="L29" s="164">
        <f>'Eff Conc.'!L30*B29*3.78</f>
        <v>0</v>
      </c>
      <c r="M29" s="219">
        <f>'Eff Conc.'!M30*C29*3.78</f>
        <v>0</v>
      </c>
      <c r="N29" s="27">
        <f>'Eff Conc.'!T30*B29*3.78</f>
        <v>0</v>
      </c>
      <c r="O29" s="299"/>
      <c r="P29" s="151"/>
      <c r="Q29" s="287"/>
      <c r="R29" s="155"/>
    </row>
    <row r="30" spans="1:21">
      <c r="A30" s="127">
        <f>'Eff Conc.'!A31</f>
        <v>41409</v>
      </c>
      <c r="B30" s="163">
        <f>'Eff Conc.'!B31</f>
        <v>0</v>
      </c>
      <c r="C30" s="84">
        <f>'Eff Conc.'!C31</f>
        <v>0</v>
      </c>
      <c r="D30" s="41">
        <f>'Eff Conc.'!D31*B30*3.78</f>
        <v>0</v>
      </c>
      <c r="E30" s="163">
        <f>'Eff Conc.'!E31*B30*3.78</f>
        <v>0</v>
      </c>
      <c r="F30" s="163">
        <f>'Eff Conc.'!F31*B30*3.78</f>
        <v>0</v>
      </c>
      <c r="G30" s="163">
        <f>'Eff Conc.'!G31*B30*3.78</f>
        <v>0</v>
      </c>
      <c r="H30" s="163">
        <f>'Eff Conc.'!H31*B30*3.78</f>
        <v>0</v>
      </c>
      <c r="I30" s="163">
        <f>'Eff Conc.'!I31*B30*3.78</f>
        <v>0</v>
      </c>
      <c r="J30" s="168">
        <f>'Eff Conc.'!J31*B30*3.78</f>
        <v>0</v>
      </c>
      <c r="K30" s="163">
        <f>'Eff Conc.'!K31*B30*3.78</f>
        <v>0</v>
      </c>
      <c r="L30" s="163">
        <f>'Eff Conc.'!L31*B30*3.78</f>
        <v>0</v>
      </c>
      <c r="M30" s="217">
        <f>'Eff Conc.'!M31*C30*3.78</f>
        <v>0</v>
      </c>
      <c r="N30" s="45">
        <f>'Eff Conc.'!T31*B30*3.78</f>
        <v>0</v>
      </c>
      <c r="O30" s="286"/>
      <c r="P30" s="154"/>
      <c r="Q30" s="286"/>
      <c r="R30" s="154"/>
    </row>
    <row r="31" spans="1:21">
      <c r="A31" s="129">
        <f>'Eff Conc.'!A32</f>
        <v>41426</v>
      </c>
      <c r="B31" s="164">
        <f>'Eff Conc.'!B32</f>
        <v>0</v>
      </c>
      <c r="C31" s="87">
        <f>'Eff Conc.'!C32</f>
        <v>0</v>
      </c>
      <c r="D31" s="1">
        <f>'Eff Conc.'!D32*B31*3.78</f>
        <v>0</v>
      </c>
      <c r="E31" s="164">
        <f>'Eff Conc.'!E32*B31*3.78</f>
        <v>0</v>
      </c>
      <c r="F31" s="164">
        <f>'Eff Conc.'!F32*B31*3.78</f>
        <v>0</v>
      </c>
      <c r="G31" s="164">
        <f>'Eff Conc.'!G32*B31*3.78</f>
        <v>0</v>
      </c>
      <c r="H31" s="164">
        <f>'Eff Conc.'!H32*B31*3.78</f>
        <v>0</v>
      </c>
      <c r="I31" s="164">
        <f>'Eff Conc.'!I32*B31*3.78</f>
        <v>0</v>
      </c>
      <c r="J31" s="284"/>
      <c r="K31" s="164">
        <f>'Eff Conc.'!K32*B31*3.78</f>
        <v>0</v>
      </c>
      <c r="L31" s="164">
        <f>'Eff Conc.'!L32*B31*3.78</f>
        <v>0</v>
      </c>
      <c r="M31" s="219">
        <f>'Eff Conc.'!M32*C31*3.78</f>
        <v>0</v>
      </c>
      <c r="N31" s="27">
        <f>'Eff Conc.'!T32*B31*3.78</f>
        <v>0</v>
      </c>
      <c r="O31" s="299"/>
      <c r="P31" s="151"/>
      <c r="Q31" s="287"/>
      <c r="R31" s="155"/>
    </row>
    <row r="32" spans="1:21">
      <c r="A32" s="130">
        <f>'Eff Conc.'!A33</f>
        <v>41440</v>
      </c>
      <c r="B32" s="165">
        <f>'Eff Conc.'!B33</f>
        <v>0</v>
      </c>
      <c r="C32" s="88">
        <f>'Eff Conc.'!C33</f>
        <v>0</v>
      </c>
      <c r="D32" s="42">
        <f>'Eff Conc.'!D33*B32*3.78</f>
        <v>0</v>
      </c>
      <c r="E32" s="165">
        <f>'Eff Conc.'!E33*B32*3.78</f>
        <v>0</v>
      </c>
      <c r="F32" s="165">
        <f>'Eff Conc.'!F33*B32*3.78</f>
        <v>0</v>
      </c>
      <c r="G32" s="165">
        <f>'Eff Conc.'!G33*B32*3.78</f>
        <v>0</v>
      </c>
      <c r="H32" s="165">
        <f>'Eff Conc.'!H33*B32*3.78</f>
        <v>0</v>
      </c>
      <c r="I32" s="165">
        <f>'Eff Conc.'!I33*B32*3.78</f>
        <v>0</v>
      </c>
      <c r="J32" s="170">
        <f>'Eff Conc.'!J33*B32*3.78</f>
        <v>0</v>
      </c>
      <c r="K32" s="165">
        <f>'Eff Conc.'!K33*B32*3.78</f>
        <v>0</v>
      </c>
      <c r="L32" s="165">
        <f>'Eff Conc.'!L33*B32*3.78</f>
        <v>0</v>
      </c>
      <c r="M32" s="221">
        <f>'Eff Conc.'!M33*C32*3.78</f>
        <v>0</v>
      </c>
      <c r="N32" s="46">
        <f>'Eff Conc.'!T33*B32*3.78</f>
        <v>0</v>
      </c>
      <c r="O32" s="288"/>
      <c r="P32" s="152"/>
      <c r="Q32" s="288"/>
      <c r="R32" s="152"/>
      <c r="S32" s="29" t="s">
        <v>27</v>
      </c>
    </row>
    <row r="33" spans="1:19">
      <c r="A33" s="129">
        <f>'Eff Conc.'!A34</f>
        <v>41456</v>
      </c>
      <c r="B33" s="164">
        <f>'Eff Conc.'!B34</f>
        <v>0</v>
      </c>
      <c r="C33" s="87">
        <f>'Eff Conc.'!C34</f>
        <v>0</v>
      </c>
      <c r="D33" s="1">
        <f>'Eff Conc.'!D34*B33*3.78</f>
        <v>0</v>
      </c>
      <c r="E33" s="164">
        <f>'Eff Conc.'!E34*B33*3.78</f>
        <v>0</v>
      </c>
      <c r="F33" s="164">
        <f>'Eff Conc.'!F34*B33*3.78</f>
        <v>0</v>
      </c>
      <c r="G33" s="164">
        <f>'Eff Conc.'!G34*B33*3.78</f>
        <v>0</v>
      </c>
      <c r="H33" s="164">
        <f>'Eff Conc.'!H34*B33*3.78</f>
        <v>0</v>
      </c>
      <c r="I33" s="164">
        <f>'Eff Conc.'!I34*B33*3.78</f>
        <v>0</v>
      </c>
      <c r="J33" s="284"/>
      <c r="K33" s="164">
        <f>'Eff Conc.'!K34*B33*3.78</f>
        <v>0</v>
      </c>
      <c r="L33" s="164">
        <f>'Eff Conc.'!L34*B33*3.78</f>
        <v>0</v>
      </c>
      <c r="M33" s="219">
        <f>'Eff Conc.'!M34*C33*3.78</f>
        <v>0</v>
      </c>
      <c r="N33" s="27">
        <f>'Eff Conc.'!T34*B33*3.78</f>
        <v>0</v>
      </c>
      <c r="O33" s="299"/>
      <c r="P33" s="151"/>
      <c r="Q33" s="287"/>
      <c r="R33" s="155"/>
    </row>
    <row r="34" spans="1:19">
      <c r="A34" s="127">
        <f>'Eff Conc.'!A35</f>
        <v>41470</v>
      </c>
      <c r="B34" s="163">
        <f>'Eff Conc.'!B35</f>
        <v>0</v>
      </c>
      <c r="C34" s="84">
        <f>'Eff Conc.'!C35</f>
        <v>0</v>
      </c>
      <c r="D34" s="41">
        <f>'Eff Conc.'!D35*B34*3.78</f>
        <v>0</v>
      </c>
      <c r="E34" s="163">
        <f>'Eff Conc.'!E35*B34*3.78</f>
        <v>0</v>
      </c>
      <c r="F34" s="163">
        <f>'Eff Conc.'!F35*B34*3.78</f>
        <v>0</v>
      </c>
      <c r="G34" s="163">
        <f>'Eff Conc.'!G35*B34*3.78</f>
        <v>0</v>
      </c>
      <c r="H34" s="163">
        <f>'Eff Conc.'!H35*B34*3.78</f>
        <v>0</v>
      </c>
      <c r="I34" s="163">
        <f>'Eff Conc.'!I35*B34*3.78</f>
        <v>0</v>
      </c>
      <c r="J34" s="168">
        <f>'Eff Conc.'!J35*B34*3.78</f>
        <v>0</v>
      </c>
      <c r="K34" s="163">
        <f>'Eff Conc.'!K35*B34*3.78</f>
        <v>0</v>
      </c>
      <c r="L34" s="163">
        <f>'Eff Conc.'!L35*B34*3.78</f>
        <v>0</v>
      </c>
      <c r="M34" s="217">
        <f>'Eff Conc.'!M35*C34*3.78</f>
        <v>0</v>
      </c>
      <c r="N34" s="45">
        <f>'Eff Conc.'!T35*B34*3.78</f>
        <v>0</v>
      </c>
      <c r="O34" s="286"/>
      <c r="P34" s="154"/>
      <c r="Q34" s="286"/>
      <c r="R34" s="154"/>
    </row>
    <row r="35" spans="1:19">
      <c r="A35" s="129">
        <f>'Eff Conc.'!A36</f>
        <v>41487</v>
      </c>
      <c r="B35" s="164">
        <f>'Eff Conc.'!B36</f>
        <v>0</v>
      </c>
      <c r="C35" s="87">
        <f>'Eff Conc.'!C36</f>
        <v>0</v>
      </c>
      <c r="D35" s="1">
        <f>'Eff Conc.'!D36*B35*3.78</f>
        <v>0</v>
      </c>
      <c r="E35" s="164">
        <f>'Eff Conc.'!E36*B35*3.78</f>
        <v>0</v>
      </c>
      <c r="F35" s="164">
        <f>'Eff Conc.'!F36*B35*3.78</f>
        <v>0</v>
      </c>
      <c r="G35" s="164">
        <f>'Eff Conc.'!G36*B35*3.78</f>
        <v>0</v>
      </c>
      <c r="H35" s="164">
        <f>'Eff Conc.'!H36*B35*3.78</f>
        <v>0</v>
      </c>
      <c r="I35" s="164">
        <f>'Eff Conc.'!I36*B35*3.78</f>
        <v>0</v>
      </c>
      <c r="J35" s="284"/>
      <c r="K35" s="164">
        <f>'Eff Conc.'!K36*B35*3.78</f>
        <v>0</v>
      </c>
      <c r="L35" s="164">
        <f>'Eff Conc.'!L36*B35*3.78</f>
        <v>0</v>
      </c>
      <c r="M35" s="219">
        <f>'Eff Conc.'!M36*C35*3.78</f>
        <v>0</v>
      </c>
      <c r="N35" s="27">
        <f>'Eff Conc.'!T36*B35*3.78</f>
        <v>0</v>
      </c>
      <c r="O35" s="299"/>
      <c r="P35" s="151"/>
      <c r="Q35" s="287"/>
      <c r="R35" s="155"/>
    </row>
    <row r="36" spans="1:19">
      <c r="A36" s="127">
        <f>'Eff Conc.'!A37</f>
        <v>41501</v>
      </c>
      <c r="B36" s="163">
        <f>'Eff Conc.'!B37</f>
        <v>0</v>
      </c>
      <c r="C36" s="84">
        <f>'Eff Conc.'!C37</f>
        <v>0</v>
      </c>
      <c r="D36" s="41">
        <f>'Eff Conc.'!D37*B36*3.78</f>
        <v>0</v>
      </c>
      <c r="E36" s="163">
        <f>'Eff Conc.'!E37*B36*3.78</f>
        <v>0</v>
      </c>
      <c r="F36" s="163">
        <f>'Eff Conc.'!F37*B36*3.78</f>
        <v>0</v>
      </c>
      <c r="G36" s="163">
        <f>'Eff Conc.'!G37*B36*3.78</f>
        <v>0</v>
      </c>
      <c r="H36" s="163">
        <f>'Eff Conc.'!H37*B36*3.78</f>
        <v>0</v>
      </c>
      <c r="I36" s="163">
        <f>'Eff Conc.'!I37*B36*3.78</f>
        <v>0</v>
      </c>
      <c r="J36" s="168">
        <f>'Eff Conc.'!J37*B36*3.78</f>
        <v>0</v>
      </c>
      <c r="K36" s="163">
        <f>'Eff Conc.'!K37*B36*3.78</f>
        <v>0</v>
      </c>
      <c r="L36" s="163">
        <f>'Eff Conc.'!L37*B36*3.78</f>
        <v>0</v>
      </c>
      <c r="M36" s="217">
        <f>'Eff Conc.'!M37*C36*3.78</f>
        <v>0</v>
      </c>
      <c r="N36" s="45">
        <f>'Eff Conc.'!T37*B36*3.78</f>
        <v>0</v>
      </c>
      <c r="O36" s="286"/>
      <c r="P36" s="154"/>
      <c r="Q36" s="286"/>
      <c r="R36" s="154"/>
    </row>
    <row r="37" spans="1:19">
      <c r="A37" s="129">
        <f>'Eff Conc.'!A38</f>
        <v>41518</v>
      </c>
      <c r="B37" s="164">
        <f>'Eff Conc.'!B38</f>
        <v>0</v>
      </c>
      <c r="C37" s="87">
        <f>'Eff Conc.'!C38</f>
        <v>0</v>
      </c>
      <c r="D37" s="1">
        <f>'Eff Conc.'!D38*B37*3.78</f>
        <v>0</v>
      </c>
      <c r="E37" s="164">
        <f>'Eff Conc.'!E38*B37*3.78</f>
        <v>0</v>
      </c>
      <c r="F37" s="164">
        <f>'Eff Conc.'!F38*B37*3.78</f>
        <v>0</v>
      </c>
      <c r="G37" s="164">
        <f>'Eff Conc.'!G38*B37*3.78</f>
        <v>0</v>
      </c>
      <c r="H37" s="164">
        <f>'Eff Conc.'!H38*B37*3.78</f>
        <v>0</v>
      </c>
      <c r="I37" s="164">
        <f>'Eff Conc.'!I38*B37*3.78</f>
        <v>0</v>
      </c>
      <c r="J37" s="284"/>
      <c r="K37" s="164">
        <f>'Eff Conc.'!K38*B37*3.78</f>
        <v>0</v>
      </c>
      <c r="L37" s="164">
        <f>'Eff Conc.'!L38*B37*3.78</f>
        <v>0</v>
      </c>
      <c r="M37" s="219">
        <f>'Eff Conc.'!M38*C37*3.78</f>
        <v>0</v>
      </c>
      <c r="N37" s="27">
        <f>'Eff Conc.'!T38*B37*3.78</f>
        <v>0</v>
      </c>
      <c r="O37" s="299"/>
      <c r="P37" s="151"/>
      <c r="Q37" s="287"/>
      <c r="R37" s="155"/>
    </row>
    <row r="38" spans="1:19">
      <c r="A38" s="130">
        <f>'Eff Conc.'!A39</f>
        <v>41532</v>
      </c>
      <c r="B38" s="165">
        <f>'Eff Conc.'!B39</f>
        <v>0</v>
      </c>
      <c r="C38" s="88">
        <f>'Eff Conc.'!C39</f>
        <v>0</v>
      </c>
      <c r="D38" s="42">
        <f>'Eff Conc.'!D39*B38*3.78</f>
        <v>0</v>
      </c>
      <c r="E38" s="165">
        <f>'Eff Conc.'!E39*B38*3.78</f>
        <v>0</v>
      </c>
      <c r="F38" s="165">
        <f>'Eff Conc.'!F39*B38*3.78</f>
        <v>0</v>
      </c>
      <c r="G38" s="165">
        <f>'Eff Conc.'!G39*B38*3.78</f>
        <v>0</v>
      </c>
      <c r="H38" s="165">
        <f>'Eff Conc.'!H39*B38*3.78</f>
        <v>0</v>
      </c>
      <c r="I38" s="165">
        <f>'Eff Conc.'!I39*B38*3.78</f>
        <v>0</v>
      </c>
      <c r="J38" s="170">
        <f>'Eff Conc.'!J39*B38*3.78</f>
        <v>0</v>
      </c>
      <c r="K38" s="165">
        <f>'Eff Conc.'!K39*B38*3.78</f>
        <v>0</v>
      </c>
      <c r="L38" s="165">
        <f>'Eff Conc.'!L39*B38*3.78</f>
        <v>0</v>
      </c>
      <c r="M38" s="221">
        <f>'Eff Conc.'!M39*C38*3.78</f>
        <v>0</v>
      </c>
      <c r="N38" s="46">
        <f>'Eff Conc.'!T39*B38*3.78</f>
        <v>0</v>
      </c>
      <c r="O38" s="288"/>
      <c r="P38" s="152"/>
      <c r="Q38" s="288"/>
      <c r="R38" s="152"/>
      <c r="S38" s="18" t="s">
        <v>30</v>
      </c>
    </row>
    <row r="39" spans="1:19">
      <c r="A39" s="129">
        <f>'Eff Conc.'!A40</f>
        <v>41548</v>
      </c>
      <c r="B39" s="164">
        <f>'Eff Conc.'!B40</f>
        <v>0</v>
      </c>
      <c r="C39" s="87">
        <f>'Eff Conc.'!C40</f>
        <v>0</v>
      </c>
      <c r="D39" s="1">
        <f>'Eff Conc.'!D40*B39*3.78</f>
        <v>0</v>
      </c>
      <c r="E39" s="164">
        <f>'Eff Conc.'!E40*B39*3.78</f>
        <v>0</v>
      </c>
      <c r="F39" s="164">
        <f>'Eff Conc.'!F40*B39*3.78</f>
        <v>0</v>
      </c>
      <c r="G39" s="164">
        <f>'Eff Conc.'!G40*B39*3.78</f>
        <v>0</v>
      </c>
      <c r="H39" s="164">
        <f>'Eff Conc.'!H40*B39*3.78</f>
        <v>0</v>
      </c>
      <c r="I39" s="164">
        <f>'Eff Conc.'!I40*B39*3.78</f>
        <v>0</v>
      </c>
      <c r="J39" s="284"/>
      <c r="K39" s="164">
        <f>'Eff Conc.'!K40*B39*3.78</f>
        <v>0</v>
      </c>
      <c r="L39" s="164">
        <f>'Eff Conc.'!L40*B39*3.78</f>
        <v>0</v>
      </c>
      <c r="M39" s="219">
        <f>'Eff Conc.'!M40*C39*3.78</f>
        <v>0</v>
      </c>
      <c r="N39" s="27">
        <f>'Eff Conc.'!T40*B39*3.78</f>
        <v>0</v>
      </c>
      <c r="O39" s="299"/>
      <c r="P39" s="151"/>
      <c r="Q39" s="287"/>
      <c r="R39" s="155"/>
    </row>
    <row r="40" spans="1:19">
      <c r="A40" s="127">
        <f>'Eff Conc.'!A41</f>
        <v>41562</v>
      </c>
      <c r="B40" s="163">
        <f>'Eff Conc.'!B41</f>
        <v>0</v>
      </c>
      <c r="C40" s="84">
        <f>'Eff Conc.'!C41</f>
        <v>0</v>
      </c>
      <c r="D40" s="41">
        <f>'Eff Conc.'!D41*B40*3.78</f>
        <v>0</v>
      </c>
      <c r="E40" s="163">
        <f>'Eff Conc.'!E41*B40*3.78</f>
        <v>0</v>
      </c>
      <c r="F40" s="163">
        <f>'Eff Conc.'!F41*B40*3.78</f>
        <v>0</v>
      </c>
      <c r="G40" s="163">
        <f>'Eff Conc.'!G41*B40*3.78</f>
        <v>0</v>
      </c>
      <c r="H40" s="163">
        <f>'Eff Conc.'!H41*B40*3.78</f>
        <v>0</v>
      </c>
      <c r="I40" s="163">
        <f>'Eff Conc.'!I41*B40*3.78</f>
        <v>0</v>
      </c>
      <c r="J40" s="168">
        <f>'Eff Conc.'!J41*B40*3.78</f>
        <v>0</v>
      </c>
      <c r="K40" s="163">
        <f>'Eff Conc.'!K41*B40*3.78</f>
        <v>0</v>
      </c>
      <c r="L40" s="163">
        <f>'Eff Conc.'!L41*B40*3.78</f>
        <v>0</v>
      </c>
      <c r="M40" s="217">
        <f>'Eff Conc.'!M41*C40*3.78</f>
        <v>0</v>
      </c>
      <c r="N40" s="45">
        <f>'Eff Conc.'!T41*B40*3.78</f>
        <v>0</v>
      </c>
      <c r="O40" s="286"/>
      <c r="P40" s="154"/>
      <c r="Q40" s="286"/>
      <c r="R40" s="154"/>
    </row>
    <row r="41" spans="1:19">
      <c r="A41" s="129">
        <f>'Eff Conc.'!A42</f>
        <v>41579</v>
      </c>
      <c r="B41" s="164">
        <f>'Eff Conc.'!B42</f>
        <v>0</v>
      </c>
      <c r="C41" s="87">
        <f>'Eff Conc.'!C42</f>
        <v>0</v>
      </c>
      <c r="D41" s="1">
        <f>'Eff Conc.'!D42*B41*3.78</f>
        <v>0</v>
      </c>
      <c r="E41" s="164">
        <f>'Eff Conc.'!E42*B41*3.78</f>
        <v>0</v>
      </c>
      <c r="F41" s="164">
        <f>'Eff Conc.'!F42*B41*3.78</f>
        <v>0</v>
      </c>
      <c r="G41" s="164">
        <f>'Eff Conc.'!G42*B41*3.78</f>
        <v>0</v>
      </c>
      <c r="H41" s="164">
        <f>'Eff Conc.'!H42*B41*3.78</f>
        <v>0</v>
      </c>
      <c r="I41" s="164">
        <f>'Eff Conc.'!I42*B41*3.78</f>
        <v>0</v>
      </c>
      <c r="J41" s="284"/>
      <c r="K41" s="164">
        <f>'Eff Conc.'!K42*B41*3.78</f>
        <v>0</v>
      </c>
      <c r="L41" s="164">
        <f>'Eff Conc.'!L42*B41*3.78</f>
        <v>0</v>
      </c>
      <c r="M41" s="219">
        <f>'Eff Conc.'!M42*C41*3.78</f>
        <v>0</v>
      </c>
      <c r="N41" s="27">
        <f>'Eff Conc.'!T42*B41*3.78</f>
        <v>0</v>
      </c>
      <c r="O41" s="299"/>
      <c r="P41" s="151"/>
      <c r="Q41" s="287"/>
      <c r="R41" s="155"/>
    </row>
    <row r="42" spans="1:19">
      <c r="A42" s="127">
        <f>'Eff Conc.'!A43</f>
        <v>41593</v>
      </c>
      <c r="B42" s="163">
        <f>'Eff Conc.'!B43</f>
        <v>0</v>
      </c>
      <c r="C42" s="84">
        <f>'Eff Conc.'!C43</f>
        <v>0</v>
      </c>
      <c r="D42" s="41">
        <f>'Eff Conc.'!D43*B42*3.78</f>
        <v>0</v>
      </c>
      <c r="E42" s="163">
        <f>'Eff Conc.'!E43*B42*3.78</f>
        <v>0</v>
      </c>
      <c r="F42" s="163">
        <f>'Eff Conc.'!F43*B42*3.78</f>
        <v>0</v>
      </c>
      <c r="G42" s="163">
        <f>'Eff Conc.'!G43*B42*3.78</f>
        <v>0</v>
      </c>
      <c r="H42" s="163">
        <f>'Eff Conc.'!H43*B42*3.78</f>
        <v>0</v>
      </c>
      <c r="I42" s="163">
        <f>'Eff Conc.'!I43*B42*3.78</f>
        <v>0</v>
      </c>
      <c r="J42" s="168">
        <f>'Eff Conc.'!J43*B42*3.78</f>
        <v>0</v>
      </c>
      <c r="K42" s="163">
        <f>'Eff Conc.'!K43*B42*3.78</f>
        <v>0</v>
      </c>
      <c r="L42" s="163">
        <f>'Eff Conc.'!L43*B42*3.78</f>
        <v>0</v>
      </c>
      <c r="M42" s="217">
        <f>'Eff Conc.'!M43*C42*3.78</f>
        <v>0</v>
      </c>
      <c r="N42" s="45">
        <f>'Eff Conc.'!T43*B42*3.78</f>
        <v>0</v>
      </c>
      <c r="O42" s="286"/>
      <c r="P42" s="154"/>
      <c r="Q42" s="286"/>
      <c r="R42" s="154"/>
    </row>
    <row r="43" spans="1:19">
      <c r="A43" s="129">
        <f>'Eff Conc.'!A44</f>
        <v>41609</v>
      </c>
      <c r="B43" s="164">
        <f>'Eff Conc.'!B44</f>
        <v>0</v>
      </c>
      <c r="C43" s="87">
        <f>'Eff Conc.'!C44</f>
        <v>0</v>
      </c>
      <c r="D43" s="1">
        <f>'Eff Conc.'!D44*B43*3.78</f>
        <v>0</v>
      </c>
      <c r="E43" s="164">
        <f>'Eff Conc.'!E44*B43*3.78</f>
        <v>0</v>
      </c>
      <c r="F43" s="164">
        <f>'Eff Conc.'!F44*B43*3.78</f>
        <v>0</v>
      </c>
      <c r="G43" s="164">
        <f>'Eff Conc.'!G44*B43*3.78</f>
        <v>0</v>
      </c>
      <c r="H43" s="164">
        <f>'Eff Conc.'!H44*B43*3.78</f>
        <v>0</v>
      </c>
      <c r="I43" s="164">
        <f>'Eff Conc.'!I44*B43*3.78</f>
        <v>0</v>
      </c>
      <c r="J43" s="284"/>
      <c r="K43" s="164">
        <f>'Eff Conc.'!K44*B43*3.78</f>
        <v>0</v>
      </c>
      <c r="L43" s="164">
        <f>'Eff Conc.'!L44*B43*3.78</f>
        <v>0</v>
      </c>
      <c r="M43" s="219">
        <f>'Eff Conc.'!M44*C43*3.78</f>
        <v>0</v>
      </c>
      <c r="N43" s="27">
        <f>'Eff Conc.'!T44*B43*3.78</f>
        <v>0</v>
      </c>
      <c r="O43" s="299"/>
      <c r="P43" s="151"/>
      <c r="Q43" s="287"/>
      <c r="R43" s="155"/>
    </row>
    <row r="44" spans="1:19">
      <c r="A44" s="130">
        <f>'Eff Conc.'!A45</f>
        <v>41623</v>
      </c>
      <c r="B44" s="165">
        <f>'Eff Conc.'!B45</f>
        <v>0</v>
      </c>
      <c r="C44" s="88">
        <f>'Eff Conc.'!C45</f>
        <v>0</v>
      </c>
      <c r="D44" s="42">
        <f>'Eff Conc.'!D45*B44*3.78</f>
        <v>0</v>
      </c>
      <c r="E44" s="165">
        <f>'Eff Conc.'!E45*B44*3.78</f>
        <v>0</v>
      </c>
      <c r="F44" s="165">
        <f>'Eff Conc.'!F45*B44*3.78</f>
        <v>0</v>
      </c>
      <c r="G44" s="165">
        <f>'Eff Conc.'!G45*B44*3.78</f>
        <v>0</v>
      </c>
      <c r="H44" s="165">
        <f>'Eff Conc.'!H45*B44*3.78</f>
        <v>0</v>
      </c>
      <c r="I44" s="165">
        <f>'Eff Conc.'!I45*B44*3.78</f>
        <v>0</v>
      </c>
      <c r="J44" s="170">
        <f>'Eff Conc.'!J45*B44*3.78</f>
        <v>0</v>
      </c>
      <c r="K44" s="165">
        <f>'Eff Conc.'!K45*B44*3.78</f>
        <v>0</v>
      </c>
      <c r="L44" s="165">
        <f>'Eff Conc.'!L45*B44*3.78</f>
        <v>0</v>
      </c>
      <c r="M44" s="221">
        <f>'Eff Conc.'!M45*C44*3.78</f>
        <v>0</v>
      </c>
      <c r="N44" s="46">
        <f>'Eff Conc.'!T45*B44*3.78</f>
        <v>0</v>
      </c>
      <c r="O44" s="288"/>
      <c r="P44" s="152"/>
      <c r="Q44" s="288"/>
      <c r="R44" s="152"/>
      <c r="S44" s="18" t="s">
        <v>29</v>
      </c>
    </row>
    <row r="45" spans="1:19">
      <c r="A45" s="129">
        <f>'Eff Conc.'!A46</f>
        <v>41640</v>
      </c>
      <c r="B45" s="164">
        <f>'Eff Conc.'!B46</f>
        <v>0</v>
      </c>
      <c r="C45" s="87">
        <f>'Eff Conc.'!C46</f>
        <v>0</v>
      </c>
      <c r="D45" s="1">
        <f>'Eff Conc.'!D46*B45*3.78</f>
        <v>0</v>
      </c>
      <c r="E45" s="164">
        <f>'Eff Conc.'!E46*B45*3.78</f>
        <v>0</v>
      </c>
      <c r="F45" s="164">
        <f>'Eff Conc.'!F46*B45*3.78</f>
        <v>0</v>
      </c>
      <c r="G45" s="164">
        <f>'Eff Conc.'!G46*B45*3.78</f>
        <v>0</v>
      </c>
      <c r="H45" s="164">
        <f>'Eff Conc.'!H46*B45*3.78</f>
        <v>0</v>
      </c>
      <c r="I45" s="164">
        <f>'Eff Conc.'!I46*B45*3.78</f>
        <v>0</v>
      </c>
      <c r="J45" s="284"/>
      <c r="K45" s="164">
        <f>'Eff Conc.'!K46*B45*3.78</f>
        <v>0</v>
      </c>
      <c r="L45" s="164">
        <f>'Eff Conc.'!L46*B45*3.78</f>
        <v>0</v>
      </c>
      <c r="M45" s="219">
        <f>'Eff Conc.'!M46*C45*3.78</f>
        <v>0</v>
      </c>
      <c r="N45" s="27">
        <f>'Eff Conc.'!T46*B45*3.78</f>
        <v>0</v>
      </c>
      <c r="O45" s="299"/>
      <c r="P45" s="151"/>
      <c r="Q45" s="287"/>
      <c r="R45" s="155"/>
    </row>
    <row r="46" spans="1:19">
      <c r="A46" s="127">
        <f>'Eff Conc.'!A47</f>
        <v>41654</v>
      </c>
      <c r="B46" s="163">
        <f>'Eff Conc.'!B47</f>
        <v>0</v>
      </c>
      <c r="C46" s="84">
        <f>'Eff Conc.'!C47</f>
        <v>0</v>
      </c>
      <c r="D46" s="41">
        <f>'Eff Conc.'!D47*B46*3.78</f>
        <v>0</v>
      </c>
      <c r="E46" s="163">
        <f>'Eff Conc.'!E47*B46*3.78</f>
        <v>0</v>
      </c>
      <c r="F46" s="163">
        <f>'Eff Conc.'!F47*B46*3.78</f>
        <v>0</v>
      </c>
      <c r="G46" s="163">
        <f>'Eff Conc.'!G47*B46*3.78</f>
        <v>0</v>
      </c>
      <c r="H46" s="163">
        <f>'Eff Conc.'!H47*B46*3.78</f>
        <v>0</v>
      </c>
      <c r="I46" s="163">
        <f>'Eff Conc.'!I47*B46*3.78</f>
        <v>0</v>
      </c>
      <c r="J46" s="168">
        <f>'Eff Conc.'!J47*B46*3.78</f>
        <v>0</v>
      </c>
      <c r="K46" s="163">
        <f>'Eff Conc.'!K47*B46*3.78</f>
        <v>0</v>
      </c>
      <c r="L46" s="163">
        <f>'Eff Conc.'!L47*B46*3.78</f>
        <v>0</v>
      </c>
      <c r="M46" s="217">
        <f>'Eff Conc.'!M47*C46*3.78</f>
        <v>0</v>
      </c>
      <c r="N46" s="45">
        <f>'Eff Conc.'!T47*B46*3.78</f>
        <v>0</v>
      </c>
      <c r="O46" s="286"/>
      <c r="P46" s="154"/>
      <c r="Q46" s="286"/>
      <c r="R46" s="154"/>
    </row>
    <row r="47" spans="1:19">
      <c r="A47" s="129">
        <f>'Eff Conc.'!A48</f>
        <v>41671</v>
      </c>
      <c r="B47" s="164">
        <f>'Eff Conc.'!B48</f>
        <v>0</v>
      </c>
      <c r="C47" s="87">
        <f>'Eff Conc.'!C48</f>
        <v>0</v>
      </c>
      <c r="D47" s="1">
        <f>'Eff Conc.'!D48*B47*3.78</f>
        <v>0</v>
      </c>
      <c r="E47" s="164">
        <f>'Eff Conc.'!E48*B47*3.78</f>
        <v>0</v>
      </c>
      <c r="F47" s="164">
        <f>'Eff Conc.'!F48*B47*3.78</f>
        <v>0</v>
      </c>
      <c r="G47" s="164">
        <f>'Eff Conc.'!G48*B47*3.78</f>
        <v>0</v>
      </c>
      <c r="H47" s="164">
        <f>'Eff Conc.'!H48*B47*3.78</f>
        <v>0</v>
      </c>
      <c r="I47" s="164">
        <f>'Eff Conc.'!I48*B47*3.78</f>
        <v>0</v>
      </c>
      <c r="J47" s="284"/>
      <c r="K47" s="164">
        <f>'Eff Conc.'!K48*B47*3.78</f>
        <v>0</v>
      </c>
      <c r="L47" s="164">
        <f>'Eff Conc.'!L48*B47*3.78</f>
        <v>0</v>
      </c>
      <c r="M47" s="219">
        <f>'Eff Conc.'!M48*C47*3.78</f>
        <v>0</v>
      </c>
      <c r="N47" s="27">
        <f>'Eff Conc.'!T48*B47*3.78</f>
        <v>0</v>
      </c>
      <c r="O47" s="299"/>
      <c r="P47" s="151"/>
      <c r="Q47" s="287"/>
      <c r="R47" s="155"/>
    </row>
    <row r="48" spans="1:19">
      <c r="A48" s="127">
        <f>'Eff Conc.'!A49</f>
        <v>41685</v>
      </c>
      <c r="B48" s="163">
        <f>'Eff Conc.'!B49</f>
        <v>0</v>
      </c>
      <c r="C48" s="84">
        <f>'Eff Conc.'!C49</f>
        <v>0</v>
      </c>
      <c r="D48" s="41">
        <f>'Eff Conc.'!D49*B48*3.78</f>
        <v>0</v>
      </c>
      <c r="E48" s="163">
        <f>'Eff Conc.'!E49*B48*3.78</f>
        <v>0</v>
      </c>
      <c r="F48" s="163">
        <f>'Eff Conc.'!F49*B48*3.78</f>
        <v>0</v>
      </c>
      <c r="G48" s="163">
        <f>'Eff Conc.'!G49*B48*3.78</f>
        <v>0</v>
      </c>
      <c r="H48" s="163">
        <f>'Eff Conc.'!H49*B48*3.78</f>
        <v>0</v>
      </c>
      <c r="I48" s="163">
        <f>'Eff Conc.'!I49*B48*3.78</f>
        <v>0</v>
      </c>
      <c r="J48" s="168">
        <f>'Eff Conc.'!J49*B48*3.78</f>
        <v>0</v>
      </c>
      <c r="K48" s="163">
        <f>'Eff Conc.'!K49*B48*3.78</f>
        <v>0</v>
      </c>
      <c r="L48" s="163">
        <f>'Eff Conc.'!L49*B48*3.78</f>
        <v>0</v>
      </c>
      <c r="M48" s="217">
        <f>'Eff Conc.'!M49*C48*3.78</f>
        <v>0</v>
      </c>
      <c r="N48" s="45">
        <f>'Eff Conc.'!T49*B48*3.78</f>
        <v>0</v>
      </c>
      <c r="O48" s="286"/>
      <c r="P48" s="154"/>
      <c r="Q48" s="286"/>
      <c r="R48" s="154"/>
    </row>
    <row r="49" spans="1:22">
      <c r="A49" s="129">
        <f>'Eff Conc.'!A50</f>
        <v>41699</v>
      </c>
      <c r="B49" s="164">
        <f>'Eff Conc.'!B50</f>
        <v>0</v>
      </c>
      <c r="C49" s="87">
        <f>'Eff Conc.'!C50</f>
        <v>0</v>
      </c>
      <c r="D49" s="1">
        <f>'Eff Conc.'!D50*B49*3.78</f>
        <v>0</v>
      </c>
      <c r="E49" s="164">
        <f>'Eff Conc.'!E50*B49*3.78</f>
        <v>0</v>
      </c>
      <c r="F49" s="164">
        <f>'Eff Conc.'!F50*B49*3.78</f>
        <v>0</v>
      </c>
      <c r="G49" s="164">
        <f>'Eff Conc.'!G50*B49*3.78</f>
        <v>0</v>
      </c>
      <c r="H49" s="164">
        <f>'Eff Conc.'!H50*B49*3.78</f>
        <v>0</v>
      </c>
      <c r="I49" s="164">
        <f>'Eff Conc.'!I50*B49*3.78</f>
        <v>0</v>
      </c>
      <c r="J49" s="284"/>
      <c r="K49" s="164">
        <f>'Eff Conc.'!K50*B49*3.78</f>
        <v>0</v>
      </c>
      <c r="L49" s="164">
        <f>'Eff Conc.'!L50*B49*3.78</f>
        <v>0</v>
      </c>
      <c r="M49" s="219">
        <f>'Eff Conc.'!M50*C49*3.78</f>
        <v>0</v>
      </c>
      <c r="N49" s="27">
        <f>'Eff Conc.'!T50*B49*3.78</f>
        <v>0</v>
      </c>
      <c r="O49" s="299"/>
      <c r="P49" s="151"/>
      <c r="Q49" s="287"/>
      <c r="R49" s="155"/>
    </row>
    <row r="50" spans="1:22">
      <c r="A50" s="130">
        <f>'Eff Conc.'!A51</f>
        <v>41713</v>
      </c>
      <c r="B50" s="165">
        <f>'Eff Conc.'!B51</f>
        <v>0</v>
      </c>
      <c r="C50" s="88">
        <f>'Eff Conc.'!C51</f>
        <v>0</v>
      </c>
      <c r="D50" s="42">
        <f>'Eff Conc.'!D51*B50*3.78</f>
        <v>0</v>
      </c>
      <c r="E50" s="165">
        <f>'Eff Conc.'!E51*B50*3.78</f>
        <v>0</v>
      </c>
      <c r="F50" s="165">
        <f>'Eff Conc.'!F51*B50*3.78</f>
        <v>0</v>
      </c>
      <c r="G50" s="165">
        <f>'Eff Conc.'!G51*B50*3.78</f>
        <v>0</v>
      </c>
      <c r="H50" s="165">
        <f>'Eff Conc.'!H51*B50*3.78</f>
        <v>0</v>
      </c>
      <c r="I50" s="165">
        <f>'Eff Conc.'!I51*B50*3.78</f>
        <v>0</v>
      </c>
      <c r="J50" s="170">
        <f>'Eff Conc.'!J51*B50*3.78</f>
        <v>0</v>
      </c>
      <c r="K50" s="165">
        <f>'Eff Conc.'!K51*B50*3.78</f>
        <v>0</v>
      </c>
      <c r="L50" s="165">
        <f>'Eff Conc.'!L51*B50*3.78</f>
        <v>0</v>
      </c>
      <c r="M50" s="221">
        <f>'Eff Conc.'!M51*C50*3.78</f>
        <v>0</v>
      </c>
      <c r="N50" s="46">
        <f>'Eff Conc.'!T51*B50*3.78</f>
        <v>0</v>
      </c>
      <c r="O50" s="288"/>
      <c r="P50" s="152"/>
      <c r="Q50" s="288"/>
      <c r="R50" s="152"/>
      <c r="S50" s="18" t="s">
        <v>31</v>
      </c>
    </row>
    <row r="51" spans="1:22">
      <c r="A51" s="129">
        <f>'Eff Conc.'!A52</f>
        <v>41730</v>
      </c>
      <c r="B51" s="164">
        <f>'Eff Conc.'!B52</f>
        <v>0</v>
      </c>
      <c r="C51" s="87">
        <f>'Eff Conc.'!C52</f>
        <v>0</v>
      </c>
      <c r="D51" s="1">
        <f>'Eff Conc.'!D52*B51*3.78</f>
        <v>0</v>
      </c>
      <c r="E51" s="164">
        <f>'Eff Conc.'!E52*B51*3.78</f>
        <v>0</v>
      </c>
      <c r="F51" s="164">
        <f>'Eff Conc.'!F52*B51*3.78</f>
        <v>0</v>
      </c>
      <c r="G51" s="164">
        <f>'Eff Conc.'!G52*B51*3.78</f>
        <v>0</v>
      </c>
      <c r="H51" s="164">
        <f>'Eff Conc.'!H52*B51*3.78</f>
        <v>0</v>
      </c>
      <c r="I51" s="164">
        <f>'Eff Conc.'!I52*B51*3.78</f>
        <v>0</v>
      </c>
      <c r="J51" s="284"/>
      <c r="K51" s="164">
        <f>'Eff Conc.'!K52*B51*3.78</f>
        <v>0</v>
      </c>
      <c r="L51" s="164">
        <f>'Eff Conc.'!L52*B51*3.78</f>
        <v>0</v>
      </c>
      <c r="M51" s="219">
        <f>'Eff Conc.'!M52*C51*3.78</f>
        <v>0</v>
      </c>
      <c r="N51" s="27">
        <f>'Eff Conc.'!T52*B51*3.78</f>
        <v>0</v>
      </c>
      <c r="O51" s="299"/>
      <c r="P51" s="151"/>
      <c r="Q51" s="287"/>
      <c r="R51" s="155"/>
    </row>
    <row r="52" spans="1:22">
      <c r="A52" s="127">
        <f>'Eff Conc.'!A53</f>
        <v>41744</v>
      </c>
      <c r="B52" s="163">
        <f>'Eff Conc.'!B53</f>
        <v>0</v>
      </c>
      <c r="C52" s="84">
        <f>'Eff Conc.'!C53</f>
        <v>0</v>
      </c>
      <c r="D52" s="41">
        <f>'Eff Conc.'!D53*B52*3.78</f>
        <v>0</v>
      </c>
      <c r="E52" s="163">
        <f>'Eff Conc.'!E53*B52*3.78</f>
        <v>0</v>
      </c>
      <c r="F52" s="163">
        <f>'Eff Conc.'!F53*B52*3.78</f>
        <v>0</v>
      </c>
      <c r="G52" s="163">
        <f>'Eff Conc.'!G53*B52*3.78</f>
        <v>0</v>
      </c>
      <c r="H52" s="163">
        <f>'Eff Conc.'!H53*B52*3.78</f>
        <v>0</v>
      </c>
      <c r="I52" s="163">
        <f>'Eff Conc.'!I53*B52*3.78</f>
        <v>0</v>
      </c>
      <c r="J52" s="168">
        <f>'Eff Conc.'!J53*B52*3.78</f>
        <v>0</v>
      </c>
      <c r="K52" s="163">
        <f>'Eff Conc.'!K53*B52*3.78</f>
        <v>0</v>
      </c>
      <c r="L52" s="163">
        <f>'Eff Conc.'!L53*B52*3.78</f>
        <v>0</v>
      </c>
      <c r="M52" s="217">
        <f>'Eff Conc.'!M53*C52*3.78</f>
        <v>0</v>
      </c>
      <c r="N52" s="45">
        <f>'Eff Conc.'!T53*B52*3.78</f>
        <v>0</v>
      </c>
      <c r="O52" s="286"/>
      <c r="P52" s="154"/>
      <c r="Q52" s="286"/>
      <c r="R52" s="154"/>
      <c r="U52" t="s">
        <v>85</v>
      </c>
    </row>
    <row r="53" spans="1:22">
      <c r="A53" s="129">
        <f>'Eff Conc.'!A54</f>
        <v>41760</v>
      </c>
      <c r="B53" s="164">
        <f>'Eff Conc.'!B54</f>
        <v>0</v>
      </c>
      <c r="C53" s="87">
        <f>'Eff Conc.'!C54</f>
        <v>0</v>
      </c>
      <c r="D53" s="1">
        <f>'Eff Conc.'!D54*B53*3.78</f>
        <v>0</v>
      </c>
      <c r="E53" s="164">
        <f>'Eff Conc.'!E54*B53*3.78</f>
        <v>0</v>
      </c>
      <c r="F53" s="164">
        <f>'Eff Conc.'!F54*B53*3.78</f>
        <v>0</v>
      </c>
      <c r="G53" s="164">
        <f>'Eff Conc.'!G54*B53*3.78</f>
        <v>0</v>
      </c>
      <c r="H53" s="164">
        <f>'Eff Conc.'!H54*B53*3.78</f>
        <v>0</v>
      </c>
      <c r="I53" s="164">
        <f>'Eff Conc.'!I54*B53*3.78</f>
        <v>0</v>
      </c>
      <c r="J53" s="284"/>
      <c r="K53" s="164">
        <f>'Eff Conc.'!K54*B53*3.78</f>
        <v>0</v>
      </c>
      <c r="L53" s="164">
        <f>'Eff Conc.'!L54*B53*3.78</f>
        <v>0</v>
      </c>
      <c r="M53" s="219">
        <f>'Eff Conc.'!M54*C53*3.78</f>
        <v>0</v>
      </c>
      <c r="N53" s="27">
        <f>'Eff Conc.'!T54*B53*3.78</f>
        <v>0</v>
      </c>
      <c r="O53" s="299"/>
      <c r="P53" s="151"/>
      <c r="Q53" s="287"/>
      <c r="R53" s="155"/>
    </row>
    <row r="54" spans="1:22">
      <c r="A54" s="127">
        <f>'Eff Conc.'!A55</f>
        <v>41774</v>
      </c>
      <c r="B54" s="163">
        <f>'Eff Conc.'!B55</f>
        <v>0</v>
      </c>
      <c r="C54" s="84">
        <f>'Eff Conc.'!C55</f>
        <v>0</v>
      </c>
      <c r="D54" s="41">
        <f>'Eff Conc.'!D55*B54*3.78</f>
        <v>0</v>
      </c>
      <c r="E54" s="163">
        <f>'Eff Conc.'!E55*B54*3.78</f>
        <v>0</v>
      </c>
      <c r="F54" s="163">
        <f>'Eff Conc.'!F55*B54*3.78</f>
        <v>0</v>
      </c>
      <c r="G54" s="163">
        <f>'Eff Conc.'!G55*B54*3.78</f>
        <v>0</v>
      </c>
      <c r="H54" s="163">
        <f>'Eff Conc.'!H55*B54*3.78</f>
        <v>0</v>
      </c>
      <c r="I54" s="163">
        <f>'Eff Conc.'!I55*B54*3.78</f>
        <v>0</v>
      </c>
      <c r="J54" s="168">
        <f>'Eff Conc.'!J55*B54*3.78</f>
        <v>0</v>
      </c>
      <c r="K54" s="163">
        <f>'Eff Conc.'!K55*B54*3.78</f>
        <v>0</v>
      </c>
      <c r="L54" s="163">
        <f>'Eff Conc.'!L55*B54*3.78</f>
        <v>0</v>
      </c>
      <c r="M54" s="217">
        <f>'Eff Conc.'!M55*C54*3.78</f>
        <v>0</v>
      </c>
      <c r="N54" s="45">
        <f>'Eff Conc.'!T55*B54*3.78</f>
        <v>0</v>
      </c>
      <c r="O54" s="286"/>
      <c r="P54" s="154"/>
      <c r="Q54" s="286"/>
      <c r="R54" s="154"/>
    </row>
    <row r="55" spans="1:22">
      <c r="A55" s="129">
        <f>'Eff Conc.'!A56</f>
        <v>41791</v>
      </c>
      <c r="B55" s="164">
        <f>'Eff Conc.'!B56</f>
        <v>0</v>
      </c>
      <c r="C55" s="87">
        <f>'Eff Conc.'!C56</f>
        <v>0</v>
      </c>
      <c r="D55" s="1">
        <f>'Eff Conc.'!D56*B55*3.78</f>
        <v>0</v>
      </c>
      <c r="E55" s="164">
        <f>'Eff Conc.'!E56*B55*3.78</f>
        <v>0</v>
      </c>
      <c r="F55" s="164">
        <f>'Eff Conc.'!F56*B55*3.78</f>
        <v>0</v>
      </c>
      <c r="G55" s="164">
        <f>'Eff Conc.'!G56*B55*3.78</f>
        <v>0</v>
      </c>
      <c r="H55" s="164">
        <f>'Eff Conc.'!H56*B55*3.78</f>
        <v>0</v>
      </c>
      <c r="I55" s="164">
        <f>'Eff Conc.'!I56*B55*3.78</f>
        <v>0</v>
      </c>
      <c r="J55" s="284"/>
      <c r="K55" s="164">
        <f>'Eff Conc.'!K56*B55*3.78</f>
        <v>0</v>
      </c>
      <c r="L55" s="164">
        <f>'Eff Conc.'!L56*B55*3.78</f>
        <v>0</v>
      </c>
      <c r="M55" s="219">
        <f>'Eff Conc.'!M56*C55*3.78</f>
        <v>0</v>
      </c>
      <c r="N55" s="27">
        <f>'Eff Conc.'!T56*B55*3.78</f>
        <v>0</v>
      </c>
      <c r="O55" s="299"/>
      <c r="P55" s="151"/>
      <c r="Q55" s="287"/>
      <c r="R55" s="155"/>
    </row>
    <row r="56" spans="1:22" ht="15.75" thickBot="1">
      <c r="A56" s="128">
        <f>'Eff Conc.'!A57</f>
        <v>41805</v>
      </c>
      <c r="B56" s="166">
        <f>'Eff Conc.'!B57</f>
        <v>0</v>
      </c>
      <c r="C56" s="85">
        <f>'Eff Conc.'!C57</f>
        <v>0</v>
      </c>
      <c r="D56" s="47">
        <f>'Eff Conc.'!D57*B56*3.78</f>
        <v>0</v>
      </c>
      <c r="E56" s="166">
        <f>'Eff Conc.'!E57*B56*3.78</f>
        <v>0</v>
      </c>
      <c r="F56" s="166">
        <f>'Eff Conc.'!F57*B56*3.78</f>
        <v>0</v>
      </c>
      <c r="G56" s="166">
        <f>'Eff Conc.'!G57*B56*3.78</f>
        <v>0</v>
      </c>
      <c r="H56" s="166">
        <f>'Eff Conc.'!H57*B56*3.78</f>
        <v>0</v>
      </c>
      <c r="I56" s="166">
        <f>'Eff Conc.'!I57*B56*3.78</f>
        <v>0</v>
      </c>
      <c r="J56" s="283">
        <f>'Eff Conc.'!J57*B56*3.78</f>
        <v>0</v>
      </c>
      <c r="K56" s="166">
        <f>'Eff Conc.'!K57*B56*3.78</f>
        <v>0</v>
      </c>
      <c r="L56" s="166">
        <f>'Eff Conc.'!L57*B56*3.78</f>
        <v>0</v>
      </c>
      <c r="M56" s="281">
        <f>'Eff Conc.'!M57*C56*3.78</f>
        <v>0</v>
      </c>
      <c r="N56" s="48">
        <f>'Eff Conc.'!T57*B56*3.78</f>
        <v>0</v>
      </c>
      <c r="O56" s="289"/>
      <c r="P56" s="264"/>
      <c r="Q56" s="289"/>
      <c r="R56" s="264"/>
      <c r="S56" s="29" t="s">
        <v>28</v>
      </c>
    </row>
    <row r="57" spans="1:22">
      <c r="R57" s="25"/>
    </row>
    <row r="58" spans="1:22">
      <c r="R58" s="25"/>
    </row>
    <row r="59" spans="1:22" ht="23.25">
      <c r="B59" s="370" t="s">
        <v>45</v>
      </c>
      <c r="C59" s="370"/>
      <c r="D59" s="370"/>
      <c r="E59" s="370"/>
      <c r="F59" s="370"/>
      <c r="G59" s="370"/>
      <c r="H59" s="370"/>
      <c r="I59" s="370"/>
      <c r="J59" s="370"/>
      <c r="K59" s="370"/>
      <c r="L59" s="370"/>
      <c r="M59" s="370"/>
      <c r="N59" s="370"/>
      <c r="O59" s="17"/>
      <c r="P59" s="17"/>
      <c r="Q59" s="17"/>
      <c r="R59" s="147"/>
      <c r="S59" s="17"/>
      <c r="T59" s="17"/>
      <c r="U59" s="17"/>
      <c r="V59" s="17"/>
    </row>
    <row r="60" spans="1:22" ht="15.75" thickBot="1">
      <c r="B60" s="383" t="s">
        <v>43</v>
      </c>
      <c r="C60" s="383"/>
      <c r="D60" s="383"/>
      <c r="E60" s="383"/>
      <c r="F60" s="383"/>
      <c r="G60" s="383"/>
      <c r="H60" s="383"/>
      <c r="I60" s="383"/>
      <c r="J60" s="383"/>
      <c r="K60" s="383"/>
      <c r="L60" s="383"/>
      <c r="M60" s="383"/>
      <c r="N60" s="383"/>
      <c r="O60" s="65"/>
      <c r="P60" s="65"/>
      <c r="Q60" s="65"/>
      <c r="R60" s="65"/>
      <c r="S60" s="65"/>
      <c r="T60" s="65"/>
      <c r="U60" s="65"/>
      <c r="V60" s="65"/>
    </row>
    <row r="61" spans="1:22" ht="26.25">
      <c r="A61" s="171" t="s">
        <v>0</v>
      </c>
      <c r="B61" s="380" t="s">
        <v>16</v>
      </c>
      <c r="C61" s="381"/>
      <c r="D61" s="6" t="s">
        <v>6</v>
      </c>
      <c r="E61" s="7" t="s">
        <v>4</v>
      </c>
      <c r="F61" s="7" t="s">
        <v>5</v>
      </c>
      <c r="G61" s="7" t="s">
        <v>1</v>
      </c>
      <c r="H61" s="7" t="s">
        <v>2</v>
      </c>
      <c r="I61" s="7" t="s">
        <v>3</v>
      </c>
      <c r="J61" s="7" t="s">
        <v>7</v>
      </c>
      <c r="K61" s="7" t="s">
        <v>8</v>
      </c>
      <c r="L61" s="7" t="s">
        <v>59</v>
      </c>
      <c r="M61" s="173" t="s">
        <v>53</v>
      </c>
      <c r="N61" s="32" t="s">
        <v>10</v>
      </c>
      <c r="O61" s="65"/>
      <c r="P61" s="65"/>
      <c r="Q61" s="65"/>
      <c r="R61" s="65"/>
      <c r="S61" s="65"/>
      <c r="T61" s="65"/>
      <c r="U61" s="65"/>
      <c r="V61" s="65"/>
    </row>
    <row r="62" spans="1:22" ht="35.25" thickBot="1">
      <c r="A62" s="118" t="s">
        <v>82</v>
      </c>
      <c r="B62" s="9" t="s">
        <v>17</v>
      </c>
      <c r="C62" s="78" t="s">
        <v>11</v>
      </c>
      <c r="D62" s="12"/>
      <c r="E62" s="11"/>
      <c r="F62" s="11"/>
      <c r="G62" s="11"/>
      <c r="H62" s="11"/>
      <c r="I62" s="11"/>
      <c r="J62" s="11"/>
      <c r="K62" s="11"/>
      <c r="L62" s="11"/>
      <c r="M62" s="13" t="s">
        <v>74</v>
      </c>
      <c r="N62" s="33"/>
      <c r="O62" s="65"/>
      <c r="P62" s="65"/>
      <c r="Q62" s="65"/>
      <c r="R62" s="65"/>
      <c r="S62" s="65"/>
      <c r="T62" s="65"/>
      <c r="U62" s="65"/>
      <c r="V62" s="65"/>
    </row>
    <row r="63" spans="1:22">
      <c r="A63" s="21">
        <f>'Eff Conc.'!A64</f>
        <v>41231</v>
      </c>
      <c r="B63" s="43">
        <f>'Eff Conc.'!B64</f>
        <v>102</v>
      </c>
      <c r="C63" s="160">
        <f>'Eff Conc.'!C64</f>
        <v>139.80000000000001</v>
      </c>
      <c r="D63" s="363">
        <f t="shared" ref="D63:D66" si="0">SUM(F63,G63,H63)</f>
        <v>5498.0856000000003</v>
      </c>
      <c r="E63" s="160">
        <f>'Eff Conc.'!E64*B63*3.78</f>
        <v>1349.46</v>
      </c>
      <c r="F63" s="160">
        <f>'Eff Conc.'!F64*B63*3.78</f>
        <v>1118.124</v>
      </c>
      <c r="G63" s="160">
        <f>'Eff Conc.'!G64*B63*3.78</f>
        <v>3971.2680000000005</v>
      </c>
      <c r="H63" s="160">
        <f>'Eff Conc.'!H64*B63*3.78</f>
        <v>408.6936</v>
      </c>
      <c r="I63" s="294">
        <f>'Eff Conc.'!I64*B63*3.78</f>
        <v>732.56399999999985</v>
      </c>
      <c r="J63" s="360"/>
      <c r="K63" s="43">
        <f>'Eff Conc.'!K64*B63*3.78</f>
        <v>323.87039999999996</v>
      </c>
      <c r="L63" s="160">
        <f>'Eff Conc.'!L64*B63*3.78</f>
        <v>293.0256</v>
      </c>
      <c r="M63" s="290">
        <f>'Eff Conc.'!M64*C63*3.78</f>
        <v>375.19524000000001</v>
      </c>
      <c r="N63" s="26">
        <f>'Eff Conc.'!T64*B63*3.78</f>
        <v>809.67600000000004</v>
      </c>
      <c r="O63" s="34"/>
      <c r="P63" s="25"/>
      <c r="Q63" s="164"/>
      <c r="R63" s="25"/>
      <c r="S63" s="62"/>
      <c r="T63" s="62"/>
      <c r="U63" s="62"/>
      <c r="V63" s="62"/>
    </row>
    <row r="64" spans="1:22">
      <c r="A64" s="23" t="str">
        <f>'Eff Conc.'!A65</f>
        <v>Wet 2012/3</v>
      </c>
      <c r="B64" s="39">
        <f>'Eff Conc.'!B65</f>
        <v>0</v>
      </c>
      <c r="C64" s="164">
        <f>'Eff Conc.'!C65</f>
        <v>0</v>
      </c>
      <c r="D64" s="364">
        <f>SUM(F64,G64,H64)</f>
        <v>0</v>
      </c>
      <c r="E64" s="164">
        <f>'Eff Conc.'!E65*B64*3.78</f>
        <v>0</v>
      </c>
      <c r="F64" s="164">
        <f>'Eff Conc.'!F65*B64*3.78</f>
        <v>0</v>
      </c>
      <c r="G64" s="164">
        <f>'Eff Conc.'!G65*B64*3.78</f>
        <v>0</v>
      </c>
      <c r="H64" s="164">
        <f>'Eff Conc.'!H65*B64*3.78</f>
        <v>0</v>
      </c>
      <c r="I64" s="295">
        <f>'Eff Conc.'!I65*B64*3.78</f>
        <v>0</v>
      </c>
      <c r="J64" s="361"/>
      <c r="K64" s="39">
        <f>'Eff Conc.'!K65*B64*3.78</f>
        <v>0</v>
      </c>
      <c r="L64" s="164">
        <f>'Eff Conc.'!L65*B64*3.78</f>
        <v>0</v>
      </c>
      <c r="M64" s="291">
        <f>'Eff Conc.'!M65*C64*3.78</f>
        <v>0</v>
      </c>
      <c r="N64" s="27">
        <f>'Eff Conc.'!T65*B64*3.78</f>
        <v>0</v>
      </c>
      <c r="O64" s="34"/>
      <c r="P64" s="25"/>
      <c r="Q64" s="267"/>
      <c r="R64" s="25"/>
    </row>
    <row r="65" spans="1:18">
      <c r="A65" s="23" t="str">
        <f>'Eff Conc.'!A66</f>
        <v>Wet 2012/4</v>
      </c>
      <c r="B65" s="39">
        <f>'Eff Conc.'!B66</f>
        <v>0</v>
      </c>
      <c r="C65" s="164">
        <f>'Eff Conc.'!C66</f>
        <v>0</v>
      </c>
      <c r="D65" s="365">
        <f t="shared" si="0"/>
        <v>0</v>
      </c>
      <c r="E65" s="164">
        <f>'Eff Conc.'!E66*B65*3.78</f>
        <v>0</v>
      </c>
      <c r="F65" s="164">
        <f>'Eff Conc.'!F66*B65*3.78</f>
        <v>0</v>
      </c>
      <c r="G65" s="164">
        <f>'Eff Conc.'!G66*B65*3.78</f>
        <v>0</v>
      </c>
      <c r="H65" s="164">
        <f>'Eff Conc.'!H66*B65*3.78</f>
        <v>0</v>
      </c>
      <c r="I65" s="295">
        <f>'Eff Conc.'!I66*B65*3.78</f>
        <v>0</v>
      </c>
      <c r="J65" s="361"/>
      <c r="K65" s="39">
        <f>'Eff Conc.'!K66*B65*3.78</f>
        <v>0</v>
      </c>
      <c r="L65" s="164">
        <f>'Eff Conc.'!L66*B65*3.78</f>
        <v>0</v>
      </c>
      <c r="M65" s="291">
        <f>'Eff Conc.'!M66*C65*3.78</f>
        <v>0</v>
      </c>
      <c r="N65" s="27">
        <f>'Eff Conc.'!T66*B65*3.78</f>
        <v>0</v>
      </c>
      <c r="O65" s="34"/>
      <c r="P65" s="25"/>
      <c r="Q65" s="164"/>
      <c r="R65" s="25"/>
    </row>
    <row r="66" spans="1:18" ht="15.75" thickBot="1">
      <c r="A66" s="24" t="str">
        <f>'Eff Conc.'!A67</f>
        <v>Wet 2012/4</v>
      </c>
      <c r="B66" s="292">
        <f>'Eff Conc.'!B67</f>
        <v>0</v>
      </c>
      <c r="C66" s="282">
        <f>'Eff Conc.'!C67</f>
        <v>0</v>
      </c>
      <c r="D66" s="366">
        <f t="shared" si="0"/>
        <v>0</v>
      </c>
      <c r="E66" s="282">
        <f>'Eff Conc.'!E67*B66*3.78</f>
        <v>0</v>
      </c>
      <c r="F66" s="282">
        <f>'Eff Conc.'!F67*B66*3.78</f>
        <v>0</v>
      </c>
      <c r="G66" s="282">
        <f>'Eff Conc.'!G67*B66*3.78</f>
        <v>0</v>
      </c>
      <c r="H66" s="282">
        <f>'Eff Conc.'!H67*B66*3.78</f>
        <v>0</v>
      </c>
      <c r="I66" s="296">
        <f>'Eff Conc.'!I67*B66*3.78</f>
        <v>0</v>
      </c>
      <c r="J66" s="362"/>
      <c r="K66" s="292">
        <f>'Eff Conc.'!K67*B66*3.78</f>
        <v>0</v>
      </c>
      <c r="L66" s="282">
        <f>'Eff Conc.'!L67*B66*3.78</f>
        <v>0</v>
      </c>
      <c r="M66" s="293">
        <f>'Eff Conc.'!M67*C66*3.78</f>
        <v>0</v>
      </c>
      <c r="N66" s="28">
        <f>'Eff Conc.'!T67*B66*3.78</f>
        <v>0</v>
      </c>
      <c r="O66" s="34"/>
      <c r="P66" s="25"/>
      <c r="Q66" s="267"/>
      <c r="R66" s="25"/>
    </row>
  </sheetData>
  <sheetProtection sheet="1" objects="1" scenarios="1" formatCells="0" formatColumns="0" formatRows="0"/>
  <mergeCells count="8">
    <mergeCell ref="B61:C61"/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5"/>
  <sheetViews>
    <sheetView tabSelected="1" zoomScaleNormal="100" workbookViewId="0">
      <selection activeCell="A25" sqref="A25"/>
    </sheetView>
  </sheetViews>
  <sheetFormatPr defaultRowHeight="1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>
      <c r="D1" s="370" t="s">
        <v>79</v>
      </c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116"/>
      <c r="P1" s="116"/>
    </row>
    <row r="2" spans="1:17" ht="23.25" customHeight="1">
      <c r="C2" s="387" t="s">
        <v>81</v>
      </c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</row>
    <row r="3" spans="1:17" ht="18.75">
      <c r="C3" s="378" t="str">
        <f>'Inf Conc.'!C3</f>
        <v>San Jose/Santa Clara Water Pollution Control Plant</v>
      </c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</row>
    <row r="4" spans="1:17" ht="19.5" thickBot="1">
      <c r="C4" s="379" t="str">
        <f>'Inf Conc.'!C4</f>
        <v>Contact Person:  Eric Dunlavey (408) 945-3065</v>
      </c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</row>
    <row r="5" spans="1:17" ht="27.75" customHeight="1">
      <c r="A5" s="135" t="s">
        <v>86</v>
      </c>
      <c r="B5" s="32" t="s">
        <v>0</v>
      </c>
      <c r="C5" s="380" t="s">
        <v>4</v>
      </c>
      <c r="D5" s="381"/>
      <c r="E5" s="380" t="s">
        <v>1</v>
      </c>
      <c r="F5" s="381"/>
      <c r="G5" s="380" t="s">
        <v>2</v>
      </c>
      <c r="H5" s="381"/>
      <c r="I5" s="380" t="s">
        <v>3</v>
      </c>
      <c r="J5" s="381"/>
      <c r="K5" s="380" t="s">
        <v>8</v>
      </c>
      <c r="L5" s="381"/>
      <c r="M5" s="382" t="s">
        <v>53</v>
      </c>
      <c r="N5" s="381"/>
      <c r="O5" s="382" t="s">
        <v>10</v>
      </c>
      <c r="P5" s="381"/>
      <c r="Q5" s="16"/>
    </row>
    <row r="6" spans="1:17" ht="18.75" customHeight="1" thickBot="1">
      <c r="A6" s="118"/>
      <c r="B6" s="143" t="s">
        <v>82</v>
      </c>
      <c r="C6" s="9" t="s">
        <v>71</v>
      </c>
      <c r="D6" s="78" t="s">
        <v>72</v>
      </c>
      <c r="E6" s="9" t="s">
        <v>71</v>
      </c>
      <c r="F6" s="78" t="s">
        <v>72</v>
      </c>
      <c r="G6" s="9" t="s">
        <v>71</v>
      </c>
      <c r="H6" s="78" t="s">
        <v>72</v>
      </c>
      <c r="I6" s="9" t="s">
        <v>71</v>
      </c>
      <c r="J6" s="78" t="s">
        <v>72</v>
      </c>
      <c r="K6" s="9" t="s">
        <v>71</v>
      </c>
      <c r="L6" s="78" t="s">
        <v>72</v>
      </c>
      <c r="M6" s="104" t="s">
        <v>71</v>
      </c>
      <c r="N6" s="105" t="s">
        <v>72</v>
      </c>
      <c r="O6" s="104" t="s">
        <v>71</v>
      </c>
      <c r="P6" s="78" t="s">
        <v>72</v>
      </c>
      <c r="Q6" s="16"/>
    </row>
    <row r="7" spans="1:17">
      <c r="A7" s="124" t="s">
        <v>35</v>
      </c>
      <c r="B7" s="124">
        <f>'Inf Conc.'!B7</f>
        <v>41114</v>
      </c>
      <c r="C7" s="208">
        <v>1.2</v>
      </c>
      <c r="D7" s="193">
        <v>2</v>
      </c>
      <c r="E7" s="187">
        <v>0.02</v>
      </c>
      <c r="F7" s="178">
        <v>0.1</v>
      </c>
      <c r="G7" s="187">
        <v>4.0000000000000001E-3</v>
      </c>
      <c r="H7" s="178">
        <v>0.01</v>
      </c>
      <c r="I7" s="191">
        <v>0.4</v>
      </c>
      <c r="J7" s="193">
        <v>1</v>
      </c>
      <c r="K7" s="342">
        <v>0.2</v>
      </c>
      <c r="L7" s="343">
        <v>0.82</v>
      </c>
      <c r="M7" s="216">
        <v>0.1</v>
      </c>
      <c r="N7" s="343">
        <v>0.82</v>
      </c>
      <c r="O7" s="349">
        <v>8</v>
      </c>
      <c r="P7" s="178">
        <v>40</v>
      </c>
      <c r="Q7" s="40" t="s">
        <v>30</v>
      </c>
    </row>
    <row r="8" spans="1:17">
      <c r="A8" s="125" t="s">
        <v>36</v>
      </c>
      <c r="B8" s="125">
        <f>'Inf Conc.'!B8</f>
        <v>41260</v>
      </c>
      <c r="C8" s="327">
        <v>2.4</v>
      </c>
      <c r="D8" s="197">
        <v>5</v>
      </c>
      <c r="E8" s="188">
        <v>0.03</v>
      </c>
      <c r="F8" s="181">
        <v>0.1</v>
      </c>
      <c r="G8" s="188">
        <v>4.0000000000000001E-3</v>
      </c>
      <c r="H8" s="181">
        <v>0.01</v>
      </c>
      <c r="I8" s="195">
        <v>0.7</v>
      </c>
      <c r="J8" s="197">
        <v>2</v>
      </c>
      <c r="K8" s="195">
        <v>0.1</v>
      </c>
      <c r="L8" s="344">
        <v>0.65</v>
      </c>
      <c r="M8" s="332">
        <v>0.09</v>
      </c>
      <c r="N8" s="344">
        <v>0.65</v>
      </c>
      <c r="O8" s="350">
        <v>8</v>
      </c>
      <c r="P8" s="181">
        <v>40</v>
      </c>
      <c r="Q8" s="40" t="s">
        <v>31</v>
      </c>
    </row>
    <row r="9" spans="1:17">
      <c r="A9" s="126" t="s">
        <v>37</v>
      </c>
      <c r="B9" s="126">
        <f>'Inf Conc.'!B9</f>
        <v>0</v>
      </c>
      <c r="C9" s="219"/>
      <c r="D9" s="212"/>
      <c r="E9" s="272"/>
      <c r="F9" s="212"/>
      <c r="G9" s="355"/>
      <c r="H9" s="345"/>
      <c r="I9" s="211"/>
      <c r="J9" s="212"/>
      <c r="K9" s="195"/>
      <c r="L9" s="345"/>
      <c r="M9" s="220"/>
      <c r="N9" s="345"/>
      <c r="O9" s="351"/>
      <c r="P9" s="243"/>
      <c r="Q9" s="75" t="s">
        <v>27</v>
      </c>
    </row>
    <row r="10" spans="1:17">
      <c r="A10" s="127" t="s">
        <v>38</v>
      </c>
      <c r="B10" s="140">
        <f>'Inf Conc.'!B10</f>
        <v>0</v>
      </c>
      <c r="C10" s="339"/>
      <c r="D10" s="340"/>
      <c r="E10" s="354"/>
      <c r="F10" s="340"/>
      <c r="G10" s="356"/>
      <c r="H10" s="346"/>
      <c r="I10" s="341"/>
      <c r="J10" s="340"/>
      <c r="K10" s="341"/>
      <c r="L10" s="346"/>
      <c r="M10" s="347"/>
      <c r="N10" s="346"/>
      <c r="O10" s="352"/>
      <c r="P10" s="269"/>
      <c r="Q10" s="40" t="s">
        <v>30</v>
      </c>
    </row>
    <row r="11" spans="1:17" ht="15.75" thickBot="1">
      <c r="A11" s="128" t="s">
        <v>39</v>
      </c>
      <c r="B11" s="141">
        <f>'Inf Conc.'!B11</f>
        <v>0</v>
      </c>
      <c r="C11" s="281"/>
      <c r="D11" s="207"/>
      <c r="E11" s="275"/>
      <c r="F11" s="207"/>
      <c r="G11" s="357"/>
      <c r="H11" s="348"/>
      <c r="I11" s="205"/>
      <c r="J11" s="207"/>
      <c r="K11" s="205"/>
      <c r="L11" s="348"/>
      <c r="M11" s="301"/>
      <c r="N11" s="348"/>
      <c r="O11" s="353"/>
      <c r="P11" s="186"/>
      <c r="Q11" s="44" t="s">
        <v>28</v>
      </c>
    </row>
    <row r="13" spans="1:17">
      <c r="B13" s="16"/>
    </row>
    <row r="14" spans="1:17">
      <c r="B14" s="16"/>
    </row>
    <row r="15" spans="1:17">
      <c r="B15" s="16"/>
    </row>
  </sheetData>
  <sheetProtection sheet="1" objects="1" scenarios="1" formatCells="0" formatColumns="0" formatRows="0"/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56"/>
  <sheetViews>
    <sheetView tabSelected="1" zoomScaleNormal="100" workbookViewId="0">
      <selection activeCell="A25" sqref="A25"/>
    </sheetView>
  </sheetViews>
  <sheetFormatPr defaultRowHeight="15"/>
  <cols>
    <col min="1" max="1" width="11" customWidth="1"/>
    <col min="2" max="17" width="6" customWidth="1"/>
    <col min="18" max="18" width="8" bestFit="1" customWidth="1"/>
    <col min="19" max="19" width="6" customWidth="1"/>
    <col min="20" max="21" width="5" customWidth="1"/>
  </cols>
  <sheetData>
    <row r="1" spans="1:22" ht="23.25" customHeight="1">
      <c r="C1" s="370" t="s">
        <v>80</v>
      </c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90"/>
      <c r="U1" s="90"/>
    </row>
    <row r="2" spans="1:22" s="16" customFormat="1" ht="20.25" customHeight="1">
      <c r="C2" s="369" t="s">
        <v>41</v>
      </c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92"/>
      <c r="U2" s="92"/>
    </row>
    <row r="3" spans="1:22" ht="18.75">
      <c r="B3" s="378" t="str">
        <f>'Inf Conc.'!C3</f>
        <v>San Jose/Santa Clara Water Pollution Control Plant</v>
      </c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</row>
    <row r="4" spans="1:22" ht="19.5" thickBot="1">
      <c r="B4" s="379" t="str">
        <f>'Inf Conc.'!C4</f>
        <v>Contact Person:  Eric Dunlavey (408) 945-3065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</row>
    <row r="5" spans="1:22" ht="27.75" customHeight="1">
      <c r="A5" s="93" t="s">
        <v>0</v>
      </c>
      <c r="B5" s="380" t="s">
        <v>4</v>
      </c>
      <c r="C5" s="381"/>
      <c r="D5" s="380" t="s">
        <v>5</v>
      </c>
      <c r="E5" s="381"/>
      <c r="F5" s="380" t="s">
        <v>1</v>
      </c>
      <c r="G5" s="381"/>
      <c r="H5" s="380" t="s">
        <v>2</v>
      </c>
      <c r="I5" s="381"/>
      <c r="J5" s="380" t="s">
        <v>3</v>
      </c>
      <c r="K5" s="381"/>
      <c r="L5" s="380" t="s">
        <v>7</v>
      </c>
      <c r="M5" s="381"/>
      <c r="N5" s="380" t="s">
        <v>8</v>
      </c>
      <c r="O5" s="381"/>
      <c r="P5" s="380" t="s">
        <v>59</v>
      </c>
      <c r="Q5" s="381"/>
      <c r="R5" s="382" t="s">
        <v>53</v>
      </c>
      <c r="S5" s="381"/>
      <c r="T5" s="382" t="s">
        <v>10</v>
      </c>
      <c r="U5" s="381"/>
      <c r="V5" s="16"/>
    </row>
    <row r="6" spans="1:22" ht="18.75" customHeight="1" thickBot="1">
      <c r="A6" s="118" t="s">
        <v>82</v>
      </c>
      <c r="B6" s="9" t="s">
        <v>71</v>
      </c>
      <c r="C6" s="78" t="s">
        <v>72</v>
      </c>
      <c r="D6" s="9" t="s">
        <v>71</v>
      </c>
      <c r="E6" s="78" t="s">
        <v>72</v>
      </c>
      <c r="F6" s="9" t="s">
        <v>71</v>
      </c>
      <c r="G6" s="78" t="s">
        <v>72</v>
      </c>
      <c r="H6" s="9" t="s">
        <v>71</v>
      </c>
      <c r="I6" s="78" t="s">
        <v>72</v>
      </c>
      <c r="J6" s="9" t="s">
        <v>71</v>
      </c>
      <c r="K6" s="78" t="s">
        <v>72</v>
      </c>
      <c r="L6" s="9" t="s">
        <v>71</v>
      </c>
      <c r="M6" s="78" t="s">
        <v>72</v>
      </c>
      <c r="N6" s="9" t="s">
        <v>71</v>
      </c>
      <c r="O6" s="78" t="s">
        <v>72</v>
      </c>
      <c r="P6" s="9" t="s">
        <v>71</v>
      </c>
      <c r="Q6" s="78" t="s">
        <v>72</v>
      </c>
      <c r="R6" s="104" t="s">
        <v>71</v>
      </c>
      <c r="S6" s="105" t="s">
        <v>72</v>
      </c>
      <c r="T6" s="104" t="s">
        <v>71</v>
      </c>
      <c r="U6" s="78" t="s">
        <v>72</v>
      </c>
      <c r="V6" s="16"/>
    </row>
    <row r="7" spans="1:22">
      <c r="A7" s="119">
        <f>'Eff Conc.'!A10</f>
        <v>41100</v>
      </c>
      <c r="B7" s="270">
        <v>0.24</v>
      </c>
      <c r="C7" s="178">
        <v>0.5</v>
      </c>
      <c r="D7" s="187">
        <v>0.24</v>
      </c>
      <c r="E7" s="178">
        <v>0.5</v>
      </c>
      <c r="F7" s="187">
        <v>0.1</v>
      </c>
      <c r="G7" s="178">
        <v>0.5</v>
      </c>
      <c r="H7" s="187">
        <v>4.0000000000000001E-3</v>
      </c>
      <c r="I7" s="178">
        <v>0.01</v>
      </c>
      <c r="J7" s="187">
        <v>0.04</v>
      </c>
      <c r="K7" s="178">
        <v>0.1</v>
      </c>
      <c r="L7" s="106"/>
      <c r="M7" s="107"/>
      <c r="N7" s="268">
        <v>0.02</v>
      </c>
      <c r="O7" s="178">
        <v>8.2000000000000003E-2</v>
      </c>
      <c r="P7" s="187">
        <v>0.02</v>
      </c>
      <c r="Q7" s="178">
        <v>8.2000000000000003E-2</v>
      </c>
      <c r="R7" s="276">
        <v>1.4999999999999999E-2</v>
      </c>
      <c r="S7" s="178">
        <v>7.1999999999999995E-2</v>
      </c>
      <c r="T7" s="223">
        <v>0.2</v>
      </c>
      <c r="U7" s="193">
        <v>1</v>
      </c>
    </row>
    <row r="8" spans="1:22">
      <c r="A8" s="120">
        <f>'Eff Conc.'!A11</f>
        <v>41114</v>
      </c>
      <c r="B8" s="271">
        <v>0.24</v>
      </c>
      <c r="C8" s="184">
        <v>0.5</v>
      </c>
      <c r="D8" s="189">
        <v>0.24</v>
      </c>
      <c r="E8" s="184">
        <v>0.5</v>
      </c>
      <c r="F8" s="189">
        <v>0.1</v>
      </c>
      <c r="G8" s="184">
        <v>0.5</v>
      </c>
      <c r="H8" s="189">
        <v>4.0000000000000001E-3</v>
      </c>
      <c r="I8" s="184">
        <v>0.01</v>
      </c>
      <c r="J8" s="189">
        <v>0.04</v>
      </c>
      <c r="K8" s="184">
        <v>0.1</v>
      </c>
      <c r="L8" s="189">
        <v>3.0000000000000001E-3</v>
      </c>
      <c r="M8" s="184">
        <v>0.01</v>
      </c>
      <c r="N8" s="189">
        <v>0.02</v>
      </c>
      <c r="O8" s="184">
        <v>8.2000000000000003E-2</v>
      </c>
      <c r="P8" s="189">
        <v>0.02</v>
      </c>
      <c r="Q8" s="184">
        <v>8.2000000000000003E-2</v>
      </c>
      <c r="R8" s="277">
        <v>0.01</v>
      </c>
      <c r="S8" s="184">
        <v>8.2000000000000003E-2</v>
      </c>
      <c r="T8" s="226">
        <v>0.2</v>
      </c>
      <c r="U8" s="204">
        <v>1</v>
      </c>
    </row>
    <row r="9" spans="1:22">
      <c r="A9" s="121">
        <f>'Eff Conc.'!A12</f>
        <v>41130</v>
      </c>
      <c r="B9" s="272">
        <v>0.24</v>
      </c>
      <c r="C9" s="243">
        <v>0.5</v>
      </c>
      <c r="D9" s="233">
        <v>0.24</v>
      </c>
      <c r="E9" s="243">
        <v>0.5</v>
      </c>
      <c r="F9" s="233">
        <v>0.1</v>
      </c>
      <c r="G9" s="243">
        <v>0.5</v>
      </c>
      <c r="H9" s="233">
        <v>4.0000000000000001E-3</v>
      </c>
      <c r="I9" s="243">
        <v>0.01</v>
      </c>
      <c r="J9" s="233">
        <v>0.04</v>
      </c>
      <c r="K9" s="243">
        <v>0.1</v>
      </c>
      <c r="L9" s="108"/>
      <c r="M9" s="109"/>
      <c r="N9" s="188">
        <v>0.02</v>
      </c>
      <c r="O9" s="243">
        <v>8.2000000000000003E-2</v>
      </c>
      <c r="P9" s="233">
        <v>0.02</v>
      </c>
      <c r="Q9" s="243">
        <v>8.2000000000000003E-2</v>
      </c>
      <c r="R9" s="278">
        <v>4.1999999999999997E-3</v>
      </c>
      <c r="S9" s="243">
        <v>3.3000000000000002E-2</v>
      </c>
      <c r="T9" s="230">
        <v>0.2</v>
      </c>
      <c r="U9" s="212">
        <v>1</v>
      </c>
    </row>
    <row r="10" spans="1:22">
      <c r="A10" s="120">
        <f>'Eff Conc.'!A13</f>
        <v>41144</v>
      </c>
      <c r="B10" s="271">
        <v>0.24</v>
      </c>
      <c r="C10" s="184">
        <v>0.5</v>
      </c>
      <c r="D10" s="189">
        <v>0.24</v>
      </c>
      <c r="E10" s="184">
        <v>0.5</v>
      </c>
      <c r="F10" s="189">
        <v>0.1</v>
      </c>
      <c r="G10" s="184">
        <v>0.5</v>
      </c>
      <c r="H10" s="189">
        <v>4.0000000000000001E-3</v>
      </c>
      <c r="I10" s="184">
        <v>0.01</v>
      </c>
      <c r="J10" s="189">
        <v>0.04</v>
      </c>
      <c r="K10" s="184">
        <v>0.2</v>
      </c>
      <c r="L10" s="189">
        <v>2E-3</v>
      </c>
      <c r="M10" s="184">
        <v>0.01</v>
      </c>
      <c r="N10" s="189">
        <v>0.02</v>
      </c>
      <c r="O10" s="184">
        <v>8.2000000000000003E-2</v>
      </c>
      <c r="P10" s="189">
        <v>0.02</v>
      </c>
      <c r="Q10" s="184">
        <v>8.2000000000000003E-2</v>
      </c>
      <c r="R10" s="277">
        <v>5.4999999999999997E-3</v>
      </c>
      <c r="S10" s="184">
        <v>4.2000000000000003E-2</v>
      </c>
      <c r="T10" s="226">
        <v>0.2</v>
      </c>
      <c r="U10" s="204">
        <v>1</v>
      </c>
    </row>
    <row r="11" spans="1:22">
      <c r="A11" s="121">
        <f>'Eff Conc.'!A14</f>
        <v>41171</v>
      </c>
      <c r="B11" s="272">
        <v>0.24</v>
      </c>
      <c r="C11" s="243">
        <v>0.5</v>
      </c>
      <c r="D11" s="233">
        <v>0.24</v>
      </c>
      <c r="E11" s="243">
        <v>0.5</v>
      </c>
      <c r="F11" s="233">
        <v>0.1</v>
      </c>
      <c r="G11" s="243">
        <v>0.5</v>
      </c>
      <c r="H11" s="233">
        <v>4.0000000000000001E-3</v>
      </c>
      <c r="I11" s="243">
        <v>0.01</v>
      </c>
      <c r="J11" s="233">
        <v>4.2000000000000003E-2</v>
      </c>
      <c r="K11" s="243">
        <v>0.1</v>
      </c>
      <c r="L11" s="108"/>
      <c r="M11" s="109"/>
      <c r="N11" s="188">
        <v>0.02</v>
      </c>
      <c r="O11" s="243">
        <v>8.2000000000000003E-2</v>
      </c>
      <c r="P11" s="233">
        <v>0.02</v>
      </c>
      <c r="Q11" s="243">
        <v>8.2000000000000003E-2</v>
      </c>
      <c r="R11" s="278">
        <v>0.01</v>
      </c>
      <c r="S11" s="243">
        <v>8.2000000000000003E-2</v>
      </c>
      <c r="T11" s="230">
        <v>0.2</v>
      </c>
      <c r="U11" s="212">
        <v>1</v>
      </c>
    </row>
    <row r="12" spans="1:22">
      <c r="A12" s="122">
        <f>'Eff Conc.'!A15</f>
        <v>41178</v>
      </c>
      <c r="B12" s="273">
        <v>0.24</v>
      </c>
      <c r="C12" s="274">
        <v>0.5</v>
      </c>
      <c r="D12" s="238">
        <v>0.24</v>
      </c>
      <c r="E12" s="274">
        <v>0.5</v>
      </c>
      <c r="F12" s="238">
        <v>0.2</v>
      </c>
      <c r="G12" s="274">
        <v>0.5</v>
      </c>
      <c r="H12" s="238">
        <v>4.0000000000000001E-3</v>
      </c>
      <c r="I12" s="274">
        <v>0.01</v>
      </c>
      <c r="J12" s="238">
        <v>4.2000000000000003E-2</v>
      </c>
      <c r="K12" s="274">
        <v>0.1</v>
      </c>
      <c r="L12" s="238">
        <v>2E-3</v>
      </c>
      <c r="M12" s="274">
        <v>0.01</v>
      </c>
      <c r="N12" s="238">
        <v>0.02</v>
      </c>
      <c r="O12" s="274">
        <v>8.2000000000000003E-2</v>
      </c>
      <c r="P12" s="238">
        <v>0.02</v>
      </c>
      <c r="Q12" s="274">
        <v>8.2000000000000003E-2</v>
      </c>
      <c r="R12" s="279">
        <v>0.01</v>
      </c>
      <c r="S12" s="274">
        <v>8.2000000000000003E-2</v>
      </c>
      <c r="T12" s="235">
        <v>0.2</v>
      </c>
      <c r="U12" s="215">
        <v>1</v>
      </c>
      <c r="V12" s="18" t="s">
        <v>30</v>
      </c>
    </row>
    <row r="13" spans="1:22">
      <c r="A13" s="121">
        <f>'Eff Conc.'!A16</f>
        <v>41183</v>
      </c>
      <c r="B13" s="272">
        <v>0.24</v>
      </c>
      <c r="C13" s="243">
        <v>0.5</v>
      </c>
      <c r="D13" s="233">
        <v>0.24</v>
      </c>
      <c r="E13" s="243">
        <v>0.5</v>
      </c>
      <c r="F13" s="233">
        <v>0.2</v>
      </c>
      <c r="G13" s="243">
        <v>0.5</v>
      </c>
      <c r="H13" s="233">
        <v>4.0000000000000001E-3</v>
      </c>
      <c r="I13" s="243">
        <v>0.01</v>
      </c>
      <c r="J13" s="233">
        <v>0.04</v>
      </c>
      <c r="K13" s="243">
        <v>0.2</v>
      </c>
      <c r="L13" s="108"/>
      <c r="M13" s="109"/>
      <c r="N13" s="188">
        <v>0.02</v>
      </c>
      <c r="O13" s="243">
        <v>8.2000000000000003E-2</v>
      </c>
      <c r="P13" s="233">
        <v>0.02</v>
      </c>
      <c r="Q13" s="243">
        <v>8.2000000000000003E-2</v>
      </c>
      <c r="R13" s="278">
        <v>0.01</v>
      </c>
      <c r="S13" s="243">
        <v>8.2000000000000003E-2</v>
      </c>
      <c r="T13" s="230">
        <v>0.2</v>
      </c>
      <c r="U13" s="212">
        <v>1</v>
      </c>
    </row>
    <row r="14" spans="1:22">
      <c r="A14" s="120">
        <f>'Eff Conc.'!A17</f>
        <v>41197</v>
      </c>
      <c r="B14" s="271">
        <v>0.24</v>
      </c>
      <c r="C14" s="184">
        <v>0.5</v>
      </c>
      <c r="D14" s="189">
        <v>0.24</v>
      </c>
      <c r="E14" s="184">
        <v>0.5</v>
      </c>
      <c r="F14" s="189">
        <v>0.2</v>
      </c>
      <c r="G14" s="184">
        <v>0.5</v>
      </c>
      <c r="H14" s="189">
        <v>4.0000000000000001E-3</v>
      </c>
      <c r="I14" s="184">
        <v>0.01</v>
      </c>
      <c r="J14" s="189">
        <v>0.04</v>
      </c>
      <c r="K14" s="184">
        <v>0.1</v>
      </c>
      <c r="L14" s="189">
        <v>2E-3</v>
      </c>
      <c r="M14" s="184">
        <v>0.01</v>
      </c>
      <c r="N14" s="189">
        <v>0.02</v>
      </c>
      <c r="O14" s="184">
        <v>8.2000000000000003E-2</v>
      </c>
      <c r="P14" s="189">
        <v>0.02</v>
      </c>
      <c r="Q14" s="184">
        <v>8.2000000000000003E-2</v>
      </c>
      <c r="R14" s="277">
        <v>0.01</v>
      </c>
      <c r="S14" s="184">
        <v>8.2000000000000003E-2</v>
      </c>
      <c r="T14" s="226">
        <v>0.2</v>
      </c>
      <c r="U14" s="204">
        <v>1</v>
      </c>
    </row>
    <row r="15" spans="1:22">
      <c r="A15" s="121">
        <f>'Eff Conc.'!A18</f>
        <v>41220</v>
      </c>
      <c r="B15" s="272">
        <v>0.24</v>
      </c>
      <c r="C15" s="243">
        <v>0.5</v>
      </c>
      <c r="D15" s="233">
        <v>0.24</v>
      </c>
      <c r="E15" s="243">
        <v>0.5</v>
      </c>
      <c r="F15" s="233">
        <v>0.2</v>
      </c>
      <c r="G15" s="243">
        <v>0.5</v>
      </c>
      <c r="H15" s="233">
        <v>4.0000000000000001E-3</v>
      </c>
      <c r="I15" s="243">
        <v>0.01</v>
      </c>
      <c r="J15" s="233">
        <v>0.04</v>
      </c>
      <c r="K15" s="243">
        <v>0.2</v>
      </c>
      <c r="L15" s="108"/>
      <c r="M15" s="109"/>
      <c r="N15" s="188">
        <v>0.02</v>
      </c>
      <c r="O15" s="243">
        <v>8.2000000000000003E-2</v>
      </c>
      <c r="P15" s="233">
        <v>0.02</v>
      </c>
      <c r="Q15" s="243">
        <v>8.2000000000000003E-2</v>
      </c>
      <c r="R15" s="278">
        <v>0.01</v>
      </c>
      <c r="S15" s="243">
        <v>8.2000000000000003E-2</v>
      </c>
      <c r="T15" s="230">
        <v>0.2</v>
      </c>
      <c r="U15" s="212">
        <v>1</v>
      </c>
    </row>
    <row r="16" spans="1:22">
      <c r="A16" s="120">
        <f>'Eff Conc.'!A19</f>
        <v>41240</v>
      </c>
      <c r="B16" s="271">
        <v>0.24</v>
      </c>
      <c r="C16" s="184">
        <v>0.5</v>
      </c>
      <c r="D16" s="189">
        <v>0.24</v>
      </c>
      <c r="E16" s="184">
        <v>0.5</v>
      </c>
      <c r="F16" s="189">
        <v>0.2</v>
      </c>
      <c r="G16" s="184">
        <v>0.5</v>
      </c>
      <c r="H16" s="358">
        <v>0.02</v>
      </c>
      <c r="I16" s="184">
        <v>0.05</v>
      </c>
      <c r="J16" s="189">
        <v>4.2000000000000003E-2</v>
      </c>
      <c r="K16" s="184">
        <v>0.1</v>
      </c>
      <c r="L16" s="189">
        <v>2E-3</v>
      </c>
      <c r="M16" s="184">
        <v>0.01</v>
      </c>
      <c r="N16" s="189">
        <v>0.02</v>
      </c>
      <c r="O16" s="184">
        <v>8.2000000000000003E-2</v>
      </c>
      <c r="P16" s="189">
        <v>0.02</v>
      </c>
      <c r="Q16" s="184">
        <v>8.2000000000000003E-2</v>
      </c>
      <c r="R16" s="277">
        <v>0.01</v>
      </c>
      <c r="S16" s="184">
        <v>8.2000000000000003E-2</v>
      </c>
      <c r="T16" s="226">
        <v>0.2</v>
      </c>
      <c r="U16" s="204">
        <v>1</v>
      </c>
    </row>
    <row r="17" spans="1:22">
      <c r="A17" s="121">
        <f>'Eff Conc.'!A20</f>
        <v>41247</v>
      </c>
      <c r="B17" s="272">
        <v>0.24</v>
      </c>
      <c r="C17" s="243">
        <v>0.5</v>
      </c>
      <c r="D17" s="233">
        <v>0.24</v>
      </c>
      <c r="E17" s="243">
        <v>0.5</v>
      </c>
      <c r="F17" s="233">
        <v>0.2</v>
      </c>
      <c r="G17" s="243">
        <v>0.5</v>
      </c>
      <c r="H17" s="355">
        <v>0.02</v>
      </c>
      <c r="I17" s="243">
        <v>0.05</v>
      </c>
      <c r="J17" s="233">
        <v>0.04</v>
      </c>
      <c r="K17" s="243">
        <v>0.2</v>
      </c>
      <c r="L17" s="108"/>
      <c r="M17" s="109"/>
      <c r="N17" s="188">
        <v>7.0000000000000007E-2</v>
      </c>
      <c r="O17" s="243">
        <v>0.33</v>
      </c>
      <c r="P17" s="233">
        <v>7.0000000000000007E-2</v>
      </c>
      <c r="Q17" s="243">
        <v>0.33</v>
      </c>
      <c r="R17" s="278">
        <v>0.01</v>
      </c>
      <c r="S17" s="243">
        <v>8.2000000000000003E-2</v>
      </c>
      <c r="T17" s="230">
        <v>0.2</v>
      </c>
      <c r="U17" s="212">
        <v>1</v>
      </c>
    </row>
    <row r="18" spans="1:22">
      <c r="A18" s="122">
        <f>'Eff Conc.'!A21</f>
        <v>41260</v>
      </c>
      <c r="B18" s="273">
        <v>0.24</v>
      </c>
      <c r="C18" s="274">
        <v>0.5</v>
      </c>
      <c r="D18" s="238">
        <v>0.24</v>
      </c>
      <c r="E18" s="274">
        <v>0.5</v>
      </c>
      <c r="F18" s="238">
        <v>0.2</v>
      </c>
      <c r="G18" s="274">
        <v>0.5</v>
      </c>
      <c r="H18" s="359">
        <v>0.02</v>
      </c>
      <c r="I18" s="274">
        <v>0.05</v>
      </c>
      <c r="J18" s="238">
        <v>4.2000000000000003E-2</v>
      </c>
      <c r="K18" s="274">
        <v>0.1</v>
      </c>
      <c r="L18" s="238">
        <v>3.0000000000000001E-3</v>
      </c>
      <c r="M18" s="274">
        <v>0.01</v>
      </c>
      <c r="N18" s="238">
        <v>7.0000000000000007E-2</v>
      </c>
      <c r="O18" s="274">
        <v>0.33</v>
      </c>
      <c r="P18" s="238">
        <v>7.0000000000000007E-2</v>
      </c>
      <c r="Q18" s="274">
        <v>0.33</v>
      </c>
      <c r="R18" s="279">
        <v>4.2000000000000003E-2</v>
      </c>
      <c r="S18" s="274">
        <v>0.33</v>
      </c>
      <c r="T18" s="235">
        <v>0.2</v>
      </c>
      <c r="U18" s="215">
        <v>1</v>
      </c>
      <c r="V18" s="18" t="s">
        <v>29</v>
      </c>
    </row>
    <row r="19" spans="1:22">
      <c r="A19" s="121">
        <f>'Eff Conc.'!A22</f>
        <v>41275</v>
      </c>
      <c r="B19" s="272"/>
      <c r="C19" s="243"/>
      <c r="D19" s="233"/>
      <c r="E19" s="243"/>
      <c r="F19" s="233"/>
      <c r="G19" s="243"/>
      <c r="H19" s="233"/>
      <c r="I19" s="243"/>
      <c r="J19" s="233"/>
      <c r="K19" s="243"/>
      <c r="L19" s="108"/>
      <c r="M19" s="109"/>
      <c r="N19" s="188"/>
      <c r="O19" s="243"/>
      <c r="P19" s="233"/>
      <c r="Q19" s="243"/>
      <c r="R19" s="278"/>
      <c r="S19" s="243"/>
      <c r="T19" s="230"/>
      <c r="U19" s="212"/>
    </row>
    <row r="20" spans="1:22">
      <c r="A20" s="120">
        <f>'Eff Conc.'!A23</f>
        <v>41289</v>
      </c>
      <c r="B20" s="271"/>
      <c r="C20" s="184"/>
      <c r="D20" s="189"/>
      <c r="E20" s="184"/>
      <c r="F20" s="189"/>
      <c r="G20" s="184"/>
      <c r="H20" s="189"/>
      <c r="I20" s="184"/>
      <c r="J20" s="189"/>
      <c r="K20" s="184"/>
      <c r="L20" s="189"/>
      <c r="M20" s="184"/>
      <c r="N20" s="189"/>
      <c r="O20" s="184"/>
      <c r="P20" s="189"/>
      <c r="Q20" s="184"/>
      <c r="R20" s="277"/>
      <c r="S20" s="184"/>
      <c r="T20" s="226"/>
      <c r="U20" s="204"/>
    </row>
    <row r="21" spans="1:22">
      <c r="A21" s="121">
        <f>'Eff Conc.'!A24</f>
        <v>41306</v>
      </c>
      <c r="B21" s="272"/>
      <c r="C21" s="243"/>
      <c r="D21" s="233"/>
      <c r="E21" s="243"/>
      <c r="F21" s="233"/>
      <c r="G21" s="243"/>
      <c r="H21" s="233"/>
      <c r="I21" s="243"/>
      <c r="J21" s="233"/>
      <c r="K21" s="243"/>
      <c r="L21" s="108"/>
      <c r="M21" s="109"/>
      <c r="N21" s="188"/>
      <c r="O21" s="243"/>
      <c r="P21" s="233"/>
      <c r="Q21" s="243"/>
      <c r="R21" s="278"/>
      <c r="S21" s="243"/>
      <c r="T21" s="230"/>
      <c r="U21" s="212"/>
    </row>
    <row r="22" spans="1:22">
      <c r="A22" s="120">
        <f>'Eff Conc.'!A25</f>
        <v>41320</v>
      </c>
      <c r="B22" s="271"/>
      <c r="C22" s="184"/>
      <c r="D22" s="189"/>
      <c r="E22" s="184"/>
      <c r="F22" s="189"/>
      <c r="G22" s="184"/>
      <c r="H22" s="189"/>
      <c r="I22" s="184"/>
      <c r="J22" s="189"/>
      <c r="K22" s="184"/>
      <c r="L22" s="189"/>
      <c r="M22" s="184"/>
      <c r="N22" s="189"/>
      <c r="O22" s="184"/>
      <c r="P22" s="189"/>
      <c r="Q22" s="184"/>
      <c r="R22" s="277"/>
      <c r="S22" s="184"/>
      <c r="T22" s="226"/>
      <c r="U22" s="204"/>
    </row>
    <row r="23" spans="1:22">
      <c r="A23" s="121">
        <f>'Eff Conc.'!A26</f>
        <v>41334</v>
      </c>
      <c r="B23" s="272"/>
      <c r="C23" s="243"/>
      <c r="D23" s="233"/>
      <c r="E23" s="243"/>
      <c r="F23" s="233"/>
      <c r="G23" s="243"/>
      <c r="H23" s="233"/>
      <c r="I23" s="243"/>
      <c r="J23" s="233"/>
      <c r="K23" s="243"/>
      <c r="L23" s="108"/>
      <c r="M23" s="109"/>
      <c r="N23" s="188"/>
      <c r="O23" s="243"/>
      <c r="P23" s="233"/>
      <c r="Q23" s="243"/>
      <c r="R23" s="278"/>
      <c r="S23" s="243"/>
      <c r="T23" s="230"/>
      <c r="U23" s="212"/>
    </row>
    <row r="24" spans="1:22">
      <c r="A24" s="122">
        <f>'Eff Conc.'!A27</f>
        <v>41348</v>
      </c>
      <c r="B24" s="273"/>
      <c r="C24" s="274"/>
      <c r="D24" s="238"/>
      <c r="E24" s="274"/>
      <c r="F24" s="238"/>
      <c r="G24" s="274"/>
      <c r="H24" s="238"/>
      <c r="I24" s="274"/>
      <c r="J24" s="238"/>
      <c r="K24" s="274"/>
      <c r="L24" s="238"/>
      <c r="M24" s="274"/>
      <c r="N24" s="238"/>
      <c r="O24" s="274"/>
      <c r="P24" s="238"/>
      <c r="Q24" s="274"/>
      <c r="R24" s="279"/>
      <c r="S24" s="274"/>
      <c r="T24" s="235"/>
      <c r="U24" s="215"/>
      <c r="V24" s="18" t="s">
        <v>31</v>
      </c>
    </row>
    <row r="25" spans="1:22">
      <c r="A25" s="121">
        <f>'Eff Conc.'!A28</f>
        <v>41365</v>
      </c>
      <c r="B25" s="272"/>
      <c r="C25" s="243"/>
      <c r="D25" s="233"/>
      <c r="E25" s="243"/>
      <c r="F25" s="233"/>
      <c r="G25" s="243"/>
      <c r="H25" s="233"/>
      <c r="I25" s="243"/>
      <c r="J25" s="233"/>
      <c r="K25" s="243"/>
      <c r="L25" s="108"/>
      <c r="M25" s="109"/>
      <c r="N25" s="188"/>
      <c r="O25" s="243"/>
      <c r="P25" s="233"/>
      <c r="Q25" s="243"/>
      <c r="R25" s="278"/>
      <c r="S25" s="243"/>
      <c r="T25" s="230"/>
      <c r="U25" s="212"/>
    </row>
    <row r="26" spans="1:22">
      <c r="A26" s="120">
        <f>'Eff Conc.'!A29</f>
        <v>41379</v>
      </c>
      <c r="B26" s="271"/>
      <c r="C26" s="184"/>
      <c r="D26" s="189"/>
      <c r="E26" s="184"/>
      <c r="F26" s="189"/>
      <c r="G26" s="184"/>
      <c r="H26" s="189"/>
      <c r="I26" s="184"/>
      <c r="J26" s="189"/>
      <c r="K26" s="184"/>
      <c r="L26" s="189"/>
      <c r="M26" s="184"/>
      <c r="N26" s="189"/>
      <c r="O26" s="184"/>
      <c r="P26" s="189"/>
      <c r="Q26" s="184"/>
      <c r="R26" s="277"/>
      <c r="S26" s="184"/>
      <c r="T26" s="226"/>
      <c r="U26" s="204"/>
    </row>
    <row r="27" spans="1:22">
      <c r="A27" s="121">
        <f>'Eff Conc.'!A30</f>
        <v>41395</v>
      </c>
      <c r="B27" s="272"/>
      <c r="C27" s="243"/>
      <c r="D27" s="233"/>
      <c r="E27" s="243"/>
      <c r="F27" s="233"/>
      <c r="G27" s="243"/>
      <c r="H27" s="233"/>
      <c r="I27" s="243"/>
      <c r="J27" s="233"/>
      <c r="K27" s="243"/>
      <c r="L27" s="108"/>
      <c r="M27" s="109"/>
      <c r="N27" s="188"/>
      <c r="O27" s="243"/>
      <c r="P27" s="233"/>
      <c r="Q27" s="243"/>
      <c r="R27" s="278"/>
      <c r="S27" s="243"/>
      <c r="T27" s="230"/>
      <c r="U27" s="212"/>
    </row>
    <row r="28" spans="1:22">
      <c r="A28" s="120">
        <f>'Eff Conc.'!A31</f>
        <v>41409</v>
      </c>
      <c r="B28" s="271"/>
      <c r="C28" s="184"/>
      <c r="D28" s="189"/>
      <c r="E28" s="184"/>
      <c r="F28" s="189"/>
      <c r="G28" s="184"/>
      <c r="H28" s="189"/>
      <c r="I28" s="184"/>
      <c r="J28" s="189"/>
      <c r="K28" s="184"/>
      <c r="L28" s="189"/>
      <c r="M28" s="184"/>
      <c r="N28" s="189"/>
      <c r="O28" s="184"/>
      <c r="P28" s="189"/>
      <c r="Q28" s="184"/>
      <c r="R28" s="277"/>
      <c r="S28" s="184"/>
      <c r="T28" s="226"/>
      <c r="U28" s="204"/>
    </row>
    <row r="29" spans="1:22">
      <c r="A29" s="121">
        <f>'Eff Conc.'!A32</f>
        <v>41426</v>
      </c>
      <c r="B29" s="272"/>
      <c r="C29" s="243"/>
      <c r="D29" s="233"/>
      <c r="E29" s="243"/>
      <c r="F29" s="233"/>
      <c r="G29" s="243"/>
      <c r="H29" s="233"/>
      <c r="I29" s="243"/>
      <c r="J29" s="233"/>
      <c r="K29" s="243"/>
      <c r="L29" s="108"/>
      <c r="M29" s="109"/>
      <c r="N29" s="188"/>
      <c r="O29" s="243"/>
      <c r="P29" s="233"/>
      <c r="Q29" s="243"/>
      <c r="R29" s="278"/>
      <c r="S29" s="243"/>
      <c r="T29" s="230"/>
      <c r="U29" s="212"/>
    </row>
    <row r="30" spans="1:22">
      <c r="A30" s="122">
        <f>'Eff Conc.'!A33</f>
        <v>41440</v>
      </c>
      <c r="B30" s="273"/>
      <c r="C30" s="274"/>
      <c r="D30" s="238"/>
      <c r="E30" s="274"/>
      <c r="F30" s="238"/>
      <c r="G30" s="274"/>
      <c r="H30" s="238"/>
      <c r="I30" s="274"/>
      <c r="J30" s="238"/>
      <c r="K30" s="274"/>
      <c r="L30" s="238"/>
      <c r="M30" s="274"/>
      <c r="N30" s="238"/>
      <c r="O30" s="274"/>
      <c r="P30" s="238"/>
      <c r="Q30" s="274"/>
      <c r="R30" s="279"/>
      <c r="S30" s="274"/>
      <c r="T30" s="235"/>
      <c r="U30" s="215"/>
      <c r="V30" s="29" t="s">
        <v>27</v>
      </c>
    </row>
    <row r="31" spans="1:22">
      <c r="A31" s="121">
        <f>'Eff Conc.'!A34</f>
        <v>41456</v>
      </c>
      <c r="B31" s="272"/>
      <c r="C31" s="243"/>
      <c r="D31" s="233"/>
      <c r="E31" s="243"/>
      <c r="F31" s="233"/>
      <c r="G31" s="243"/>
      <c r="H31" s="233"/>
      <c r="I31" s="243"/>
      <c r="J31" s="233"/>
      <c r="K31" s="243"/>
      <c r="L31" s="108"/>
      <c r="M31" s="109"/>
      <c r="N31" s="188"/>
      <c r="O31" s="243"/>
      <c r="P31" s="233"/>
      <c r="Q31" s="243"/>
      <c r="R31" s="278"/>
      <c r="S31" s="243"/>
      <c r="T31" s="230"/>
      <c r="U31" s="212"/>
    </row>
    <row r="32" spans="1:22">
      <c r="A32" s="120">
        <f>'Eff Conc.'!A35</f>
        <v>41470</v>
      </c>
      <c r="B32" s="271"/>
      <c r="C32" s="184"/>
      <c r="D32" s="189"/>
      <c r="E32" s="184"/>
      <c r="F32" s="189"/>
      <c r="G32" s="184"/>
      <c r="H32" s="189"/>
      <c r="I32" s="184"/>
      <c r="J32" s="189"/>
      <c r="K32" s="184"/>
      <c r="L32" s="189"/>
      <c r="M32" s="184"/>
      <c r="N32" s="189"/>
      <c r="O32" s="184"/>
      <c r="P32" s="189"/>
      <c r="Q32" s="184"/>
      <c r="R32" s="277"/>
      <c r="S32" s="184"/>
      <c r="T32" s="226"/>
      <c r="U32" s="204"/>
    </row>
    <row r="33" spans="1:22">
      <c r="A33" s="121">
        <f>'Eff Conc.'!A36</f>
        <v>41487</v>
      </c>
      <c r="B33" s="272"/>
      <c r="C33" s="243"/>
      <c r="D33" s="233"/>
      <c r="E33" s="243"/>
      <c r="F33" s="233"/>
      <c r="G33" s="243"/>
      <c r="H33" s="233"/>
      <c r="I33" s="243"/>
      <c r="J33" s="233"/>
      <c r="K33" s="243"/>
      <c r="L33" s="108"/>
      <c r="M33" s="109"/>
      <c r="N33" s="188"/>
      <c r="O33" s="243"/>
      <c r="P33" s="233"/>
      <c r="Q33" s="243"/>
      <c r="R33" s="278"/>
      <c r="S33" s="243"/>
      <c r="T33" s="230"/>
      <c r="U33" s="212"/>
    </row>
    <row r="34" spans="1:22">
      <c r="A34" s="120">
        <f>'Eff Conc.'!A37</f>
        <v>41501</v>
      </c>
      <c r="B34" s="271"/>
      <c r="C34" s="184"/>
      <c r="D34" s="189"/>
      <c r="E34" s="184"/>
      <c r="F34" s="189"/>
      <c r="G34" s="184"/>
      <c r="H34" s="189"/>
      <c r="I34" s="184"/>
      <c r="J34" s="189"/>
      <c r="K34" s="184"/>
      <c r="L34" s="189"/>
      <c r="M34" s="184"/>
      <c r="N34" s="189"/>
      <c r="O34" s="184"/>
      <c r="P34" s="189"/>
      <c r="Q34" s="184"/>
      <c r="R34" s="277"/>
      <c r="S34" s="184"/>
      <c r="T34" s="226"/>
      <c r="U34" s="204"/>
    </row>
    <row r="35" spans="1:22">
      <c r="A35" s="121">
        <f>'Eff Conc.'!A38</f>
        <v>41518</v>
      </c>
      <c r="B35" s="272"/>
      <c r="C35" s="243"/>
      <c r="D35" s="233"/>
      <c r="E35" s="243"/>
      <c r="F35" s="233"/>
      <c r="G35" s="243"/>
      <c r="H35" s="233"/>
      <c r="I35" s="243"/>
      <c r="J35" s="233"/>
      <c r="K35" s="243"/>
      <c r="L35" s="108"/>
      <c r="M35" s="109"/>
      <c r="N35" s="188"/>
      <c r="O35" s="243"/>
      <c r="P35" s="233"/>
      <c r="Q35" s="243"/>
      <c r="R35" s="278"/>
      <c r="S35" s="243"/>
      <c r="T35" s="230"/>
      <c r="U35" s="212"/>
    </row>
    <row r="36" spans="1:22">
      <c r="A36" s="122">
        <f>'Eff Conc.'!A39</f>
        <v>41532</v>
      </c>
      <c r="B36" s="273"/>
      <c r="C36" s="274"/>
      <c r="D36" s="238"/>
      <c r="E36" s="274"/>
      <c r="F36" s="238"/>
      <c r="G36" s="274"/>
      <c r="H36" s="238"/>
      <c r="I36" s="274"/>
      <c r="J36" s="238"/>
      <c r="K36" s="274"/>
      <c r="L36" s="238"/>
      <c r="M36" s="274"/>
      <c r="N36" s="238"/>
      <c r="O36" s="274"/>
      <c r="P36" s="238"/>
      <c r="Q36" s="274"/>
      <c r="R36" s="279"/>
      <c r="S36" s="274"/>
      <c r="T36" s="235"/>
      <c r="U36" s="215"/>
      <c r="V36" s="18" t="s">
        <v>30</v>
      </c>
    </row>
    <row r="37" spans="1:22">
      <c r="A37" s="121">
        <f>'Eff Conc.'!A40</f>
        <v>41548</v>
      </c>
      <c r="B37" s="272"/>
      <c r="C37" s="243"/>
      <c r="D37" s="233"/>
      <c r="E37" s="243"/>
      <c r="F37" s="233"/>
      <c r="G37" s="243"/>
      <c r="H37" s="233"/>
      <c r="I37" s="243"/>
      <c r="J37" s="233"/>
      <c r="K37" s="243"/>
      <c r="L37" s="108"/>
      <c r="M37" s="109"/>
      <c r="N37" s="188"/>
      <c r="O37" s="243"/>
      <c r="P37" s="233"/>
      <c r="Q37" s="243"/>
      <c r="R37" s="278"/>
      <c r="S37" s="243"/>
      <c r="T37" s="230"/>
      <c r="U37" s="212"/>
    </row>
    <row r="38" spans="1:22">
      <c r="A38" s="120">
        <f>'Eff Conc.'!A41</f>
        <v>41562</v>
      </c>
      <c r="B38" s="271"/>
      <c r="C38" s="184"/>
      <c r="D38" s="189"/>
      <c r="E38" s="184"/>
      <c r="F38" s="189"/>
      <c r="G38" s="184"/>
      <c r="H38" s="189"/>
      <c r="I38" s="184"/>
      <c r="J38" s="189"/>
      <c r="K38" s="184"/>
      <c r="L38" s="189"/>
      <c r="M38" s="184"/>
      <c r="N38" s="189"/>
      <c r="O38" s="184"/>
      <c r="P38" s="189"/>
      <c r="Q38" s="184"/>
      <c r="R38" s="277"/>
      <c r="S38" s="184"/>
      <c r="T38" s="226"/>
      <c r="U38" s="204"/>
    </row>
    <row r="39" spans="1:22">
      <c r="A39" s="121">
        <f>'Eff Conc.'!A42</f>
        <v>41579</v>
      </c>
      <c r="B39" s="272"/>
      <c r="C39" s="243"/>
      <c r="D39" s="233"/>
      <c r="E39" s="243"/>
      <c r="F39" s="233"/>
      <c r="G39" s="243"/>
      <c r="H39" s="233"/>
      <c r="I39" s="243"/>
      <c r="J39" s="233"/>
      <c r="K39" s="243"/>
      <c r="L39" s="108"/>
      <c r="M39" s="109"/>
      <c r="N39" s="188"/>
      <c r="O39" s="243"/>
      <c r="P39" s="233"/>
      <c r="Q39" s="243"/>
      <c r="R39" s="278"/>
      <c r="S39" s="243"/>
      <c r="T39" s="230"/>
      <c r="U39" s="212"/>
    </row>
    <row r="40" spans="1:22">
      <c r="A40" s="120">
        <f>'Eff Conc.'!A43</f>
        <v>41593</v>
      </c>
      <c r="B40" s="271"/>
      <c r="C40" s="184"/>
      <c r="D40" s="189"/>
      <c r="E40" s="184"/>
      <c r="F40" s="189"/>
      <c r="G40" s="184"/>
      <c r="H40" s="189"/>
      <c r="I40" s="184"/>
      <c r="J40" s="189"/>
      <c r="K40" s="184"/>
      <c r="L40" s="189"/>
      <c r="M40" s="184"/>
      <c r="N40" s="189"/>
      <c r="O40" s="184"/>
      <c r="P40" s="189"/>
      <c r="Q40" s="184"/>
      <c r="R40" s="277"/>
      <c r="S40" s="184"/>
      <c r="T40" s="226"/>
      <c r="U40" s="204"/>
    </row>
    <row r="41" spans="1:22">
      <c r="A41" s="121">
        <f>'Eff Conc.'!A44</f>
        <v>41609</v>
      </c>
      <c r="B41" s="272"/>
      <c r="C41" s="243"/>
      <c r="D41" s="233"/>
      <c r="E41" s="243"/>
      <c r="F41" s="233"/>
      <c r="G41" s="243"/>
      <c r="H41" s="233"/>
      <c r="I41" s="243"/>
      <c r="J41" s="233"/>
      <c r="K41" s="243"/>
      <c r="L41" s="108"/>
      <c r="M41" s="109"/>
      <c r="N41" s="188"/>
      <c r="O41" s="243"/>
      <c r="P41" s="233"/>
      <c r="Q41" s="243"/>
      <c r="R41" s="278"/>
      <c r="S41" s="243"/>
      <c r="T41" s="230"/>
      <c r="U41" s="212"/>
    </row>
    <row r="42" spans="1:22">
      <c r="A42" s="122">
        <f>'Eff Conc.'!A45</f>
        <v>41623</v>
      </c>
      <c r="B42" s="273"/>
      <c r="C42" s="274"/>
      <c r="D42" s="238"/>
      <c r="E42" s="274"/>
      <c r="F42" s="238"/>
      <c r="G42" s="274"/>
      <c r="H42" s="238"/>
      <c r="I42" s="274"/>
      <c r="J42" s="238"/>
      <c r="K42" s="274"/>
      <c r="L42" s="238"/>
      <c r="M42" s="274"/>
      <c r="N42" s="238"/>
      <c r="O42" s="274"/>
      <c r="P42" s="238"/>
      <c r="Q42" s="274"/>
      <c r="R42" s="279"/>
      <c r="S42" s="274"/>
      <c r="T42" s="235"/>
      <c r="U42" s="215"/>
      <c r="V42" s="18" t="s">
        <v>29</v>
      </c>
    </row>
    <row r="43" spans="1:22">
      <c r="A43" s="121">
        <f>'Eff Conc.'!A46</f>
        <v>41640</v>
      </c>
      <c r="B43" s="272"/>
      <c r="C43" s="243"/>
      <c r="D43" s="233"/>
      <c r="E43" s="243"/>
      <c r="F43" s="233"/>
      <c r="G43" s="243"/>
      <c r="H43" s="233"/>
      <c r="I43" s="243"/>
      <c r="J43" s="233"/>
      <c r="K43" s="243"/>
      <c r="L43" s="108"/>
      <c r="M43" s="109"/>
      <c r="N43" s="188"/>
      <c r="O43" s="243"/>
      <c r="P43" s="233"/>
      <c r="Q43" s="243"/>
      <c r="R43" s="278"/>
      <c r="S43" s="243"/>
      <c r="T43" s="230"/>
      <c r="U43" s="212"/>
    </row>
    <row r="44" spans="1:22">
      <c r="A44" s="120">
        <f>'Eff Conc.'!A47</f>
        <v>41654</v>
      </c>
      <c r="B44" s="271"/>
      <c r="C44" s="184"/>
      <c r="D44" s="189"/>
      <c r="E44" s="184"/>
      <c r="F44" s="189"/>
      <c r="G44" s="184"/>
      <c r="H44" s="189"/>
      <c r="I44" s="184"/>
      <c r="J44" s="189"/>
      <c r="K44" s="184"/>
      <c r="L44" s="189"/>
      <c r="M44" s="184"/>
      <c r="N44" s="189"/>
      <c r="O44" s="184"/>
      <c r="P44" s="189"/>
      <c r="Q44" s="184"/>
      <c r="R44" s="277"/>
      <c r="S44" s="184"/>
      <c r="T44" s="226"/>
      <c r="U44" s="204"/>
    </row>
    <row r="45" spans="1:22">
      <c r="A45" s="121">
        <f>'Eff Conc.'!A48</f>
        <v>41671</v>
      </c>
      <c r="B45" s="272"/>
      <c r="C45" s="243"/>
      <c r="D45" s="233"/>
      <c r="E45" s="243"/>
      <c r="F45" s="233"/>
      <c r="G45" s="243"/>
      <c r="H45" s="233"/>
      <c r="I45" s="243"/>
      <c r="J45" s="233"/>
      <c r="K45" s="243"/>
      <c r="L45" s="108"/>
      <c r="M45" s="109"/>
      <c r="N45" s="188"/>
      <c r="O45" s="243"/>
      <c r="P45" s="233"/>
      <c r="Q45" s="243"/>
      <c r="R45" s="278"/>
      <c r="S45" s="243"/>
      <c r="T45" s="230"/>
      <c r="U45" s="212"/>
    </row>
    <row r="46" spans="1:22">
      <c r="A46" s="120">
        <f>'Eff Conc.'!A49</f>
        <v>41685</v>
      </c>
      <c r="B46" s="271"/>
      <c r="C46" s="184"/>
      <c r="D46" s="189"/>
      <c r="E46" s="184"/>
      <c r="F46" s="189"/>
      <c r="G46" s="184"/>
      <c r="H46" s="189"/>
      <c r="I46" s="184"/>
      <c r="J46" s="189"/>
      <c r="K46" s="184"/>
      <c r="L46" s="189"/>
      <c r="M46" s="184"/>
      <c r="N46" s="189"/>
      <c r="O46" s="184"/>
      <c r="P46" s="189"/>
      <c r="Q46" s="184"/>
      <c r="R46" s="277"/>
      <c r="S46" s="184"/>
      <c r="T46" s="226"/>
      <c r="U46" s="204"/>
    </row>
    <row r="47" spans="1:22">
      <c r="A47" s="121">
        <f>'Eff Conc.'!A50</f>
        <v>41699</v>
      </c>
      <c r="B47" s="272"/>
      <c r="C47" s="243"/>
      <c r="D47" s="233"/>
      <c r="E47" s="243"/>
      <c r="F47" s="233"/>
      <c r="G47" s="243"/>
      <c r="H47" s="233"/>
      <c r="I47" s="243"/>
      <c r="J47" s="233"/>
      <c r="K47" s="243"/>
      <c r="L47" s="108"/>
      <c r="M47" s="109"/>
      <c r="N47" s="188"/>
      <c r="O47" s="243"/>
      <c r="P47" s="233"/>
      <c r="Q47" s="243"/>
      <c r="R47" s="278"/>
      <c r="S47" s="243"/>
      <c r="T47" s="230"/>
      <c r="U47" s="212"/>
    </row>
    <row r="48" spans="1:22">
      <c r="A48" s="122">
        <f>'Eff Conc.'!A51</f>
        <v>41713</v>
      </c>
      <c r="B48" s="273"/>
      <c r="C48" s="274"/>
      <c r="D48" s="238"/>
      <c r="E48" s="274"/>
      <c r="F48" s="238"/>
      <c r="G48" s="274"/>
      <c r="H48" s="238"/>
      <c r="I48" s="274"/>
      <c r="J48" s="238"/>
      <c r="K48" s="274"/>
      <c r="L48" s="238"/>
      <c r="M48" s="274"/>
      <c r="N48" s="238"/>
      <c r="O48" s="274"/>
      <c r="P48" s="238"/>
      <c r="Q48" s="274"/>
      <c r="R48" s="279"/>
      <c r="S48" s="274"/>
      <c r="T48" s="235"/>
      <c r="U48" s="215"/>
      <c r="V48" s="18" t="s">
        <v>31</v>
      </c>
    </row>
    <row r="49" spans="1:22">
      <c r="A49" s="121">
        <f>'Eff Conc.'!A52</f>
        <v>41730</v>
      </c>
      <c r="B49" s="272"/>
      <c r="C49" s="243"/>
      <c r="D49" s="233"/>
      <c r="E49" s="243"/>
      <c r="F49" s="233"/>
      <c r="G49" s="243"/>
      <c r="H49" s="233"/>
      <c r="I49" s="243"/>
      <c r="J49" s="233"/>
      <c r="K49" s="243"/>
      <c r="L49" s="108"/>
      <c r="M49" s="109"/>
      <c r="N49" s="188"/>
      <c r="O49" s="243"/>
      <c r="P49" s="233"/>
      <c r="Q49" s="243"/>
      <c r="R49" s="278"/>
      <c r="S49" s="243"/>
      <c r="T49" s="230"/>
      <c r="U49" s="212"/>
    </row>
    <row r="50" spans="1:22">
      <c r="A50" s="120">
        <f>'Eff Conc.'!A53</f>
        <v>41744</v>
      </c>
      <c r="B50" s="271"/>
      <c r="C50" s="184"/>
      <c r="D50" s="189"/>
      <c r="E50" s="184"/>
      <c r="F50" s="189"/>
      <c r="G50" s="184"/>
      <c r="H50" s="189"/>
      <c r="I50" s="184"/>
      <c r="J50" s="189"/>
      <c r="K50" s="184"/>
      <c r="L50" s="189"/>
      <c r="M50" s="184"/>
      <c r="N50" s="189"/>
      <c r="O50" s="184"/>
      <c r="P50" s="189"/>
      <c r="Q50" s="184"/>
      <c r="R50" s="277"/>
      <c r="S50" s="184"/>
      <c r="T50" s="226"/>
      <c r="U50" s="204"/>
    </row>
    <row r="51" spans="1:22">
      <c r="A51" s="121">
        <f>'Eff Conc.'!A54</f>
        <v>41760</v>
      </c>
      <c r="B51" s="272"/>
      <c r="C51" s="243"/>
      <c r="D51" s="233"/>
      <c r="E51" s="243"/>
      <c r="F51" s="233"/>
      <c r="G51" s="243"/>
      <c r="H51" s="233"/>
      <c r="I51" s="243"/>
      <c r="J51" s="233"/>
      <c r="K51" s="243"/>
      <c r="L51" s="108"/>
      <c r="M51" s="109"/>
      <c r="N51" s="188"/>
      <c r="O51" s="243"/>
      <c r="P51" s="233"/>
      <c r="Q51" s="243"/>
      <c r="R51" s="278"/>
      <c r="S51" s="243"/>
      <c r="T51" s="230"/>
      <c r="U51" s="212"/>
    </row>
    <row r="52" spans="1:22">
      <c r="A52" s="120">
        <f>'Eff Conc.'!A55</f>
        <v>41774</v>
      </c>
      <c r="B52" s="271"/>
      <c r="C52" s="184"/>
      <c r="D52" s="189"/>
      <c r="E52" s="184"/>
      <c r="F52" s="189"/>
      <c r="G52" s="184"/>
      <c r="H52" s="189"/>
      <c r="I52" s="184"/>
      <c r="J52" s="189"/>
      <c r="K52" s="184"/>
      <c r="L52" s="189"/>
      <c r="M52" s="184"/>
      <c r="N52" s="189"/>
      <c r="O52" s="184"/>
      <c r="P52" s="189"/>
      <c r="Q52" s="184"/>
      <c r="R52" s="277"/>
      <c r="S52" s="184"/>
      <c r="T52" s="226"/>
      <c r="U52" s="204"/>
    </row>
    <row r="53" spans="1:22">
      <c r="A53" s="121">
        <f>'Eff Conc.'!A56</f>
        <v>41791</v>
      </c>
      <c r="B53" s="272"/>
      <c r="C53" s="243"/>
      <c r="D53" s="233"/>
      <c r="E53" s="243"/>
      <c r="F53" s="233"/>
      <c r="G53" s="243"/>
      <c r="H53" s="233"/>
      <c r="I53" s="243"/>
      <c r="J53" s="233"/>
      <c r="K53" s="243"/>
      <c r="L53" s="108"/>
      <c r="M53" s="109"/>
      <c r="N53" s="188"/>
      <c r="O53" s="243"/>
      <c r="P53" s="233"/>
      <c r="Q53" s="243"/>
      <c r="R53" s="278"/>
      <c r="S53" s="243"/>
      <c r="T53" s="230"/>
      <c r="U53" s="212"/>
    </row>
    <row r="54" spans="1:22" ht="15.75" thickBot="1">
      <c r="A54" s="123">
        <f>'Eff Conc.'!A57</f>
        <v>41805</v>
      </c>
      <c r="B54" s="275"/>
      <c r="C54" s="186"/>
      <c r="D54" s="190"/>
      <c r="E54" s="186"/>
      <c r="F54" s="190"/>
      <c r="G54" s="186"/>
      <c r="H54" s="190"/>
      <c r="I54" s="186"/>
      <c r="J54" s="190"/>
      <c r="K54" s="186"/>
      <c r="L54" s="190"/>
      <c r="M54" s="186"/>
      <c r="N54" s="190"/>
      <c r="O54" s="186"/>
      <c r="P54" s="190"/>
      <c r="Q54" s="186"/>
      <c r="R54" s="280"/>
      <c r="S54" s="186"/>
      <c r="T54" s="239"/>
      <c r="U54" s="207"/>
      <c r="V54" s="29" t="s">
        <v>28</v>
      </c>
    </row>
    <row r="55" spans="1:22" ht="11.25" customHeight="1"/>
    <row r="56" spans="1:22" ht="10.5" customHeight="1"/>
  </sheetData>
  <sheetProtection sheet="1" objects="1" scenarios="1" formatCells="0" formatColumns="0" formatRows="0"/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Administrator</cp:lastModifiedBy>
  <cp:lastPrinted>2012-10-23T22:32:53Z</cp:lastPrinted>
  <dcterms:created xsi:type="dcterms:W3CDTF">2012-05-04T22:10:30Z</dcterms:created>
  <dcterms:modified xsi:type="dcterms:W3CDTF">2013-01-29T18:04:55Z</dcterms:modified>
</cp:coreProperties>
</file>