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definedNames>
    <definedName name="_xlnm.Print_Area" localSheetId="2">'Eff Conc.'!$A$1:$AD$71</definedName>
    <definedName name="_xlnm.Print_Area" localSheetId="3">'Eff Loads'!$A$1:$X$68</definedName>
    <definedName name="_xlnm.Print_Area" localSheetId="5">'Eff QAQC MLs'!$A$1:$AA$69</definedName>
    <definedName name="_xlnm.Print_Area" localSheetId="0">'Inf Conc.'!$A$1:$AA$25</definedName>
    <definedName name="_xlnm.Print_Area" localSheetId="1">'Inf Loads'!$A$1:$U$19</definedName>
    <definedName name="_xlnm.Print_Area" localSheetId="4">'Inf QAQC MLs'!$A$1:$V$27</definedName>
  </definedNames>
  <calcPr calcId="114210"/>
</workbook>
</file>

<file path=xl/calcChain.xml><?xml version="1.0" encoding="utf-8"?>
<calcChain xmlns="http://schemas.openxmlformats.org/spreadsheetml/2006/main">
  <c r="X21" i="3"/>
  <c r="W21"/>
  <c r="V21"/>
  <c r="U21"/>
  <c r="C9" i="2"/>
  <c r="M9"/>
  <c r="K9"/>
  <c r="E9"/>
  <c r="G9"/>
  <c r="E10" i="1"/>
  <c r="B20" i="4"/>
  <c r="K20"/>
  <c r="C8" i="2"/>
  <c r="L8"/>
  <c r="R20" i="4"/>
  <c r="Q20"/>
  <c r="E20"/>
  <c r="G20"/>
  <c r="H20"/>
  <c r="F8" i="2"/>
  <c r="H8"/>
  <c r="I8"/>
  <c r="P20" i="4"/>
  <c r="O20"/>
  <c r="B19"/>
  <c r="K19"/>
  <c r="R19"/>
  <c r="Q19"/>
  <c r="E19"/>
  <c r="G19"/>
  <c r="H19"/>
  <c r="P19"/>
  <c r="O19"/>
  <c r="X20" i="3"/>
  <c r="W20"/>
  <c r="V20"/>
  <c r="U20"/>
  <c r="B10" i="4"/>
  <c r="D10"/>
  <c r="E10"/>
  <c r="G10"/>
  <c r="H10"/>
  <c r="O10"/>
  <c r="K10"/>
  <c r="Q10"/>
  <c r="D10" i="3"/>
  <c r="X11"/>
  <c r="W11"/>
  <c r="V11"/>
  <c r="U11"/>
  <c r="D11"/>
  <c r="R10" i="4"/>
  <c r="B62"/>
  <c r="L62"/>
  <c r="C62"/>
  <c r="M62"/>
  <c r="B63"/>
  <c r="N63"/>
  <c r="C63"/>
  <c r="M63"/>
  <c r="B64"/>
  <c r="L64"/>
  <c r="C64"/>
  <c r="M64"/>
  <c r="C61"/>
  <c r="M61"/>
  <c r="B61"/>
  <c r="N61"/>
  <c r="D65" i="3"/>
  <c r="D64"/>
  <c r="D63"/>
  <c r="D62"/>
  <c r="C10" i="4"/>
  <c r="C19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F52"/>
  <c r="C52"/>
  <c r="B53"/>
  <c r="N53"/>
  <c r="C53"/>
  <c r="M53"/>
  <c r="B54"/>
  <c r="N54"/>
  <c r="C54"/>
  <c r="B55"/>
  <c r="N55"/>
  <c r="C55"/>
  <c r="M55"/>
  <c r="B56"/>
  <c r="N56"/>
  <c r="C56"/>
  <c r="D9" i="2"/>
  <c r="N9"/>
  <c r="D10"/>
  <c r="N10"/>
  <c r="D11"/>
  <c r="N11"/>
  <c r="D12"/>
  <c r="N12"/>
  <c r="O9"/>
  <c r="C10"/>
  <c r="O10"/>
  <c r="C11"/>
  <c r="O11"/>
  <c r="C12"/>
  <c r="O12"/>
  <c r="D12" i="3"/>
  <c r="D13"/>
  <c r="D14"/>
  <c r="D15"/>
  <c r="D16"/>
  <c r="D17"/>
  <c r="D18"/>
  <c r="D19"/>
  <c r="D20"/>
  <c r="D19" i="4"/>
  <c r="D21" i="3"/>
  <c r="D20" i="4"/>
  <c r="D22" i="3"/>
  <c r="D21" i="4"/>
  <c r="D23" i="3"/>
  <c r="D22" i="4"/>
  <c r="D24" i="3"/>
  <c r="D23" i="4"/>
  <c r="D25" i="3"/>
  <c r="D24" i="4"/>
  <c r="D26" i="3"/>
  <c r="D25" i="4"/>
  <c r="D27" i="3"/>
  <c r="D26" i="4"/>
  <c r="D28" i="3"/>
  <c r="D27" i="4"/>
  <c r="D29" i="3"/>
  <c r="D28" i="4"/>
  <c r="D30" i="3"/>
  <c r="D29" i="4"/>
  <c r="D31" i="3"/>
  <c r="D30" i="4"/>
  <c r="D32" i="3"/>
  <c r="D31" i="4"/>
  <c r="D33" i="3"/>
  <c r="D32" i="4"/>
  <c r="D34" i="3"/>
  <c r="D33" i="4"/>
  <c r="D35" i="3"/>
  <c r="D34" i="4"/>
  <c r="D36" i="3"/>
  <c r="D35" i="4"/>
  <c r="D37" i="3"/>
  <c r="D36" i="4"/>
  <c r="D38" i="3"/>
  <c r="D37" i="4"/>
  <c r="D39" i="3"/>
  <c r="D38" i="4"/>
  <c r="D40" i="3"/>
  <c r="D39" i="4"/>
  <c r="D41" i="3"/>
  <c r="D40" i="4"/>
  <c r="D42" i="3"/>
  <c r="D41" i="4"/>
  <c r="D43" i="3"/>
  <c r="D42" i="4"/>
  <c r="D44" i="3"/>
  <c r="D43" i="4"/>
  <c r="D45" i="3"/>
  <c r="D44" i="4"/>
  <c r="D46" i="3"/>
  <c r="D45" i="4"/>
  <c r="D47" i="3"/>
  <c r="D46" i="4"/>
  <c r="D48" i="3"/>
  <c r="D47" i="4"/>
  <c r="D49" i="3"/>
  <c r="D48" i="4"/>
  <c r="D50" i="3"/>
  <c r="D49" i="4"/>
  <c r="D51" i="3"/>
  <c r="D50" i="4"/>
  <c r="D52" i="3"/>
  <c r="D51" i="4"/>
  <c r="D53" i="3"/>
  <c r="D52" i="4"/>
  <c r="D54" i="3"/>
  <c r="D53" i="4"/>
  <c r="D55" i="3"/>
  <c r="D54" i="4"/>
  <c r="D56" i="3"/>
  <c r="D55" i="4"/>
  <c r="D57" i="3"/>
  <c r="D56" i="4"/>
  <c r="D8" i="2"/>
  <c r="N8"/>
  <c r="E11" i="1"/>
  <c r="E11" i="2"/>
  <c r="E9" i="1"/>
  <c r="O8" i="2"/>
  <c r="M8"/>
  <c r="E8"/>
  <c r="G8"/>
  <c r="K8"/>
  <c r="F12"/>
  <c r="F10"/>
  <c r="H12"/>
  <c r="H10"/>
  <c r="I12"/>
  <c r="I10"/>
  <c r="J12"/>
  <c r="J10"/>
  <c r="L12"/>
  <c r="L10"/>
  <c r="G61" i="4"/>
  <c r="I61"/>
  <c r="I64"/>
  <c r="G64"/>
  <c r="E64"/>
  <c r="H63"/>
  <c r="F63"/>
  <c r="I62"/>
  <c r="G62"/>
  <c r="E62"/>
  <c r="L61"/>
  <c r="K64"/>
  <c r="K63"/>
  <c r="K62"/>
  <c r="N64"/>
  <c r="N62"/>
  <c r="J8" i="2"/>
  <c r="F11"/>
  <c r="F9"/>
  <c r="H11"/>
  <c r="H9"/>
  <c r="I11"/>
  <c r="I9"/>
  <c r="J11"/>
  <c r="J9"/>
  <c r="L11"/>
  <c r="L9"/>
  <c r="E61" i="4"/>
  <c r="F61"/>
  <c r="H61"/>
  <c r="H64"/>
  <c r="F64"/>
  <c r="I63"/>
  <c r="G63"/>
  <c r="E63"/>
  <c r="H62"/>
  <c r="F62"/>
  <c r="K61"/>
  <c r="L63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0"/>
  <c r="M56"/>
  <c r="L56"/>
  <c r="J56"/>
  <c r="H56"/>
  <c r="F56"/>
  <c r="K55"/>
  <c r="I55"/>
  <c r="G55"/>
  <c r="E55"/>
  <c r="M54"/>
  <c r="L54"/>
  <c r="J54"/>
  <c r="H54"/>
  <c r="F54"/>
  <c r="K53"/>
  <c r="I53"/>
  <c r="G53"/>
  <c r="E53"/>
  <c r="M52"/>
  <c r="L52"/>
  <c r="J52"/>
  <c r="H52"/>
  <c r="N52"/>
  <c r="E52"/>
  <c r="N51"/>
  <c r="E51"/>
  <c r="G51"/>
  <c r="I51"/>
  <c r="K51"/>
  <c r="F51"/>
  <c r="H51"/>
  <c r="J51"/>
  <c r="L51"/>
  <c r="F50"/>
  <c r="H50"/>
  <c r="J50"/>
  <c r="L50"/>
  <c r="N50"/>
  <c r="E50"/>
  <c r="G50"/>
  <c r="I50"/>
  <c r="K50"/>
  <c r="N49"/>
  <c r="E49"/>
  <c r="G49"/>
  <c r="I49"/>
  <c r="K49"/>
  <c r="F49"/>
  <c r="H49"/>
  <c r="J49"/>
  <c r="L49"/>
  <c r="F48"/>
  <c r="H48"/>
  <c r="J48"/>
  <c r="L48"/>
  <c r="N48"/>
  <c r="E48"/>
  <c r="G48"/>
  <c r="I48"/>
  <c r="K48"/>
  <c r="N47"/>
  <c r="E47"/>
  <c r="G47"/>
  <c r="I47"/>
  <c r="K47"/>
  <c r="F47"/>
  <c r="H47"/>
  <c r="J47"/>
  <c r="L47"/>
  <c r="F46"/>
  <c r="H46"/>
  <c r="J46"/>
  <c r="L46"/>
  <c r="N46"/>
  <c r="E46"/>
  <c r="G46"/>
  <c r="I46"/>
  <c r="K46"/>
  <c r="N45"/>
  <c r="E45"/>
  <c r="G45"/>
  <c r="I45"/>
  <c r="K45"/>
  <c r="F45"/>
  <c r="H45"/>
  <c r="J45"/>
  <c r="L45"/>
  <c r="F44"/>
  <c r="H44"/>
  <c r="J44"/>
  <c r="L44"/>
  <c r="N44"/>
  <c r="E44"/>
  <c r="G44"/>
  <c r="I44"/>
  <c r="K44"/>
  <c r="N43"/>
  <c r="E43"/>
  <c r="G43"/>
  <c r="I43"/>
  <c r="K43"/>
  <c r="F43"/>
  <c r="H43"/>
  <c r="J43"/>
  <c r="L43"/>
  <c r="F42"/>
  <c r="H42"/>
  <c r="J42"/>
  <c r="L42"/>
  <c r="N42"/>
  <c r="E42"/>
  <c r="G42"/>
  <c r="I42"/>
  <c r="K42"/>
  <c r="N41"/>
  <c r="E41"/>
  <c r="G41"/>
  <c r="I41"/>
  <c r="K41"/>
  <c r="F41"/>
  <c r="H41"/>
  <c r="J41"/>
  <c r="L41"/>
  <c r="F40"/>
  <c r="H40"/>
  <c r="J40"/>
  <c r="L40"/>
  <c r="N40"/>
  <c r="E40"/>
  <c r="G40"/>
  <c r="I40"/>
  <c r="K40"/>
  <c r="N39"/>
  <c r="E39"/>
  <c r="G39"/>
  <c r="I39"/>
  <c r="K39"/>
  <c r="F39"/>
  <c r="H39"/>
  <c r="J39"/>
  <c r="L39"/>
  <c r="F38"/>
  <c r="H38"/>
  <c r="J38"/>
  <c r="L38"/>
  <c r="N38"/>
  <c r="E38"/>
  <c r="G38"/>
  <c r="I38"/>
  <c r="K38"/>
  <c r="N37"/>
  <c r="E37"/>
  <c r="G37"/>
  <c r="I37"/>
  <c r="K37"/>
  <c r="F37"/>
  <c r="H37"/>
  <c r="J37"/>
  <c r="L37"/>
  <c r="F36"/>
  <c r="H36"/>
  <c r="J36"/>
  <c r="L36"/>
  <c r="N36"/>
  <c r="E36"/>
  <c r="G36"/>
  <c r="I36"/>
  <c r="K36"/>
  <c r="N35"/>
  <c r="E35"/>
  <c r="G35"/>
  <c r="I35"/>
  <c r="K35"/>
  <c r="F35"/>
  <c r="H35"/>
  <c r="J35"/>
  <c r="L35"/>
  <c r="F34"/>
  <c r="H34"/>
  <c r="J34"/>
  <c r="L34"/>
  <c r="N34"/>
  <c r="E34"/>
  <c r="G34"/>
  <c r="I34"/>
  <c r="K34"/>
  <c r="N33"/>
  <c r="E33"/>
  <c r="G33"/>
  <c r="I33"/>
  <c r="K33"/>
  <c r="F33"/>
  <c r="H33"/>
  <c r="J33"/>
  <c r="L33"/>
  <c r="F32"/>
  <c r="H32"/>
  <c r="J32"/>
  <c r="L32"/>
  <c r="N32"/>
  <c r="E32"/>
  <c r="G32"/>
  <c r="I32"/>
  <c r="K32"/>
  <c r="N31"/>
  <c r="E31"/>
  <c r="G31"/>
  <c r="I31"/>
  <c r="K31"/>
  <c r="F31"/>
  <c r="H31"/>
  <c r="J31"/>
  <c r="L31"/>
  <c r="F30"/>
  <c r="H30"/>
  <c r="J30"/>
  <c r="L30"/>
  <c r="N30"/>
  <c r="E30"/>
  <c r="G30"/>
  <c r="I30"/>
  <c r="K30"/>
  <c r="N29"/>
  <c r="E29"/>
  <c r="G29"/>
  <c r="I29"/>
  <c r="K29"/>
  <c r="F29"/>
  <c r="H29"/>
  <c r="J29"/>
  <c r="L29"/>
  <c r="F28"/>
  <c r="H28"/>
  <c r="J28"/>
  <c r="L28"/>
  <c r="N28"/>
  <c r="E28"/>
  <c r="G28"/>
  <c r="I28"/>
  <c r="K28"/>
  <c r="N27"/>
  <c r="E27"/>
  <c r="G27"/>
  <c r="I27"/>
  <c r="K27"/>
  <c r="F27"/>
  <c r="H27"/>
  <c r="J27"/>
  <c r="L27"/>
  <c r="F26"/>
  <c r="H26"/>
  <c r="J26"/>
  <c r="L26"/>
  <c r="N26"/>
  <c r="E26"/>
  <c r="G26"/>
  <c r="I26"/>
  <c r="K26"/>
  <c r="N25"/>
  <c r="E25"/>
  <c r="G25"/>
  <c r="I25"/>
  <c r="K25"/>
  <c r="F25"/>
  <c r="H25"/>
  <c r="J25"/>
  <c r="L25"/>
  <c r="F24"/>
  <c r="H24"/>
  <c r="J24"/>
  <c r="L24"/>
  <c r="N24"/>
  <c r="E24"/>
  <c r="G24"/>
  <c r="I24"/>
  <c r="K24"/>
  <c r="N23"/>
  <c r="E23"/>
  <c r="G23"/>
  <c r="I23"/>
  <c r="K23"/>
  <c r="F23"/>
  <c r="H23"/>
  <c r="J23"/>
  <c r="L23"/>
  <c r="F22"/>
  <c r="H22"/>
  <c r="J22"/>
  <c r="L22"/>
  <c r="N22"/>
  <c r="E22"/>
  <c r="G22"/>
  <c r="I22"/>
  <c r="K22"/>
  <c r="N21"/>
  <c r="E21"/>
  <c r="G21"/>
  <c r="I21"/>
  <c r="K21"/>
  <c r="F21"/>
  <c r="H21"/>
  <c r="J21"/>
  <c r="L21"/>
  <c r="F20"/>
  <c r="J20"/>
  <c r="L20"/>
  <c r="N20"/>
  <c r="I20"/>
  <c r="N19"/>
  <c r="I19"/>
  <c r="F19"/>
  <c r="J19"/>
  <c r="L19"/>
  <c r="F10"/>
  <c r="J10"/>
  <c r="L10"/>
  <c r="N10"/>
  <c r="I10"/>
  <c r="K56"/>
  <c r="I56"/>
  <c r="G56"/>
  <c r="E56"/>
  <c r="L55"/>
  <c r="J55"/>
  <c r="H55"/>
  <c r="F55"/>
  <c r="K54"/>
  <c r="I54"/>
  <c r="G54"/>
  <c r="E54"/>
  <c r="L53"/>
  <c r="J53"/>
  <c r="H53"/>
  <c r="F53"/>
  <c r="K52"/>
  <c r="I52"/>
  <c r="G52"/>
  <c r="M11" i="2"/>
  <c r="K11"/>
  <c r="G11"/>
  <c r="D61" i="4"/>
  <c r="P10"/>
  <c r="D62"/>
  <c r="D64"/>
  <c r="D63"/>
</calcChain>
</file>

<file path=xl/sharedStrings.xml><?xml version="1.0" encoding="utf-8"?>
<sst xmlns="http://schemas.openxmlformats.org/spreadsheetml/2006/main" count="339" uniqueCount="116">
  <si>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</si>
  <si>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</si>
  <si>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</si>
  <si>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</si>
  <si>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</si>
  <si>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</si>
  <si>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</si>
  <si>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</si>
  <si>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</si>
  <si>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</si>
  <si>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</si>
  <si>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</si>
  <si>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</si>
  <si>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</si>
  <si>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</si>
  <si>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Flow  (MGD)</t>
  </si>
  <si>
    <t>Ave Daily</t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</si>
  <si>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</si>
  <si>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</si>
  <si>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</si>
  <si>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</si>
  <si>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</si>
  <si>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</si>
  <si>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</si>
  <si>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</si>
  <si>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</si>
  <si>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</si>
  <si>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</si>
  <si>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</si>
  <si>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indexed="10"/>
        <rFont val="Calibri"/>
        <family val="2"/>
      </rPr>
      <t>*</t>
    </r>
  </si>
  <si>
    <r>
      <t>SKN</t>
    </r>
    <r>
      <rPr>
        <sz val="10"/>
        <color indexed="10"/>
        <rFont val="Calibri"/>
        <family val="2"/>
      </rPr>
      <t>*</t>
    </r>
  </si>
  <si>
    <r>
      <t>TDN</t>
    </r>
    <r>
      <rPr>
        <sz val="10"/>
        <color indexed="10"/>
        <rFont val="Calibri"/>
        <family val="2"/>
      </rPr>
      <t>*</t>
    </r>
  </si>
  <si>
    <t>Dry 2012</t>
  </si>
  <si>
    <t>Wet 2012/3</t>
  </si>
  <si>
    <t>Dry 2013</t>
  </si>
  <si>
    <t>Dry 2014</t>
  </si>
  <si>
    <t>Wet 2012/4</t>
  </si>
  <si>
    <t>(major dischargers 2/month, minor dischargers 1/month)</t>
  </si>
  <si>
    <t>Two additional samples during peak flow each wet season for major dischargers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</si>
  <si>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</si>
  <si>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</si>
  <si>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</si>
  <si>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</si>
  <si>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</si>
  <si>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</si>
  <si>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</si>
  <si>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indexed="10"/>
        <rFont val="Calibri"/>
        <family val="2"/>
      </rPr>
      <t>*</t>
    </r>
  </si>
  <si>
    <t>DRP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</si>
  <si>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</si>
  <si>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</si>
  <si>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</si>
  <si>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</si>
  <si>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</si>
  <si>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</si>
  <si>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</si>
  <si>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</si>
  <si>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</si>
  <si>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</si>
  <si>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</si>
  <si>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</si>
  <si>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indexed="10"/>
        <rFont val="Calibri"/>
        <family val="2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</si>
  <si>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</si>
  <si>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indexed="10"/>
        <rFont val="Calibri"/>
        <family val="2"/>
      </rPr>
      <t>*</t>
    </r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</si>
  <si>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</si>
  <si>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</si>
  <si>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</si>
  <si>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</si>
  <si>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</si>
  <si>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</si>
  <si>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  <r>
      <rPr>
        <sz val="10"/>
        <color indexed="10"/>
        <rFont val="Calibri"/>
        <family val="2"/>
      </rPr>
      <t>**</t>
    </r>
  </si>
  <si>
    <r>
      <t>pH</t>
    </r>
    <r>
      <rPr>
        <sz val="10"/>
        <color indexed="10"/>
        <rFont val="Calibri"/>
        <family val="2"/>
      </rPr>
      <t>**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</si>
  <si>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</si>
  <si>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</si>
  <si>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</si>
  <si>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</si>
  <si>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</si>
  <si>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</si>
  <si>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</si>
  <si>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</si>
  <si>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</si>
  <si>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</si>
  <si>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</si>
  <si>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</si>
  <si>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>City of Calistoga</t>
  </si>
  <si>
    <t>Warren Schenstrom Water Systems Superintendent (707) 942-2847</t>
  </si>
  <si>
    <t>Warren Schenstrom Water Systems Superintendent (707) 942- 2847</t>
  </si>
  <si>
    <t>Grab</t>
  </si>
  <si>
    <t>Units</t>
  </si>
  <si>
    <t>Analytical Method</t>
  </si>
  <si>
    <t>RL</t>
  </si>
  <si>
    <t>mg/L</t>
  </si>
  <si>
    <t>SM20-4500-NH3 C (TKN)</t>
  </si>
  <si>
    <t>SM20-4500-NH3 C (Soluble TKN)</t>
  </si>
  <si>
    <t>EPA 353.2</t>
  </si>
  <si>
    <t>SM20-4500-NH3 C</t>
  </si>
  <si>
    <t>SM20-4500-P E</t>
  </si>
  <si>
    <t>SM20-4500-P E (filtrate)</t>
  </si>
  <si>
    <t>SM20-2540 D</t>
  </si>
  <si>
    <t>No (EFF-001) discharge to Napa River. Used filter feed pump flow rate for spreadsheet calculations.</t>
  </si>
  <si>
    <t xml:space="preserve">* Dischargers shall collect monthly / bimonthly samples "on varying days selected at random …" in accordance with NPDES permit Attachment G. Dates indicated here are approximate. </t>
  </si>
  <si>
    <t>DRP (TRP)</t>
  </si>
  <si>
    <t>SM20-4500-NO2 B</t>
  </si>
  <si>
    <r>
      <t>Effluent MDL / ML (mg/L)</t>
    </r>
    <r>
      <rPr>
        <sz val="10"/>
        <color indexed="8"/>
        <rFont val="Calibri"/>
        <family val="2"/>
      </rPr>
      <t xml:space="preserve"> 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</si>
  <si>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</si>
  <si>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r>
      <t>Effluent Concentrations (mg/L)</t>
    </r>
    <r>
      <rPr>
        <sz val="10"/>
        <color indexed="8"/>
        <rFont val="Calibri"/>
        <family val="2"/>
      </rPr>
      <t xml:space="preserve"> </t>
    </r>
  </si>
  <si>
    <t>Influent Concentrations (mg/L)</t>
  </si>
  <si>
    <t>Wet 2012/13</t>
  </si>
  <si>
    <t>Wet 2013/14</t>
  </si>
  <si>
    <t>Lab results are reported as 'ND'. The reporting limit has been entered for spreadsheet calculations.</t>
  </si>
  <si>
    <t xml:space="preserve">Effluent Concentrations (mg/L) </t>
  </si>
  <si>
    <t>DRP (dissolved reactive phosphorus / dissolved ortho phosphate) can be TRP (total reactive phosphate / total ortho phosphate) per SWRCB letter 07/03/12.</t>
  </si>
  <si>
    <r>
      <t xml:space="preserve">Influent Loads (kg/d)  </t>
    </r>
    <r>
      <rPr>
        <i/>
        <sz val="12"/>
        <color indexed="10"/>
        <rFont val="Calibri"/>
        <family val="2"/>
      </rPr>
      <t xml:space="preserve"> [mg/L X MGD X 3.78 = kg/d]</t>
    </r>
  </si>
  <si>
    <t>TDP*</t>
  </si>
  <si>
    <t>* Parameters not required for influent monitoring per agreement with Water Board staff: SKN, Urea, and TDP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</si>
  <si>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</si>
  <si>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Continuous monitoring Inf pH meter failure - weekly grab sample result.</t>
  </si>
</sst>
</file>

<file path=xl/styles.xml><?xml version="1.0" encoding="utf-8"?>
<styleSheet xmlns="http://schemas.openxmlformats.org/spreadsheetml/2006/main">
  <numFmts count="3">
    <numFmt numFmtId="164" formatCode="[$-409]d\-mmm\-yy;@"/>
    <numFmt numFmtId="165" formatCode="0.0"/>
    <numFmt numFmtId="166" formatCode="0.000"/>
  </numFmts>
  <fonts count="16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i/>
      <sz val="8"/>
      <color indexed="10"/>
      <name val="Calibri"/>
      <family val="2"/>
    </font>
    <font>
      <sz val="10"/>
      <color indexed="10"/>
      <name val="Calibri"/>
      <family val="2"/>
    </font>
    <font>
      <sz val="8"/>
      <color indexed="10"/>
      <name val="Calibri"/>
      <family val="2"/>
    </font>
    <font>
      <i/>
      <sz val="6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i/>
      <sz val="7"/>
      <color indexed="10"/>
      <name val="Calibri"/>
      <family val="2"/>
    </font>
    <font>
      <sz val="14"/>
      <color indexed="8"/>
      <name val="Calibri"/>
      <family val="2"/>
    </font>
    <font>
      <b/>
      <sz val="11"/>
      <color indexed="60"/>
      <name val="Calibri"/>
      <family val="2"/>
    </font>
    <font>
      <b/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6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0" fillId="0" borderId="0" xfId="0" applyFont="1"/>
    <xf numFmtId="0" fontId="1" fillId="0" borderId="0" xfId="0" applyFont="1" applyAlignment="1"/>
    <xf numFmtId="0" fontId="4" fillId="0" borderId="10" xfId="0" applyFont="1" applyBorder="1"/>
    <xf numFmtId="0" fontId="2" fillId="2" borderId="1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0" borderId="5" xfId="0" applyFont="1" applyBorder="1"/>
    <xf numFmtId="164" fontId="2" fillId="0" borderId="5" xfId="0" applyNumberFormat="1" applyFont="1" applyBorder="1"/>
    <xf numFmtId="0" fontId="2" fillId="0" borderId="12" xfId="0" applyFont="1" applyBorder="1"/>
    <xf numFmtId="164" fontId="2" fillId="0" borderId="1" xfId="0" applyNumberFormat="1" applyFont="1" applyBorder="1"/>
    <xf numFmtId="164" fontId="2" fillId="0" borderId="6" xfId="0" applyNumberFormat="1" applyFont="1" applyBorder="1"/>
    <xf numFmtId="0" fontId="0" fillId="0" borderId="12" xfId="0" applyBorder="1"/>
    <xf numFmtId="0" fontId="0" fillId="0" borderId="0" xfId="0" applyBorder="1"/>
    <xf numFmtId="0" fontId="0" fillId="0" borderId="11" xfId="0" applyBorder="1"/>
    <xf numFmtId="0" fontId="2" fillId="0" borderId="13" xfId="0" applyFont="1" applyBorder="1"/>
    <xf numFmtId="0" fontId="2" fillId="0" borderId="14" xfId="0" applyFont="1" applyBorder="1"/>
    <xf numFmtId="0" fontId="7" fillId="0" borderId="10" xfId="0" applyFont="1" applyBorder="1"/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0" fillId="0" borderId="1" xfId="0" applyBorder="1"/>
    <xf numFmtId="0" fontId="5" fillId="3" borderId="15" xfId="0" applyFont="1" applyFill="1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165" fontId="2" fillId="0" borderId="1" xfId="0" applyNumberFormat="1" applyFont="1" applyBorder="1" applyAlignment="1"/>
    <xf numFmtId="165" fontId="2" fillId="0" borderId="1" xfId="0" applyNumberFormat="1" applyFont="1" applyBorder="1"/>
    <xf numFmtId="0" fontId="4" fillId="0" borderId="0" xfId="0" applyFont="1" applyBorder="1"/>
    <xf numFmtId="164" fontId="2" fillId="0" borderId="13" xfId="0" applyNumberFormat="1" applyFont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0" fontId="2" fillId="4" borderId="0" xfId="0" applyFont="1" applyFill="1" applyBorder="1"/>
    <xf numFmtId="165" fontId="2" fillId="4" borderId="1" xfId="0" applyNumberFormat="1" applyFont="1" applyFill="1" applyBorder="1"/>
    <xf numFmtId="0" fontId="2" fillId="4" borderId="10" xfId="0" applyFont="1" applyFill="1" applyBorder="1"/>
    <xf numFmtId="165" fontId="2" fillId="4" borderId="16" xfId="0" applyNumberFormat="1" applyFont="1" applyFill="1" applyBorder="1"/>
    <xf numFmtId="165" fontId="2" fillId="0" borderId="5" xfId="0" applyNumberFormat="1" applyFont="1" applyBorder="1"/>
    <xf numFmtId="0" fontId="7" fillId="0" borderId="0" xfId="0" applyFont="1" applyBorder="1"/>
    <xf numFmtId="0" fontId="2" fillId="4" borderId="16" xfId="0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/>
    <xf numFmtId="0" fontId="2" fillId="4" borderId="6" xfId="0" applyFont="1" applyFill="1" applyBorder="1"/>
    <xf numFmtId="0" fontId="2" fillId="4" borderId="17" xfId="0" applyFont="1" applyFill="1" applyBorder="1"/>
    <xf numFmtId="165" fontId="2" fillId="4" borderId="6" xfId="0" applyNumberFormat="1" applyFont="1" applyFill="1" applyBorder="1"/>
    <xf numFmtId="0" fontId="2" fillId="2" borderId="18" xfId="0" applyFont="1" applyFill="1" applyBorder="1" applyAlignment="1">
      <alignment horizontal="center" wrapText="1"/>
    </xf>
    <xf numFmtId="0" fontId="0" fillId="0" borderId="19" xfId="0" applyBorder="1"/>
    <xf numFmtId="165" fontId="2" fillId="0" borderId="5" xfId="0" applyNumberFormat="1" applyFont="1" applyBorder="1" applyAlignment="1"/>
    <xf numFmtId="165" fontId="2" fillId="4" borderId="1" xfId="0" applyNumberFormat="1" applyFont="1" applyFill="1" applyBorder="1" applyAlignment="1"/>
    <xf numFmtId="0" fontId="0" fillId="4" borderId="1" xfId="0" applyFill="1" applyBorder="1"/>
    <xf numFmtId="0" fontId="0" fillId="4" borderId="11" xfId="0" applyFill="1" applyBorder="1"/>
    <xf numFmtId="165" fontId="2" fillId="4" borderId="16" xfId="0" applyNumberFormat="1" applyFont="1" applyFill="1" applyBorder="1" applyAlignment="1"/>
    <xf numFmtId="0" fontId="0" fillId="4" borderId="16" xfId="0" applyFill="1" applyBorder="1"/>
    <xf numFmtId="0" fontId="0" fillId="4" borderId="20" xfId="0" applyFill="1" applyBorder="1"/>
    <xf numFmtId="165" fontId="2" fillId="4" borderId="6" xfId="0" applyNumberFormat="1" applyFont="1" applyFill="1" applyBorder="1" applyAlignment="1"/>
    <xf numFmtId="0" fontId="0" fillId="4" borderId="7" xfId="0" applyFill="1" applyBorder="1"/>
    <xf numFmtId="0" fontId="2" fillId="2" borderId="21" xfId="0" applyFont="1" applyFill="1" applyBorder="1" applyAlignment="1">
      <alignment horizontal="center" wrapText="1"/>
    </xf>
    <xf numFmtId="0" fontId="5" fillId="2" borderId="18" xfId="0" applyFont="1" applyFill="1" applyBorder="1" applyAlignment="1">
      <alignment horizontal="center" wrapText="1"/>
    </xf>
    <xf numFmtId="0" fontId="2" fillId="0" borderId="1" xfId="0" applyFont="1" applyFill="1" applyBorder="1"/>
    <xf numFmtId="0" fontId="2" fillId="0" borderId="0" xfId="0" applyFont="1" applyFill="1" applyBorder="1"/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/>
    <xf numFmtId="0" fontId="2" fillId="0" borderId="14" xfId="0" applyFont="1" applyFill="1" applyBorder="1"/>
    <xf numFmtId="0" fontId="0" fillId="0" borderId="0" xfId="0" applyFill="1" applyBorder="1"/>
    <xf numFmtId="0" fontId="2" fillId="0" borderId="6" xfId="0" applyFont="1" applyFill="1" applyBorder="1"/>
    <xf numFmtId="165" fontId="2" fillId="0" borderId="6" xfId="0" applyNumberFormat="1" applyFont="1" applyFill="1" applyBorder="1"/>
    <xf numFmtId="165" fontId="2" fillId="0" borderId="6" xfId="0" applyNumberFormat="1" applyFont="1" applyFill="1" applyBorder="1" applyAlignment="1"/>
    <xf numFmtId="0" fontId="2" fillId="0" borderId="15" xfId="0" applyFont="1" applyFill="1" applyBorder="1"/>
    <xf numFmtId="165" fontId="2" fillId="0" borderId="13" xfId="0" applyNumberFormat="1" applyFont="1" applyBorder="1"/>
    <xf numFmtId="165" fontId="2" fillId="0" borderId="14" xfId="0" applyNumberFormat="1" applyFont="1" applyFill="1" applyBorder="1"/>
    <xf numFmtId="165" fontId="2" fillId="0" borderId="14" xfId="0" applyNumberFormat="1" applyFont="1" applyBorder="1"/>
    <xf numFmtId="165" fontId="2" fillId="0" borderId="15" xfId="0" applyNumberFormat="1" applyFont="1" applyFill="1" applyBorder="1"/>
    <xf numFmtId="0" fontId="2" fillId="0" borderId="5" xfId="0" applyFont="1" applyFill="1" applyBorder="1"/>
    <xf numFmtId="164" fontId="2" fillId="4" borderId="6" xfId="0" applyNumberFormat="1" applyFont="1" applyFill="1" applyBorder="1"/>
    <xf numFmtId="0" fontId="0" fillId="4" borderId="14" xfId="0" applyFill="1" applyBorder="1"/>
    <xf numFmtId="0" fontId="0" fillId="4" borderId="22" xfId="0" applyFill="1" applyBorder="1"/>
    <xf numFmtId="0" fontId="0" fillId="4" borderId="6" xfId="0" applyFill="1" applyBorder="1"/>
    <xf numFmtId="0" fontId="0" fillId="4" borderId="15" xfId="0" applyFill="1" applyBorder="1"/>
    <xf numFmtId="0" fontId="0" fillId="0" borderId="0" xfId="0" applyBorder="1" applyAlignment="1"/>
    <xf numFmtId="0" fontId="7" fillId="0" borderId="16" xfId="0" applyFont="1" applyBorder="1"/>
    <xf numFmtId="0" fontId="2" fillId="3" borderId="23" xfId="0" applyFont="1" applyFill="1" applyBorder="1" applyAlignment="1">
      <alignment horizontal="center" wrapText="1"/>
    </xf>
    <xf numFmtId="0" fontId="2" fillId="0" borderId="24" xfId="0" applyFont="1" applyBorder="1"/>
    <xf numFmtId="0" fontId="2" fillId="4" borderId="25" xfId="0" applyFont="1" applyFill="1" applyBorder="1"/>
    <xf numFmtId="0" fontId="2" fillId="0" borderId="25" xfId="0" applyFont="1" applyBorder="1"/>
    <xf numFmtId="0" fontId="2" fillId="4" borderId="26" xfId="0" applyFont="1" applyFill="1" applyBorder="1"/>
    <xf numFmtId="0" fontId="2" fillId="4" borderId="23" xfId="0" applyFont="1" applyFill="1" applyBorder="1"/>
    <xf numFmtId="0" fontId="2" fillId="0" borderId="25" xfId="0" applyFont="1" applyFill="1" applyBorder="1"/>
    <xf numFmtId="0" fontId="2" fillId="0" borderId="23" xfId="0" applyFont="1" applyFill="1" applyBorder="1"/>
    <xf numFmtId="0" fontId="2" fillId="2" borderId="25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8" xfId="0" applyNumberFormat="1" applyFont="1" applyFill="1" applyBorder="1"/>
    <xf numFmtId="165" fontId="2" fillId="4" borderId="28" xfId="0" applyNumberFormat="1" applyFont="1" applyFill="1" applyBorder="1"/>
    <xf numFmtId="165" fontId="2" fillId="4" borderId="29" xfId="0" applyNumberFormat="1" applyFont="1" applyFill="1" applyBorder="1"/>
    <xf numFmtId="165" fontId="2" fillId="0" borderId="24" xfId="0" applyNumberFormat="1" applyFont="1" applyBorder="1"/>
    <xf numFmtId="165" fontId="2" fillId="0" borderId="25" xfId="0" applyNumberFormat="1" applyFont="1" applyFill="1" applyBorder="1"/>
    <xf numFmtId="165" fontId="2" fillId="4" borderId="25" xfId="0" applyNumberFormat="1" applyFont="1" applyFill="1" applyBorder="1"/>
    <xf numFmtId="165" fontId="2" fillId="4" borderId="23" xfId="0" applyNumberFormat="1" applyFont="1" applyFill="1" applyBorder="1"/>
    <xf numFmtId="165" fontId="2" fillId="0" borderId="28" xfId="0" applyNumberFormat="1" applyFont="1" applyBorder="1"/>
    <xf numFmtId="165" fontId="2" fillId="4" borderId="30" xfId="0" applyNumberFormat="1" applyFont="1" applyFill="1" applyBorder="1"/>
    <xf numFmtId="165" fontId="2" fillId="0" borderId="25" xfId="0" applyNumberFormat="1" applyFont="1" applyBorder="1"/>
    <xf numFmtId="165" fontId="2" fillId="4" borderId="26" xfId="0" applyNumberFormat="1" applyFont="1" applyFill="1" applyBorder="1"/>
    <xf numFmtId="165" fontId="2" fillId="0" borderId="27" xfId="0" applyNumberFormat="1" applyFont="1" applyBorder="1" applyAlignment="1"/>
    <xf numFmtId="165" fontId="2" fillId="4" borderId="28" xfId="0" applyNumberFormat="1" applyFont="1" applyFill="1" applyBorder="1" applyAlignment="1"/>
    <xf numFmtId="165" fontId="2" fillId="0" borderId="28" xfId="0" applyNumberFormat="1" applyFont="1" applyBorder="1" applyAlignment="1"/>
    <xf numFmtId="165" fontId="2" fillId="4" borderId="30" xfId="0" applyNumberFormat="1" applyFont="1" applyFill="1" applyBorder="1" applyAlignment="1"/>
    <xf numFmtId="165" fontId="2" fillId="4" borderId="29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4" borderId="25" xfId="0" applyNumberFormat="1" applyFont="1" applyFill="1" applyBorder="1" applyAlignment="1"/>
    <xf numFmtId="165" fontId="2" fillId="0" borderId="25" xfId="0" applyNumberFormat="1" applyFont="1" applyBorder="1" applyAlignment="1"/>
    <xf numFmtId="165" fontId="2" fillId="4" borderId="26" xfId="0" applyNumberFormat="1" applyFont="1" applyFill="1" applyBorder="1" applyAlignment="1"/>
    <xf numFmtId="165" fontId="2" fillId="4" borderId="23" xfId="0" applyNumberFormat="1" applyFont="1" applyFill="1" applyBorder="1" applyAlignment="1"/>
    <xf numFmtId="165" fontId="2" fillId="0" borderId="29" xfId="0" applyNumberFormat="1" applyFont="1" applyFill="1" applyBorder="1"/>
    <xf numFmtId="165" fontId="2" fillId="0" borderId="23" xfId="0" applyNumberFormat="1" applyFont="1" applyFill="1" applyBorder="1"/>
    <xf numFmtId="165" fontId="2" fillId="0" borderId="28" xfId="0" applyNumberFormat="1" applyFont="1" applyFill="1" applyBorder="1" applyAlignment="1"/>
    <xf numFmtId="165" fontId="2" fillId="0" borderId="29" xfId="0" applyNumberFormat="1" applyFont="1" applyFill="1" applyBorder="1" applyAlignment="1"/>
    <xf numFmtId="165" fontId="2" fillId="0" borderId="25" xfId="0" applyNumberFormat="1" applyFont="1" applyFill="1" applyBorder="1" applyAlignment="1"/>
    <xf numFmtId="165" fontId="2" fillId="0" borderId="23" xfId="0" applyNumberFormat="1" applyFont="1" applyFill="1" applyBorder="1" applyAlignment="1"/>
    <xf numFmtId="0" fontId="2" fillId="3" borderId="12" xfId="0" applyFont="1" applyFill="1" applyBorder="1" applyAlignment="1">
      <alignment horizontal="center" wrapText="1"/>
    </xf>
    <xf numFmtId="164" fontId="2" fillId="4" borderId="16" xfId="0" applyNumberFormat="1" applyFont="1" applyFill="1" applyBorder="1"/>
    <xf numFmtId="0" fontId="1" fillId="0" borderId="0" xfId="0" applyFont="1" applyAlignment="1">
      <alignment horizontal="center" vertical="center"/>
    </xf>
    <xf numFmtId="0" fontId="12" fillId="2" borderId="0" xfId="0" applyFont="1" applyFill="1" applyBorder="1" applyAlignment="1">
      <alignment horizontal="center" wrapText="1"/>
    </xf>
    <xf numFmtId="0" fontId="12" fillId="3" borderId="8" xfId="0" applyFont="1" applyFill="1" applyBorder="1" applyAlignment="1">
      <alignment horizontal="center" wrapText="1"/>
    </xf>
    <xf numFmtId="0" fontId="2" fillId="4" borderId="31" xfId="0" applyFont="1" applyFill="1" applyBorder="1"/>
    <xf numFmtId="0" fontId="2" fillId="4" borderId="32" xfId="0" applyFont="1" applyFill="1" applyBorder="1"/>
    <xf numFmtId="0" fontId="2" fillId="4" borderId="33" xfId="0" applyFont="1" applyFill="1" applyBorder="1"/>
    <xf numFmtId="165" fontId="2" fillId="4" borderId="32" xfId="0" applyNumberFormat="1" applyFont="1" applyFill="1" applyBorder="1" applyAlignment="1"/>
    <xf numFmtId="164" fontId="2" fillId="0" borderId="0" xfId="0" applyNumberFormat="1" applyFont="1" applyBorder="1"/>
    <xf numFmtId="164" fontId="2" fillId="4" borderId="33" xfId="0" applyNumberFormat="1" applyFont="1" applyFill="1" applyBorder="1"/>
    <xf numFmtId="164" fontId="2" fillId="4" borderId="17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4" fontId="2" fillId="0" borderId="5" xfId="0" applyNumberFormat="1" applyFont="1" applyBorder="1"/>
    <xf numFmtId="14" fontId="2" fillId="4" borderId="1" xfId="0" applyNumberFormat="1" applyFont="1" applyFill="1" applyBorder="1"/>
    <xf numFmtId="14" fontId="2" fillId="0" borderId="1" xfId="0" applyNumberFormat="1" applyFont="1" applyBorder="1"/>
    <xf numFmtId="14" fontId="2" fillId="4" borderId="16" xfId="0" applyNumberFormat="1" applyFont="1" applyFill="1" applyBorder="1"/>
    <xf numFmtId="14" fontId="2" fillId="4" borderId="6" xfId="0" applyNumberFormat="1" applyFont="1" applyFill="1" applyBorder="1"/>
    <xf numFmtId="14" fontId="2" fillId="0" borderId="13" xfId="0" applyNumberFormat="1" applyFont="1" applyBorder="1"/>
    <xf numFmtId="14" fontId="2" fillId="0" borderId="14" xfId="0" applyNumberFormat="1" applyFont="1" applyFill="1" applyBorder="1"/>
    <xf numFmtId="14" fontId="2" fillId="0" borderId="22" xfId="0" applyNumberFormat="1" applyFont="1" applyBorder="1"/>
    <xf numFmtId="14" fontId="2" fillId="4" borderId="14" xfId="0" applyNumberFormat="1" applyFont="1" applyFill="1" applyBorder="1"/>
    <xf numFmtId="14" fontId="2" fillId="4" borderId="15" xfId="0" applyNumberFormat="1" applyFont="1" applyFill="1" applyBorder="1"/>
    <xf numFmtId="14" fontId="2" fillId="0" borderId="14" xfId="0" applyNumberFormat="1" applyFont="1" applyBorder="1"/>
    <xf numFmtId="14" fontId="2" fillId="4" borderId="22" xfId="0" applyNumberFormat="1" applyFont="1" applyFill="1" applyBorder="1"/>
    <xf numFmtId="0" fontId="14" fillId="0" borderId="0" xfId="0" applyFont="1"/>
    <xf numFmtId="0" fontId="2" fillId="2" borderId="5" xfId="0" applyFont="1" applyFill="1" applyBorder="1" applyAlignment="1">
      <alignment horizontal="center" wrapText="1"/>
    </xf>
    <xf numFmtId="14" fontId="2" fillId="5" borderId="14" xfId="0" applyNumberFormat="1" applyFont="1" applyFill="1" applyBorder="1"/>
    <xf numFmtId="14" fontId="2" fillId="5" borderId="15" xfId="0" applyNumberFormat="1" applyFont="1" applyFill="1" applyBorder="1"/>
    <xf numFmtId="0" fontId="4" fillId="2" borderId="14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0" fillId="4" borderId="34" xfId="0" applyFill="1" applyBorder="1"/>
    <xf numFmtId="0" fontId="0" fillId="0" borderId="34" xfId="0" applyBorder="1"/>
    <xf numFmtId="0" fontId="0" fillId="4" borderId="35" xfId="0" applyFill="1" applyBorder="1"/>
    <xf numFmtId="0" fontId="0" fillId="0" borderId="36" xfId="0" applyBorder="1"/>
    <xf numFmtId="0" fontId="0" fillId="4" borderId="37" xfId="0" applyFill="1" applyBorder="1"/>
    <xf numFmtId="0" fontId="0" fillId="4" borderId="18" xfId="0" applyFill="1" applyBorder="1"/>
    <xf numFmtId="0" fontId="0" fillId="0" borderId="18" xfId="0" applyBorder="1"/>
    <xf numFmtId="0" fontId="0" fillId="4" borderId="38" xfId="0" applyFill="1" applyBorder="1"/>
    <xf numFmtId="0" fontId="0" fillId="0" borderId="39" xfId="0" applyBorder="1"/>
    <xf numFmtId="0" fontId="0" fillId="4" borderId="8" xfId="0" applyFill="1" applyBorder="1"/>
    <xf numFmtId="0" fontId="5" fillId="3" borderId="8" xfId="0" applyFont="1" applyFill="1" applyBorder="1" applyAlignment="1">
      <alignment wrapText="1"/>
    </xf>
    <xf numFmtId="0" fontId="5" fillId="3" borderId="23" xfId="0" applyFont="1" applyFill="1" applyBorder="1" applyAlignment="1">
      <alignment wrapText="1"/>
    </xf>
    <xf numFmtId="10" fontId="0" fillId="4" borderId="18" xfId="0" applyNumberFormat="1" applyFill="1" applyBorder="1"/>
    <xf numFmtId="10" fontId="0" fillId="0" borderId="18" xfId="0" applyNumberFormat="1" applyBorder="1"/>
    <xf numFmtId="10" fontId="0" fillId="0" borderId="1" xfId="0" applyNumberFormat="1" applyBorder="1"/>
    <xf numFmtId="10" fontId="0" fillId="4" borderId="22" xfId="0" applyNumberFormat="1" applyFill="1" applyBorder="1"/>
    <xf numFmtId="10" fontId="0" fillId="4" borderId="14" xfId="0" applyNumberFormat="1" applyFill="1" applyBorder="1"/>
    <xf numFmtId="10" fontId="0" fillId="0" borderId="14" xfId="0" applyNumberFormat="1" applyBorder="1"/>
    <xf numFmtId="10" fontId="0" fillId="4" borderId="11" xfId="0" applyNumberFormat="1" applyFill="1" applyBorder="1"/>
    <xf numFmtId="10" fontId="0" fillId="0" borderId="11" xfId="0" applyNumberFormat="1" applyBorder="1"/>
    <xf numFmtId="10" fontId="0" fillId="4" borderId="20" xfId="0" applyNumberFormat="1" applyFill="1" applyBorder="1"/>
    <xf numFmtId="14" fontId="2" fillId="0" borderId="13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27" xfId="0" applyNumberFormat="1" applyFont="1" applyBorder="1" applyAlignment="1">
      <alignment horizontal="center"/>
    </xf>
    <xf numFmtId="165" fontId="2" fillId="0" borderId="24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2" fillId="0" borderId="14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2" fillId="0" borderId="28" xfId="0" applyNumberFormat="1" applyFont="1" applyFill="1" applyBorder="1" applyAlignment="1">
      <alignment horizontal="center"/>
    </xf>
    <xf numFmtId="165" fontId="2" fillId="0" borderId="25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4" fontId="2" fillId="0" borderId="2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65" fontId="2" fillId="0" borderId="16" xfId="0" applyNumberFormat="1" applyFont="1" applyBorder="1" applyAlignment="1">
      <alignment horizontal="center"/>
    </xf>
    <xf numFmtId="165" fontId="2" fillId="0" borderId="30" xfId="0" applyNumberFormat="1" applyFont="1" applyBorder="1" applyAlignment="1">
      <alignment horizontal="center"/>
    </xf>
    <xf numFmtId="165" fontId="2" fillId="0" borderId="2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14" fontId="2" fillId="4" borderId="14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165" fontId="2" fillId="4" borderId="28" xfId="0" applyNumberFormat="1" applyFont="1" applyFill="1" applyBorder="1" applyAlignment="1">
      <alignment horizontal="center"/>
    </xf>
    <xf numFmtId="165" fontId="2" fillId="4" borderId="25" xfId="0" applyNumberFormat="1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14" fontId="2" fillId="4" borderId="15" xfId="0" applyNumberFormat="1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165" fontId="2" fillId="4" borderId="6" xfId="0" applyNumberFormat="1" applyFont="1" applyFill="1" applyBorder="1" applyAlignment="1">
      <alignment horizontal="center"/>
    </xf>
    <xf numFmtId="165" fontId="2" fillId="4" borderId="29" xfId="0" applyNumberFormat="1" applyFont="1" applyFill="1" applyBorder="1" applyAlignment="1">
      <alignment horizontal="center"/>
    </xf>
    <xf numFmtId="165" fontId="2" fillId="4" borderId="23" xfId="0" applyNumberFormat="1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15" fillId="0" borderId="0" xfId="0" applyFont="1"/>
    <xf numFmtId="0" fontId="0" fillId="0" borderId="0" xfId="0" applyAlignment="1">
      <alignment horizontal="center"/>
    </xf>
    <xf numFmtId="0" fontId="10" fillId="2" borderId="5" xfId="0" applyFont="1" applyFill="1" applyBorder="1"/>
    <xf numFmtId="0" fontId="0" fillId="2" borderId="12" xfId="0" applyFill="1" applyBorder="1"/>
    <xf numFmtId="0" fontId="0" fillId="2" borderId="1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17" xfId="0" applyFill="1" applyBorder="1"/>
    <xf numFmtId="0" fontId="2" fillId="0" borderId="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2" fillId="6" borderId="12" xfId="0" applyFont="1" applyFill="1" applyBorder="1" applyAlignment="1">
      <alignment horizontal="center" wrapText="1"/>
    </xf>
    <xf numFmtId="0" fontId="0" fillId="2" borderId="17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3" fillId="0" borderId="0" xfId="0" applyFont="1" applyAlignment="1"/>
    <xf numFmtId="0" fontId="13" fillId="0" borderId="0" xfId="0" applyFont="1" applyBorder="1" applyAlignment="1">
      <alignment horizontal="left"/>
    </xf>
    <xf numFmtId="0" fontId="2" fillId="7" borderId="5" xfId="0" applyFont="1" applyFill="1" applyBorder="1"/>
    <xf numFmtId="0" fontId="2" fillId="7" borderId="24" xfId="0" applyFont="1" applyFill="1" applyBorder="1"/>
    <xf numFmtId="0" fontId="2" fillId="7" borderId="1" xfId="0" applyFont="1" applyFill="1" applyBorder="1"/>
    <xf numFmtId="0" fontId="2" fillId="7" borderId="25" xfId="0" applyFont="1" applyFill="1" applyBorder="1"/>
    <xf numFmtId="0" fontId="13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0" fillId="0" borderId="4" xfId="0" applyBorder="1"/>
    <xf numFmtId="0" fontId="0" fillId="0" borderId="11" xfId="0" applyFill="1" applyBorder="1"/>
    <xf numFmtId="0" fontId="0" fillId="0" borderId="7" xfId="0" applyFill="1" applyBorder="1"/>
    <xf numFmtId="0" fontId="0" fillId="0" borderId="2" xfId="0" applyBorder="1"/>
    <xf numFmtId="0" fontId="0" fillId="0" borderId="9" xfId="0" applyFill="1" applyBorder="1"/>
    <xf numFmtId="0" fontId="0" fillId="0" borderId="21" xfId="0" applyFill="1" applyBorder="1"/>
    <xf numFmtId="0" fontId="0" fillId="0" borderId="21" xfId="0" applyBorder="1"/>
    <xf numFmtId="0" fontId="2" fillId="7" borderId="3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2" fillId="7" borderId="38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15" fillId="0" borderId="0" xfId="0" applyFont="1" applyBorder="1"/>
    <xf numFmtId="0" fontId="0" fillId="0" borderId="17" xfId="0" applyBorder="1"/>
    <xf numFmtId="49" fontId="2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4" fontId="2" fillId="0" borderId="13" xfId="0" applyNumberFormat="1" applyFont="1" applyBorder="1" applyAlignment="1">
      <alignment horizontal="right"/>
    </xf>
    <xf numFmtId="0" fontId="2" fillId="2" borderId="25" xfId="0" applyFont="1" applyFill="1" applyBorder="1" applyAlignment="1">
      <alignment horizontal="center"/>
    </xf>
    <xf numFmtId="2" fontId="0" fillId="4" borderId="14" xfId="0" applyNumberFormat="1" applyFill="1" applyBorder="1" applyAlignment="1">
      <alignment horizontal="center"/>
    </xf>
    <xf numFmtId="0" fontId="2" fillId="3" borderId="17" xfId="0" applyFont="1" applyFill="1" applyBorder="1" applyAlignment="1">
      <alignment horizontal="center" wrapText="1"/>
    </xf>
    <xf numFmtId="0" fontId="11" fillId="3" borderId="23" xfId="0" applyFont="1" applyFill="1" applyBorder="1" applyAlignment="1">
      <alignment horizontal="center" wrapText="1"/>
    </xf>
    <xf numFmtId="0" fontId="2" fillId="3" borderId="40" xfId="0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42" xfId="0" applyFont="1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3" borderId="3" xfId="0" applyFill="1" applyBorder="1" applyAlignment="1">
      <alignment horizontal="center" vertical="top" wrapText="1"/>
    </xf>
    <xf numFmtId="0" fontId="0" fillId="3" borderId="24" xfId="0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5" fillId="3" borderId="37" xfId="0" applyFont="1" applyFill="1" applyBorder="1" applyAlignment="1">
      <alignment wrapText="1"/>
    </xf>
    <xf numFmtId="0" fontId="2" fillId="3" borderId="29" xfId="0" applyFont="1" applyFill="1" applyBorder="1" applyAlignment="1">
      <alignment horizontal="center" wrapText="1"/>
    </xf>
    <xf numFmtId="0" fontId="6" fillId="3" borderId="23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6" fillId="2" borderId="25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66" fontId="2" fillId="0" borderId="12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4" borderId="34" xfId="0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7" borderId="35" xfId="0" applyFont="1" applyFill="1" applyBorder="1" applyAlignment="1">
      <alignment horizontal="center"/>
    </xf>
    <xf numFmtId="0" fontId="2" fillId="7" borderId="37" xfId="0" applyFont="1" applyFill="1" applyBorder="1" applyAlignment="1">
      <alignment horizontal="center"/>
    </xf>
    <xf numFmtId="0" fontId="2" fillId="4" borderId="35" xfId="0" applyFont="1" applyFill="1" applyBorder="1" applyAlignment="1">
      <alignment horizontal="center"/>
    </xf>
    <xf numFmtId="0" fontId="2" fillId="0" borderId="18" xfId="0" applyFont="1" applyBorder="1"/>
    <xf numFmtId="0" fontId="2" fillId="4" borderId="18" xfId="0" applyFont="1" applyFill="1" applyBorder="1"/>
    <xf numFmtId="0" fontId="2" fillId="4" borderId="38" xfId="0" applyFont="1" applyFill="1" applyBorder="1"/>
    <xf numFmtId="0" fontId="2" fillId="8" borderId="18" xfId="0" applyFont="1" applyFill="1" applyBorder="1" applyAlignment="1">
      <alignment horizontal="center"/>
    </xf>
    <xf numFmtId="0" fontId="2" fillId="7" borderId="18" xfId="0" applyFont="1" applyFill="1" applyBorder="1"/>
    <xf numFmtId="0" fontId="2" fillId="0" borderId="36" xfId="0" applyFont="1" applyBorder="1" applyAlignment="1">
      <alignment horizontal="center"/>
    </xf>
    <xf numFmtId="0" fontId="2" fillId="0" borderId="39" xfId="0" applyFont="1" applyBorder="1"/>
    <xf numFmtId="0" fontId="2" fillId="4" borderId="8" xfId="0" applyFont="1" applyFill="1" applyBorder="1"/>
    <xf numFmtId="0" fontId="2" fillId="7" borderId="39" xfId="0" applyFont="1" applyFill="1" applyBorder="1"/>
    <xf numFmtId="165" fontId="2" fillId="4" borderId="18" xfId="0" applyNumberFormat="1" applyFont="1" applyFill="1" applyBorder="1" applyAlignment="1">
      <alignment horizontal="center"/>
    </xf>
    <xf numFmtId="2" fontId="0" fillId="4" borderId="34" xfId="0" applyNumberFormat="1" applyFill="1" applyBorder="1" applyAlignment="1">
      <alignment horizontal="center"/>
    </xf>
    <xf numFmtId="10" fontId="0" fillId="4" borderId="21" xfId="0" applyNumberFormat="1" applyFill="1" applyBorder="1" applyAlignment="1">
      <alignment horizontal="center"/>
    </xf>
    <xf numFmtId="2" fontId="0" fillId="4" borderId="18" xfId="0" applyNumberFormat="1" applyFill="1" applyBorder="1" applyAlignment="1">
      <alignment horizontal="center"/>
    </xf>
    <xf numFmtId="10" fontId="0" fillId="4" borderId="25" xfId="0" applyNumberForma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34" xfId="0" applyFill="1" applyBorder="1"/>
    <xf numFmtId="10" fontId="0" fillId="0" borderId="18" xfId="0" applyNumberFormat="1" applyFill="1" applyBorder="1"/>
    <xf numFmtId="0" fontId="0" fillId="0" borderId="18" xfId="0" applyFill="1" applyBorder="1"/>
    <xf numFmtId="10" fontId="0" fillId="0" borderId="11" xfId="0" applyNumberFormat="1" applyFill="1" applyBorder="1"/>
    <xf numFmtId="1" fontId="2" fillId="0" borderId="12" xfId="0" applyNumberFormat="1" applyFont="1" applyBorder="1" applyAlignment="1">
      <alignment horizontal="center"/>
    </xf>
    <xf numFmtId="1" fontId="2" fillId="0" borderId="4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4" borderId="44" xfId="0" applyFont="1" applyFill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1" fontId="2" fillId="7" borderId="3" xfId="0" applyNumberFormat="1" applyFont="1" applyFill="1" applyBorder="1" applyAlignment="1">
      <alignment horizontal="center"/>
    </xf>
    <xf numFmtId="0" fontId="2" fillId="7" borderId="21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7" xfId="0" applyFont="1" applyFill="1" applyBorder="1"/>
    <xf numFmtId="0" fontId="2" fillId="0" borderId="3" xfId="0" applyFont="1" applyBorder="1"/>
    <xf numFmtId="0" fontId="2" fillId="0" borderId="18" xfId="0" applyFont="1" applyFill="1" applyBorder="1"/>
    <xf numFmtId="0" fontId="2" fillId="0" borderId="8" xfId="0" applyFont="1" applyFill="1" applyBorder="1"/>
    <xf numFmtId="0" fontId="2" fillId="7" borderId="3" xfId="0" applyFont="1" applyFill="1" applyBorder="1"/>
    <xf numFmtId="0" fontId="2" fillId="7" borderId="8" xfId="0" applyFont="1" applyFill="1" applyBorder="1"/>
    <xf numFmtId="0" fontId="0" fillId="0" borderId="43" xfId="0" applyBorder="1"/>
    <xf numFmtId="166" fontId="2" fillId="4" borderId="21" xfId="0" applyNumberFormat="1" applyFont="1" applyFill="1" applyBorder="1" applyAlignment="1">
      <alignment horizontal="center"/>
    </xf>
    <xf numFmtId="166" fontId="2" fillId="4" borderId="18" xfId="0" applyNumberFormat="1" applyFont="1" applyFill="1" applyBorder="1" applyAlignment="1">
      <alignment horizontal="center"/>
    </xf>
    <xf numFmtId="166" fontId="2" fillId="4" borderId="0" xfId="0" applyNumberFormat="1" applyFont="1" applyFill="1" applyBorder="1" applyAlignment="1">
      <alignment horizontal="center"/>
    </xf>
    <xf numFmtId="166" fontId="2" fillId="4" borderId="14" xfId="0" applyNumberFormat="1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 wrapText="1"/>
    </xf>
    <xf numFmtId="0" fontId="0" fillId="0" borderId="37" xfId="0" applyFill="1" applyBorder="1"/>
    <xf numFmtId="14" fontId="2" fillId="0" borderId="14" xfId="0" applyNumberFormat="1" applyFont="1" applyFill="1" applyBorder="1" applyAlignment="1">
      <alignment horizontal="right"/>
    </xf>
    <xf numFmtId="14" fontId="2" fillId="0" borderId="22" xfId="0" applyNumberFormat="1" applyFont="1" applyBorder="1" applyAlignment="1">
      <alignment horizontal="right"/>
    </xf>
    <xf numFmtId="14" fontId="2" fillId="4" borderId="14" xfId="0" applyNumberFormat="1" applyFont="1" applyFill="1" applyBorder="1" applyAlignment="1">
      <alignment horizontal="right"/>
    </xf>
    <xf numFmtId="14" fontId="2" fillId="4" borderId="15" xfId="0" applyNumberFormat="1" applyFont="1" applyFill="1" applyBorder="1" applyAlignment="1">
      <alignment horizontal="right"/>
    </xf>
    <xf numFmtId="166" fontId="2" fillId="2" borderId="0" xfId="0" applyNumberFormat="1" applyFont="1" applyFill="1" applyBorder="1" applyAlignment="1">
      <alignment horizontal="center"/>
    </xf>
    <xf numFmtId="166" fontId="2" fillId="2" borderId="25" xfId="0" applyNumberFormat="1" applyFont="1" applyFill="1" applyBorder="1" applyAlignment="1">
      <alignment horizontal="center"/>
    </xf>
    <xf numFmtId="166" fontId="2" fillId="4" borderId="34" xfId="0" applyNumberFormat="1" applyFont="1" applyFill="1" applyBorder="1" applyAlignment="1">
      <alignment horizontal="center"/>
    </xf>
    <xf numFmtId="0" fontId="8" fillId="2" borderId="37" xfId="0" applyFont="1" applyFill="1" applyBorder="1" applyAlignment="1">
      <alignment horizontal="center" wrapText="1"/>
    </xf>
    <xf numFmtId="0" fontId="2" fillId="7" borderId="34" xfId="0" applyFont="1" applyFill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7" borderId="44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center"/>
    </xf>
    <xf numFmtId="2" fontId="2" fillId="4" borderId="34" xfId="0" applyNumberFormat="1" applyFont="1" applyFill="1" applyBorder="1" applyAlignment="1">
      <alignment horizontal="center"/>
    </xf>
    <xf numFmtId="0" fontId="0" fillId="9" borderId="45" xfId="0" applyFill="1" applyBorder="1"/>
    <xf numFmtId="0" fontId="0" fillId="2" borderId="45" xfId="0" applyFill="1" applyBorder="1"/>
    <xf numFmtId="0" fontId="0" fillId="8" borderId="45" xfId="0" applyFill="1" applyBorder="1"/>
    <xf numFmtId="14" fontId="2" fillId="0" borderId="5" xfId="0" applyNumberFormat="1" applyFont="1" applyBorder="1" applyAlignment="1">
      <alignment horizontal="right"/>
    </xf>
    <xf numFmtId="14" fontId="2" fillId="0" borderId="1" xfId="0" applyNumberFormat="1" applyFont="1" applyFill="1" applyBorder="1" applyAlignment="1">
      <alignment horizontal="right"/>
    </xf>
    <xf numFmtId="14" fontId="2" fillId="0" borderId="16" xfId="0" applyNumberFormat="1" applyFont="1" applyBorder="1" applyAlignment="1">
      <alignment horizontal="right"/>
    </xf>
    <xf numFmtId="14" fontId="2" fillId="4" borderId="1" xfId="0" applyNumberFormat="1" applyFont="1" applyFill="1" applyBorder="1" applyAlignment="1">
      <alignment horizontal="right"/>
    </xf>
    <xf numFmtId="14" fontId="2" fillId="4" borderId="6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28" xfId="0" applyNumberFormat="1" applyFont="1" applyBorder="1" applyAlignment="1">
      <alignment horizontal="center"/>
    </xf>
    <xf numFmtId="165" fontId="2" fillId="0" borderId="25" xfId="0" applyNumberFormat="1" applyFont="1" applyBorder="1" applyAlignment="1">
      <alignment horizontal="center"/>
    </xf>
    <xf numFmtId="2" fontId="0" fillId="0" borderId="34" xfId="0" applyNumberFormat="1" applyFill="1" applyBorder="1" applyAlignment="1">
      <alignment horizontal="center"/>
    </xf>
    <xf numFmtId="10" fontId="0" fillId="0" borderId="21" xfId="0" applyNumberForma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10" fontId="0" fillId="0" borderId="25" xfId="0" applyNumberFormat="1" applyFill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2" fontId="0" fillId="4" borderId="22" xfId="0" applyNumberForma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7" borderId="43" xfId="0" applyFon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10" fontId="0" fillId="0" borderId="14" xfId="0" applyNumberFormat="1" applyFill="1" applyBorder="1"/>
    <xf numFmtId="166" fontId="2" fillId="7" borderId="43" xfId="0" applyNumberFormat="1" applyFont="1" applyFill="1" applyBorder="1" applyAlignment="1">
      <alignment horizontal="center"/>
    </xf>
    <xf numFmtId="166" fontId="2" fillId="7" borderId="34" xfId="0" applyNumberFormat="1" applyFont="1" applyFill="1" applyBorder="1" applyAlignment="1">
      <alignment horizontal="center"/>
    </xf>
    <xf numFmtId="1" fontId="2" fillId="7" borderId="34" xfId="0" applyNumberFormat="1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165" fontId="2" fillId="4" borderId="16" xfId="0" applyNumberFormat="1" applyFont="1" applyFill="1" applyBorder="1" applyAlignment="1">
      <alignment horizontal="center"/>
    </xf>
    <xf numFmtId="165" fontId="2" fillId="4" borderId="30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0" fontId="2" fillId="8" borderId="22" xfId="0" applyFont="1" applyFill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3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9" fontId="2" fillId="4" borderId="16" xfId="0" applyNumberFormat="1" applyFont="1" applyFill="1" applyBorder="1" applyAlignment="1">
      <alignment horizontal="center"/>
    </xf>
    <xf numFmtId="1" fontId="2" fillId="4" borderId="35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25" xfId="0" applyFont="1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/>
    </xf>
    <xf numFmtId="165" fontId="2" fillId="5" borderId="28" xfId="0" applyNumberFormat="1" applyFont="1" applyFill="1" applyBorder="1" applyAlignment="1">
      <alignment horizontal="center"/>
    </xf>
    <xf numFmtId="165" fontId="2" fillId="5" borderId="25" xfId="0" applyNumberFormat="1" applyFont="1" applyFill="1" applyBorder="1" applyAlignment="1">
      <alignment horizontal="center"/>
    </xf>
    <xf numFmtId="0" fontId="0" fillId="5" borderId="45" xfId="0" applyFill="1" applyBorder="1"/>
    <xf numFmtId="0" fontId="15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2" fillId="2" borderId="47" xfId="0" applyFont="1" applyFill="1" applyBorder="1" applyAlignment="1">
      <alignment horizontal="center" wrapText="1"/>
    </xf>
    <xf numFmtId="0" fontId="2" fillId="2" borderId="46" xfId="0" applyFont="1" applyFill="1" applyBorder="1" applyAlignment="1">
      <alignment horizontal="center" wrapText="1"/>
    </xf>
    <xf numFmtId="0" fontId="2" fillId="2" borderId="48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6" fillId="0" borderId="17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2" fillId="3" borderId="47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48" xfId="0" applyFont="1" applyFill="1" applyBorder="1" applyAlignment="1">
      <alignment horizontal="center" wrapText="1"/>
    </xf>
    <xf numFmtId="49" fontId="1" fillId="0" borderId="0" xfId="0" applyNumberFormat="1" applyFont="1" applyAlignment="1">
      <alignment horizontal="left" vertical="center"/>
    </xf>
    <xf numFmtId="0" fontId="0" fillId="0" borderId="0" xfId="0" applyBorder="1" applyAlignment="1">
      <alignment horizontal="left" vertical="top"/>
    </xf>
    <xf numFmtId="0" fontId="10" fillId="2" borderId="0" xfId="0" applyFont="1" applyFill="1" applyBorder="1" applyAlignment="1">
      <alignment horizontal="center"/>
    </xf>
    <xf numFmtId="0" fontId="2" fillId="9" borderId="48" xfId="0" applyFont="1" applyFill="1" applyBorder="1" applyAlignment="1">
      <alignment horizontal="center" wrapText="1"/>
    </xf>
    <xf numFmtId="0" fontId="2" fillId="9" borderId="4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tabSelected="1" zoomScaleNormal="100" workbookViewId="0">
      <selection activeCell="V6" sqref="V6"/>
    </sheetView>
  </sheetViews>
  <sheetFormatPr defaultRowHeight="15"/>
  <cols>
    <col min="1" max="2" width="10.140625" customWidth="1"/>
    <col min="3" max="4" width="6.7109375" customWidth="1"/>
    <col min="5" max="5" width="5.85546875" customWidth="1"/>
    <col min="6" max="13" width="6" customWidth="1"/>
    <col min="14" max="14" width="5.85546875" customWidth="1"/>
    <col min="15" max="15" width="5.28515625" customWidth="1"/>
    <col min="16" max="19" width="4.42578125" customWidth="1"/>
    <col min="20" max="20" width="5.28515625" customWidth="1"/>
    <col min="21" max="21" width="5.7109375" customWidth="1"/>
  </cols>
  <sheetData>
    <row r="1" spans="1:22" ht="23.25">
      <c r="A1" s="419" t="s">
        <v>105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</row>
    <row r="2" spans="1:22">
      <c r="A2" s="420" t="s">
        <v>73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  <c r="R2" s="420"/>
      <c r="S2" s="420"/>
      <c r="T2" s="420"/>
      <c r="U2" s="420"/>
    </row>
    <row r="3" spans="1:22">
      <c r="A3" s="366"/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</row>
    <row r="4" spans="1:22" ht="18.75">
      <c r="A4" s="421" t="s">
        <v>83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</row>
    <row r="5" spans="1:22" ht="15.75" customHeight="1">
      <c r="A5" s="422" t="s">
        <v>84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22"/>
      <c r="S5" s="422"/>
      <c r="T5" s="422"/>
      <c r="U5" s="422"/>
    </row>
    <row r="6" spans="1:22" ht="15.75" customHeight="1" thickBot="1">
      <c r="A6" s="24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</row>
    <row r="7" spans="1:22" ht="26.25">
      <c r="A7" s="158" t="s">
        <v>75</v>
      </c>
      <c r="B7" s="31" t="s">
        <v>0</v>
      </c>
      <c r="C7" s="424" t="s">
        <v>15</v>
      </c>
      <c r="D7" s="425"/>
      <c r="E7" s="349" t="s">
        <v>31</v>
      </c>
      <c r="F7" s="3" t="s">
        <v>4</v>
      </c>
      <c r="G7" s="4" t="s">
        <v>30</v>
      </c>
      <c r="H7" s="4" t="s">
        <v>1</v>
      </c>
      <c r="I7" s="4" t="s">
        <v>2</v>
      </c>
      <c r="J7" s="4" t="s">
        <v>3</v>
      </c>
      <c r="K7" s="4" t="s">
        <v>29</v>
      </c>
      <c r="L7" s="4" t="s">
        <v>8</v>
      </c>
      <c r="M7" s="4" t="s">
        <v>46</v>
      </c>
      <c r="N7" s="235" t="s">
        <v>100</v>
      </c>
      <c r="O7" s="424" t="s">
        <v>70</v>
      </c>
      <c r="P7" s="426"/>
      <c r="Q7" s="425"/>
      <c r="R7" s="424" t="s">
        <v>69</v>
      </c>
      <c r="S7" s="426"/>
      <c r="T7" s="425"/>
      <c r="U7" s="5" t="s">
        <v>10</v>
      </c>
    </row>
    <row r="8" spans="1:22" ht="27" thickBot="1">
      <c r="A8" s="143"/>
      <c r="B8" s="161" t="s">
        <v>72</v>
      </c>
      <c r="C8" s="18" t="s">
        <v>16</v>
      </c>
      <c r="D8" s="101" t="s">
        <v>11</v>
      </c>
      <c r="E8" s="358" t="s">
        <v>42</v>
      </c>
      <c r="F8" s="69"/>
      <c r="G8" s="58"/>
      <c r="H8" s="58"/>
      <c r="I8" s="58"/>
      <c r="J8" s="58"/>
      <c r="K8" s="58"/>
      <c r="L8" s="58"/>
      <c r="M8" s="58"/>
      <c r="N8" s="134" t="s">
        <v>65</v>
      </c>
      <c r="O8" s="18" t="s">
        <v>12</v>
      </c>
      <c r="P8" s="283" t="s">
        <v>13</v>
      </c>
      <c r="Q8" s="101" t="s">
        <v>14</v>
      </c>
      <c r="R8" s="18" t="s">
        <v>12</v>
      </c>
      <c r="S8" s="283" t="s">
        <v>13</v>
      </c>
      <c r="T8" s="284" t="s">
        <v>86</v>
      </c>
      <c r="U8" s="19"/>
    </row>
    <row r="9" spans="1:22">
      <c r="A9" s="372" t="s">
        <v>32</v>
      </c>
      <c r="B9" s="184">
        <v>41107</v>
      </c>
      <c r="C9" s="185">
        <v>0.30499999999999999</v>
      </c>
      <c r="D9" s="186">
        <v>0.55100000000000005</v>
      </c>
      <c r="E9" s="388">
        <f>SUM(G9,H9,I9)</f>
        <v>0.2</v>
      </c>
      <c r="F9" s="185">
        <v>34</v>
      </c>
      <c r="G9" s="253"/>
      <c r="H9" s="387">
        <v>0.1</v>
      </c>
      <c r="I9" s="387">
        <v>0.1</v>
      </c>
      <c r="J9" s="185">
        <v>27</v>
      </c>
      <c r="K9" s="253"/>
      <c r="L9" s="289">
        <v>4.7</v>
      </c>
      <c r="M9" s="253"/>
      <c r="N9" s="185">
        <v>3.5</v>
      </c>
      <c r="O9" s="187">
        <v>6.4</v>
      </c>
      <c r="P9" s="188">
        <v>7.8</v>
      </c>
      <c r="Q9" s="189">
        <v>6.9</v>
      </c>
      <c r="R9" s="187"/>
      <c r="S9" s="188"/>
      <c r="T9" s="189">
        <v>26.6</v>
      </c>
      <c r="U9" s="190">
        <v>170</v>
      </c>
      <c r="V9" s="42" t="s">
        <v>27</v>
      </c>
    </row>
    <row r="10" spans="1:22">
      <c r="A10" s="373" t="s">
        <v>106</v>
      </c>
      <c r="B10" s="191">
        <v>41255</v>
      </c>
      <c r="C10" s="192">
        <v>0.32500000000000001</v>
      </c>
      <c r="D10" s="193">
        <v>0.61399999999999999</v>
      </c>
      <c r="E10" s="359">
        <f>SUM(G10,H10,I10)</f>
        <v>0.2</v>
      </c>
      <c r="F10" s="192">
        <v>17</v>
      </c>
      <c r="G10" s="254"/>
      <c r="H10" s="302">
        <v>0.1</v>
      </c>
      <c r="I10" s="302">
        <v>0.1</v>
      </c>
      <c r="J10" s="192">
        <v>15</v>
      </c>
      <c r="K10" s="254"/>
      <c r="L10" s="285">
        <v>3.1</v>
      </c>
      <c r="M10" s="254"/>
      <c r="N10" s="192">
        <v>1.9</v>
      </c>
      <c r="O10" s="414"/>
      <c r="P10" s="415"/>
      <c r="Q10" s="416">
        <v>7.4</v>
      </c>
      <c r="R10" s="194"/>
      <c r="S10" s="195"/>
      <c r="T10" s="196">
        <v>22.8</v>
      </c>
      <c r="U10" s="197">
        <v>88</v>
      </c>
      <c r="V10" s="42" t="s">
        <v>28</v>
      </c>
    </row>
    <row r="11" spans="1:22">
      <c r="A11" s="374" t="s">
        <v>34</v>
      </c>
      <c r="B11" s="198"/>
      <c r="C11" s="199"/>
      <c r="D11" s="200"/>
      <c r="E11" s="296">
        <f>SUM(G11,H11,I11)</f>
        <v>0</v>
      </c>
      <c r="F11" s="199"/>
      <c r="G11" s="255"/>
      <c r="H11" s="286"/>
      <c r="I11" s="286"/>
      <c r="J11" s="199"/>
      <c r="K11" s="255"/>
      <c r="L11" s="286"/>
      <c r="M11" s="255"/>
      <c r="N11" s="199"/>
      <c r="O11" s="201"/>
      <c r="P11" s="202"/>
      <c r="Q11" s="203"/>
      <c r="R11" s="201"/>
      <c r="S11" s="202"/>
      <c r="T11" s="203"/>
      <c r="U11" s="204"/>
      <c r="V11" s="92" t="s">
        <v>24</v>
      </c>
    </row>
    <row r="12" spans="1:22">
      <c r="A12" s="375" t="s">
        <v>107</v>
      </c>
      <c r="B12" s="205"/>
      <c r="C12" s="206"/>
      <c r="D12" s="207"/>
      <c r="E12" s="359"/>
      <c r="F12" s="206"/>
      <c r="G12" s="254"/>
      <c r="H12" s="287"/>
      <c r="I12" s="287"/>
      <c r="J12" s="206"/>
      <c r="K12" s="254"/>
      <c r="L12" s="287"/>
      <c r="M12" s="254"/>
      <c r="N12" s="206"/>
      <c r="O12" s="209"/>
      <c r="P12" s="210"/>
      <c r="Q12" s="211"/>
      <c r="R12" s="209"/>
      <c r="S12" s="210"/>
      <c r="T12" s="211"/>
      <c r="U12" s="212"/>
      <c r="V12" s="42" t="s">
        <v>27</v>
      </c>
    </row>
    <row r="13" spans="1:22" ht="15.75" thickBot="1">
      <c r="A13" s="376" t="s">
        <v>35</v>
      </c>
      <c r="B13" s="213"/>
      <c r="C13" s="214"/>
      <c r="D13" s="215"/>
      <c r="E13" s="297"/>
      <c r="F13" s="214"/>
      <c r="G13" s="256"/>
      <c r="H13" s="288"/>
      <c r="I13" s="288"/>
      <c r="J13" s="214"/>
      <c r="K13" s="256"/>
      <c r="L13" s="288"/>
      <c r="M13" s="256"/>
      <c r="N13" s="214"/>
      <c r="O13" s="216"/>
      <c r="P13" s="217"/>
      <c r="Q13" s="218"/>
      <c r="R13" s="216"/>
      <c r="S13" s="217"/>
      <c r="T13" s="218"/>
      <c r="U13" s="219"/>
      <c r="V13" s="51" t="s">
        <v>25</v>
      </c>
    </row>
    <row r="15" spans="1:22" s="15" customFormat="1">
      <c r="A15" s="427" t="s">
        <v>45</v>
      </c>
      <c r="B15" s="427"/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  <c r="O15" s="427"/>
      <c r="P15" s="427"/>
      <c r="Q15" s="427"/>
      <c r="R15" s="427"/>
      <c r="S15" s="427"/>
      <c r="T15" s="427"/>
      <c r="U15" s="427"/>
    </row>
    <row r="16" spans="1:22" s="15" customFormat="1">
      <c r="A16" s="427" t="s">
        <v>23</v>
      </c>
      <c r="B16" s="427"/>
      <c r="C16" s="427"/>
      <c r="D16" s="427"/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7"/>
      <c r="S16" s="427"/>
      <c r="T16" s="427"/>
      <c r="U16" s="427"/>
    </row>
    <row r="17" spans="1:21" s="15" customFormat="1">
      <c r="A17" s="428" t="s">
        <v>68</v>
      </c>
      <c r="B17" s="428"/>
      <c r="C17" s="428"/>
      <c r="D17" s="428"/>
      <c r="E17" s="428"/>
      <c r="F17" s="428"/>
      <c r="G17" s="428"/>
      <c r="H17" s="428"/>
      <c r="I17" s="428"/>
      <c r="J17" s="428"/>
      <c r="K17" s="428"/>
      <c r="L17" s="428"/>
      <c r="M17" s="428"/>
      <c r="N17" s="428"/>
      <c r="O17" s="428"/>
      <c r="P17" s="428"/>
      <c r="Q17" s="428"/>
      <c r="R17" s="428"/>
      <c r="S17" s="428"/>
      <c r="T17" s="428"/>
      <c r="U17" s="428"/>
    </row>
    <row r="18" spans="1:21" s="15" customFormat="1">
      <c r="A18" s="257"/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</row>
    <row r="19" spans="1:21">
      <c r="A19" s="423"/>
      <c r="B19" s="423"/>
      <c r="C19" s="423"/>
      <c r="D19" s="423"/>
      <c r="E19" s="423"/>
      <c r="F19" s="423"/>
      <c r="G19" s="423"/>
      <c r="H19" s="423"/>
      <c r="I19" s="423"/>
      <c r="J19" s="423"/>
      <c r="K19" s="423"/>
      <c r="L19" s="423"/>
      <c r="M19" s="423"/>
      <c r="N19" s="423"/>
      <c r="O19" s="423"/>
      <c r="P19" s="423"/>
      <c r="Q19" s="423"/>
      <c r="R19" s="423"/>
      <c r="S19" s="423"/>
      <c r="T19" s="423"/>
      <c r="U19" s="423"/>
    </row>
    <row r="20" spans="1:21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</row>
    <row r="21" spans="1:21">
      <c r="B21" s="371"/>
      <c r="C21" s="220" t="s">
        <v>108</v>
      </c>
      <c r="H21" s="157"/>
      <c r="I21" s="157"/>
      <c r="J21" s="157"/>
      <c r="K21" s="157"/>
      <c r="L21" s="157"/>
      <c r="M21" s="157"/>
      <c r="N21" s="157"/>
    </row>
    <row r="22" spans="1:21">
      <c r="B22" s="76"/>
      <c r="C22" s="258"/>
      <c r="H22" s="157"/>
      <c r="I22" s="157"/>
      <c r="J22" s="157"/>
      <c r="K22" s="157"/>
      <c r="L22" s="157"/>
      <c r="M22" s="157"/>
      <c r="N22" s="157"/>
    </row>
    <row r="23" spans="1:21">
      <c r="B23" s="369"/>
      <c r="C23" s="220" t="s">
        <v>110</v>
      </c>
      <c r="H23" s="157"/>
      <c r="I23" s="157"/>
      <c r="J23" s="157"/>
      <c r="K23" s="157"/>
      <c r="L23" s="157"/>
      <c r="M23" s="157"/>
      <c r="N23" s="157"/>
    </row>
    <row r="24" spans="1:21">
      <c r="I24" s="26"/>
      <c r="J24" s="26"/>
      <c r="K24" s="26"/>
      <c r="L24" s="26"/>
      <c r="M24" s="26"/>
      <c r="N24" s="26"/>
      <c r="O24" s="26"/>
    </row>
    <row r="25" spans="1:21">
      <c r="B25" s="417"/>
      <c r="C25" s="418" t="s">
        <v>115</v>
      </c>
    </row>
    <row r="37" spans="3:9">
      <c r="C37" s="76"/>
      <c r="D37" s="220"/>
      <c r="I37" s="26"/>
    </row>
    <row r="38" spans="3:9">
      <c r="D38" s="220"/>
    </row>
  </sheetData>
  <mergeCells count="11">
    <mergeCell ref="A15:U15"/>
    <mergeCell ref="A1:U1"/>
    <mergeCell ref="A2:U2"/>
    <mergeCell ref="A4:U4"/>
    <mergeCell ref="A5:U5"/>
    <mergeCell ref="A19:U19"/>
    <mergeCell ref="C7:D7"/>
    <mergeCell ref="O7:Q7"/>
    <mergeCell ref="R7:T7"/>
    <mergeCell ref="A16:U16"/>
    <mergeCell ref="A17:U17"/>
  </mergeCells>
  <phoneticPr fontId="0" type="noConversion"/>
  <pageMargins left="0.5" right="0" top="0.75" bottom="0" header="0" footer="0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7"/>
  <sheetViews>
    <sheetView zoomScaleNormal="100" workbookViewId="0">
      <selection activeCell="P5" sqref="P5"/>
    </sheetView>
  </sheetViews>
  <sheetFormatPr defaultRowHeight="15"/>
  <cols>
    <col min="1" max="2" width="10.28515625" customWidth="1"/>
    <col min="3" max="4" width="6.7109375" customWidth="1"/>
    <col min="5" max="5" width="6" customWidth="1"/>
    <col min="6" max="6" width="6.85546875" customWidth="1"/>
    <col min="7" max="7" width="6" customWidth="1"/>
    <col min="8" max="8" width="6.28515625" customWidth="1"/>
    <col min="9" max="9" width="6" customWidth="1"/>
    <col min="10" max="10" width="7.140625" customWidth="1"/>
    <col min="11" max="11" width="6" customWidth="1"/>
    <col min="12" max="12" width="5.7109375" customWidth="1"/>
    <col min="13" max="13" width="6" customWidth="1"/>
    <col min="14" max="14" width="6.85546875" customWidth="1"/>
    <col min="15" max="15" width="6.42578125" customWidth="1"/>
  </cols>
  <sheetData>
    <row r="1" spans="1:21" ht="23.25" customHeight="1">
      <c r="A1" s="431" t="s">
        <v>111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21" ht="23.25" customHeight="1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</row>
    <row r="3" spans="1:21" ht="18.75">
      <c r="A3" s="421" t="s">
        <v>83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238"/>
      <c r="Q3" s="238"/>
    </row>
    <row r="4" spans="1:21" ht="18.75">
      <c r="A4" s="422" t="s">
        <v>84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238"/>
      <c r="Q4" s="238"/>
      <c r="T4" s="26"/>
    </row>
    <row r="5" spans="1:21" ht="19.5" thickBot="1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8"/>
      <c r="Q5" s="238"/>
      <c r="T5" s="26"/>
    </row>
    <row r="6" spans="1:21" ht="26.25">
      <c r="A6" s="158" t="s">
        <v>75</v>
      </c>
      <c r="B6" s="31" t="s">
        <v>0</v>
      </c>
      <c r="C6" s="424" t="s">
        <v>15</v>
      </c>
      <c r="D6" s="425"/>
      <c r="E6" s="3" t="s">
        <v>6</v>
      </c>
      <c r="F6" s="4" t="s">
        <v>4</v>
      </c>
      <c r="G6" s="4" t="s">
        <v>21</v>
      </c>
      <c r="H6" s="4" t="s">
        <v>1</v>
      </c>
      <c r="I6" s="4" t="s">
        <v>2</v>
      </c>
      <c r="J6" s="4" t="s">
        <v>3</v>
      </c>
      <c r="K6" s="4" t="s">
        <v>22</v>
      </c>
      <c r="L6" s="4" t="s">
        <v>8</v>
      </c>
      <c r="M6" s="4" t="s">
        <v>112</v>
      </c>
      <c r="N6" s="235" t="s">
        <v>100</v>
      </c>
      <c r="O6" s="31" t="s">
        <v>10</v>
      </c>
    </row>
    <row r="7" spans="1:21" ht="27" thickBot="1">
      <c r="A7" s="143" t="s">
        <v>72</v>
      </c>
      <c r="B7" s="161" t="s">
        <v>72</v>
      </c>
      <c r="C7" s="18" t="s">
        <v>16</v>
      </c>
      <c r="D7" s="101" t="s">
        <v>11</v>
      </c>
      <c r="E7" s="69"/>
      <c r="F7" s="58"/>
      <c r="G7" s="58"/>
      <c r="H7" s="58"/>
      <c r="I7" s="58"/>
      <c r="J7" s="58"/>
      <c r="K7" s="58"/>
      <c r="L7" s="58"/>
      <c r="M7" s="58"/>
      <c r="N7" s="70" t="s">
        <v>17</v>
      </c>
      <c r="O7" s="32"/>
    </row>
    <row r="8" spans="1:21">
      <c r="A8" s="372" t="s">
        <v>32</v>
      </c>
      <c r="B8" s="184">
        <v>41107</v>
      </c>
      <c r="C8" s="185">
        <f ca="1">'Inf Conc.'!C9</f>
        <v>0.30499999999999999</v>
      </c>
      <c r="D8" s="186">
        <f ca="1">'Inf Conc.'!D9</f>
        <v>0.55100000000000005</v>
      </c>
      <c r="E8" s="391">
        <f ca="1">'Inf Conc.'!E9*C8*3.78</f>
        <v>0.23057999999999998</v>
      </c>
      <c r="F8" s="294">
        <f ca="1">'Inf Conc.'!F9*C8*3.78</f>
        <v>39.198599999999992</v>
      </c>
      <c r="G8" s="253">
        <f ca="1">'Inf Conc.'!G9*C8*3.78</f>
        <v>0</v>
      </c>
      <c r="H8" s="360">
        <f ca="1">'Inf Conc.'!H9*C8*3.78</f>
        <v>0.11528999999999999</v>
      </c>
      <c r="I8" s="294">
        <f ca="1">'Inf Conc.'!I9*C8*3.78</f>
        <v>0.11528999999999999</v>
      </c>
      <c r="J8" s="294">
        <f ca="1">'Inf Conc.'!J9*C8*3.78</f>
        <v>31.128299999999996</v>
      </c>
      <c r="K8" s="253">
        <f ca="1">'Inf Conc.'!K9*C8*3.78</f>
        <v>0</v>
      </c>
      <c r="L8" s="289">
        <f ca="1">'Inf Conc.'!L9*C8*3.78</f>
        <v>5.4186299999999994</v>
      </c>
      <c r="M8" s="394">
        <f ca="1">'Inf Conc.'!M9*C8*3.78</f>
        <v>0</v>
      </c>
      <c r="N8" s="290">
        <f ca="1">'Inf Conc.'!N9*D8*3.78</f>
        <v>7.2897299999999996</v>
      </c>
      <c r="O8" s="266">
        <f ca="1">'Inf Conc.'!U9*C8*3.78</f>
        <v>195.99299999999999</v>
      </c>
      <c r="P8" s="42" t="s">
        <v>27</v>
      </c>
    </row>
    <row r="9" spans="1:21">
      <c r="A9" s="373" t="s">
        <v>106</v>
      </c>
      <c r="B9" s="191">
        <v>41255</v>
      </c>
      <c r="C9" s="228">
        <f ca="1">'Inf Conc.'!C10</f>
        <v>0.32500000000000001</v>
      </c>
      <c r="D9" s="229">
        <f ca="1">'Inf Conc.'!D10</f>
        <v>0.61399999999999999</v>
      </c>
      <c r="E9" s="392">
        <f ca="1">'Inf Conc.'!E10*C9*3.78</f>
        <v>0.2457</v>
      </c>
      <c r="F9" s="295">
        <f ca="1">'Inf Conc.'!F10*C9*3.78</f>
        <v>20.884499999999999</v>
      </c>
      <c r="G9" s="393">
        <f ca="1">'Inf Conc.'!G10*E9*3.78</f>
        <v>0</v>
      </c>
      <c r="H9" s="323">
        <f ca="1">'Inf Conc.'!H10*C9*3.78</f>
        <v>0.12285</v>
      </c>
      <c r="I9" s="295">
        <f ca="1">'Inf Conc.'!I10*C9*3.78</f>
        <v>0.12285</v>
      </c>
      <c r="J9" s="295">
        <f ca="1">'Inf Conc.'!J10*C9*3.78</f>
        <v>18.427499999999998</v>
      </c>
      <c r="K9" s="254">
        <f ca="1">'Inf Conc.'!K10*C9*3.78</f>
        <v>0</v>
      </c>
      <c r="L9" s="295">
        <f ca="1">'Inf Conc.'!L10*C9*3.78</f>
        <v>3.8083499999999999</v>
      </c>
      <c r="M9" s="254">
        <f ca="1">'Inf Conc.'!M10*C9*3.78</f>
        <v>0</v>
      </c>
      <c r="N9" s="395">
        <f ca="1">'Inf Conc.'!N10*D9*3.78</f>
        <v>4.4097479999999996</v>
      </c>
      <c r="O9" s="396">
        <f ca="1">'Inf Conc.'!U10*C9*3.78</f>
        <v>108.108</v>
      </c>
      <c r="P9" s="42" t="s">
        <v>28</v>
      </c>
    </row>
    <row r="10" spans="1:21">
      <c r="A10" s="374" t="s">
        <v>34</v>
      </c>
      <c r="B10" s="198"/>
      <c r="C10" s="199">
        <f ca="1">'Inf Conc.'!C11</f>
        <v>0</v>
      </c>
      <c r="D10" s="200">
        <f ca="1">'Inf Conc.'!D11</f>
        <v>0</v>
      </c>
      <c r="E10" s="296"/>
      <c r="F10" s="286">
        <f ca="1">'Inf Conc.'!F11*C10*3.78</f>
        <v>0</v>
      </c>
      <c r="G10" s="255"/>
      <c r="H10" s="361">
        <f ca="1">'Inf Conc.'!H11*C10*3.78</f>
        <v>0</v>
      </c>
      <c r="I10" s="286">
        <f ca="1">'Inf Conc.'!I11*C10*3.78</f>
        <v>0</v>
      </c>
      <c r="J10" s="286">
        <f ca="1">'Inf Conc.'!J11*C10*3.78</f>
        <v>0</v>
      </c>
      <c r="K10" s="255"/>
      <c r="L10" s="286">
        <f ca="1">'Inf Conc.'!L11*C10*3.78</f>
        <v>0</v>
      </c>
      <c r="M10" s="363"/>
      <c r="N10" s="199">
        <f ca="1">'Inf Conc.'!N11*D10*3.78</f>
        <v>0</v>
      </c>
      <c r="O10" s="204">
        <f ca="1">'Inf Conc.'!U11*C10*3.78</f>
        <v>0</v>
      </c>
      <c r="P10" s="92" t="s">
        <v>24</v>
      </c>
    </row>
    <row r="11" spans="1:21">
      <c r="A11" s="375" t="s">
        <v>107</v>
      </c>
      <c r="B11" s="205"/>
      <c r="C11" s="206">
        <f ca="1">'Inf Conc.'!C12</f>
        <v>0</v>
      </c>
      <c r="D11" s="207">
        <f ca="1">'Inf Conc.'!D12</f>
        <v>0</v>
      </c>
      <c r="E11" s="359">
        <f ca="1">'Inf Conc.'!E11*C11*3.78</f>
        <v>0</v>
      </c>
      <c r="F11" s="287">
        <f ca="1">'Inf Conc.'!F12*C11*3.78</f>
        <v>0</v>
      </c>
      <c r="G11" s="254">
        <f ca="1">'Inf Conc.'!G11*C11*3.78</f>
        <v>0</v>
      </c>
      <c r="H11" s="322">
        <f ca="1">'Inf Conc.'!H12*C11*3.78</f>
        <v>0</v>
      </c>
      <c r="I11" s="287">
        <f ca="1">'Inf Conc.'!I12*C11*3.78</f>
        <v>0</v>
      </c>
      <c r="J11" s="287">
        <f ca="1">'Inf Conc.'!J12*C11*3.78</f>
        <v>0</v>
      </c>
      <c r="K11" s="254">
        <f ca="1">'Inf Conc.'!K11*C11*3.78</f>
        <v>0</v>
      </c>
      <c r="L11" s="287">
        <f ca="1">'Inf Conc.'!L12*C11*3.78</f>
        <v>0</v>
      </c>
      <c r="M11" s="328">
        <f ca="1">'Inf Conc.'!M11*C11*3.78</f>
        <v>0</v>
      </c>
      <c r="N11" s="206">
        <f ca="1">'Inf Conc.'!N12*D11*3.78</f>
        <v>0</v>
      </c>
      <c r="O11" s="212">
        <f ca="1">'Inf Conc.'!U12*C11*3.78</f>
        <v>0</v>
      </c>
      <c r="P11" s="42" t="s">
        <v>27</v>
      </c>
    </row>
    <row r="12" spans="1:21" ht="15.75" thickBot="1">
      <c r="A12" s="376" t="s">
        <v>35</v>
      </c>
      <c r="B12" s="213"/>
      <c r="C12" s="214">
        <f ca="1">'Inf Conc.'!C13</f>
        <v>0</v>
      </c>
      <c r="D12" s="215">
        <f ca="1">'Inf Conc.'!D13</f>
        <v>0</v>
      </c>
      <c r="E12" s="297"/>
      <c r="F12" s="288">
        <f ca="1">'Inf Conc.'!F13*C12*3.78</f>
        <v>0</v>
      </c>
      <c r="G12" s="256"/>
      <c r="H12" s="362">
        <f ca="1">'Inf Conc.'!H13*C12*3.78</f>
        <v>0</v>
      </c>
      <c r="I12" s="288">
        <f ca="1">'Inf Conc.'!I13*C12*3.78</f>
        <v>0</v>
      </c>
      <c r="J12" s="288">
        <f ca="1">'Inf Conc.'!J13*C12*3.78</f>
        <v>0</v>
      </c>
      <c r="K12" s="256"/>
      <c r="L12" s="288">
        <f ca="1">'Inf Conc.'!L13*C12*3.78</f>
        <v>0</v>
      </c>
      <c r="M12" s="364"/>
      <c r="N12" s="214">
        <f ca="1">'Inf Conc.'!N13*D12*3.78</f>
        <v>0</v>
      </c>
      <c r="O12" s="219">
        <f ca="1">'Inf Conc.'!U13*C12*3.78</f>
        <v>0</v>
      </c>
      <c r="P12" s="51" t="s">
        <v>25</v>
      </c>
    </row>
    <row r="14" spans="1:21">
      <c r="A14" s="430" t="s">
        <v>67</v>
      </c>
      <c r="B14" s="430"/>
      <c r="C14" s="430"/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430"/>
      <c r="U14" s="430"/>
    </row>
    <row r="15" spans="1:21">
      <c r="A15" s="429" t="s">
        <v>113</v>
      </c>
      <c r="B15" s="429"/>
      <c r="C15" s="429"/>
      <c r="D15" s="429"/>
      <c r="E15" s="429"/>
      <c r="F15" s="429"/>
      <c r="G15" s="429"/>
      <c r="H15" s="429"/>
      <c r="I15" s="429"/>
      <c r="J15" s="429"/>
      <c r="K15" s="429"/>
      <c r="L15" s="429"/>
      <c r="M15" s="429"/>
      <c r="N15" s="429"/>
      <c r="O15" s="429"/>
      <c r="P15" s="429"/>
      <c r="Q15" s="429"/>
      <c r="R15" s="429"/>
      <c r="S15" s="429"/>
      <c r="T15" s="429"/>
      <c r="U15" s="429"/>
    </row>
    <row r="16" spans="1:21">
      <c r="B16" s="76"/>
      <c r="C16" s="258"/>
    </row>
    <row r="17" spans="2:3">
      <c r="B17" s="369"/>
      <c r="C17" s="220" t="s">
        <v>110</v>
      </c>
    </row>
  </sheetData>
  <mergeCells count="6">
    <mergeCell ref="A15:U15"/>
    <mergeCell ref="A14:U14"/>
    <mergeCell ref="A1:O1"/>
    <mergeCell ref="A3:O3"/>
    <mergeCell ref="A4:O4"/>
    <mergeCell ref="C6:D6"/>
  </mergeCells>
  <phoneticPr fontId="0" type="noConversion"/>
  <pageMargins left="0.5" right="0" top="0.75" bottom="0" header="0" footer="0"/>
  <pageSetup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9"/>
  <sheetViews>
    <sheetView zoomScaleNormal="100" workbookViewId="0">
      <selection activeCell="Y7" sqref="Y7"/>
    </sheetView>
  </sheetViews>
  <sheetFormatPr defaultRowHeight="15"/>
  <cols>
    <col min="1" max="1" width="12.28515625" customWidth="1"/>
    <col min="2" max="3" width="6.42578125" customWidth="1"/>
    <col min="4" max="4" width="5.42578125" customWidth="1"/>
    <col min="5" max="9" width="6" customWidth="1"/>
    <col min="10" max="10" width="6.28515625" customWidth="1"/>
    <col min="11" max="11" width="6.7109375" customWidth="1"/>
    <col min="12" max="13" width="6" customWidth="1"/>
    <col min="14" max="15" width="4.140625" customWidth="1"/>
    <col min="16" max="16" width="4.28515625" customWidth="1"/>
    <col min="17" max="18" width="4.42578125" customWidth="1"/>
    <col min="19" max="19" width="5.1406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>
      <c r="A1" s="419" t="s">
        <v>104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  <c r="V1" s="419"/>
      <c r="W1" s="419"/>
      <c r="X1" s="419"/>
    </row>
    <row r="2" spans="1:25" s="15" customFormat="1" ht="16.5" customHeight="1">
      <c r="A2" s="433" t="s">
        <v>37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433"/>
      <c r="U2" s="433"/>
      <c r="V2" s="433"/>
      <c r="W2" s="433"/>
      <c r="X2" s="433"/>
    </row>
    <row r="3" spans="1:25" ht="18.75">
      <c r="A3" s="421" t="s">
        <v>83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</row>
    <row r="4" spans="1:25" ht="18.75">
      <c r="A4" s="421" t="s">
        <v>84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</row>
    <row r="5" spans="1:25" s="15" customFormat="1">
      <c r="A5" s="432" t="s">
        <v>99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</row>
    <row r="6" spans="1:25" s="15" customFormat="1" ht="13.5" customHeight="1">
      <c r="A6" s="427" t="s">
        <v>61</v>
      </c>
      <c r="B6" s="427"/>
      <c r="C6" s="427"/>
      <c r="D6" s="427"/>
      <c r="E6" s="427"/>
      <c r="F6" s="427"/>
      <c r="G6" s="427"/>
      <c r="H6" s="427"/>
      <c r="I6" s="427"/>
      <c r="J6" s="427"/>
      <c r="K6" s="427"/>
      <c r="L6" s="427"/>
      <c r="M6" s="427"/>
      <c r="N6" s="427"/>
      <c r="O6" s="427"/>
      <c r="P6" s="427"/>
      <c r="Q6" s="427"/>
      <c r="R6" s="427"/>
      <c r="S6" s="427"/>
      <c r="T6" s="427"/>
      <c r="U6" s="427"/>
      <c r="V6" s="427"/>
      <c r="W6" s="427"/>
      <c r="X6" s="427"/>
    </row>
    <row r="7" spans="1:25" s="15" customFormat="1" ht="12.75" customHeight="1" thickBot="1">
      <c r="A7" s="434" t="s">
        <v>68</v>
      </c>
      <c r="B7" s="434"/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</row>
    <row r="8" spans="1:25" ht="44.25" customHeight="1">
      <c r="A8" s="6" t="s">
        <v>62</v>
      </c>
      <c r="B8" s="436" t="s">
        <v>15</v>
      </c>
      <c r="C8" s="437"/>
      <c r="D8" s="7" t="s">
        <v>6</v>
      </c>
      <c r="E8" s="8" t="s">
        <v>4</v>
      </c>
      <c r="F8" s="8" t="s">
        <v>5</v>
      </c>
      <c r="G8" s="8" t="s">
        <v>1</v>
      </c>
      <c r="H8" s="8" t="s">
        <v>2</v>
      </c>
      <c r="I8" s="8" t="s">
        <v>3</v>
      </c>
      <c r="J8" s="8" t="s">
        <v>60</v>
      </c>
      <c r="K8" s="8" t="s">
        <v>8</v>
      </c>
      <c r="L8" s="8" t="s">
        <v>52</v>
      </c>
      <c r="M8" s="131" t="s">
        <v>47</v>
      </c>
      <c r="N8" s="436" t="s">
        <v>9</v>
      </c>
      <c r="O8" s="438"/>
      <c r="P8" s="437"/>
      <c r="Q8" s="436" t="s">
        <v>43</v>
      </c>
      <c r="R8" s="438"/>
      <c r="S8" s="437"/>
      <c r="T8" s="9" t="s">
        <v>10</v>
      </c>
      <c r="U8" s="276" t="s">
        <v>18</v>
      </c>
      <c r="V8" s="276" t="s">
        <v>76</v>
      </c>
      <c r="W8" s="276" t="s">
        <v>20</v>
      </c>
      <c r="X8" s="277" t="s">
        <v>82</v>
      </c>
      <c r="Y8" s="15"/>
    </row>
    <row r="9" spans="1:25" ht="36.75" customHeight="1" thickBot="1">
      <c r="A9" s="144" t="s">
        <v>72</v>
      </c>
      <c r="B9" s="10" t="s">
        <v>16</v>
      </c>
      <c r="C9" s="93" t="s">
        <v>11</v>
      </c>
      <c r="D9" s="102" t="s">
        <v>42</v>
      </c>
      <c r="E9" s="12"/>
      <c r="F9" s="12"/>
      <c r="G9" s="12"/>
      <c r="H9" s="12"/>
      <c r="I9" s="12"/>
      <c r="J9" s="12"/>
      <c r="K9" s="12"/>
      <c r="L9" s="12"/>
      <c r="M9" s="135" t="s">
        <v>65</v>
      </c>
      <c r="N9" s="10" t="s">
        <v>12</v>
      </c>
      <c r="O9" s="281" t="s">
        <v>13</v>
      </c>
      <c r="P9" s="93" t="s">
        <v>14</v>
      </c>
      <c r="Q9" s="10" t="s">
        <v>12</v>
      </c>
      <c r="R9" s="281" t="s">
        <v>13</v>
      </c>
      <c r="S9" s="282" t="s">
        <v>86</v>
      </c>
      <c r="T9" s="11"/>
      <c r="U9" s="280" t="s">
        <v>19</v>
      </c>
      <c r="V9" s="173" t="s">
        <v>77</v>
      </c>
      <c r="W9" s="173" t="s">
        <v>44</v>
      </c>
      <c r="X9" s="174" t="s">
        <v>78</v>
      </c>
      <c r="Y9" s="15"/>
    </row>
    <row r="10" spans="1:25">
      <c r="A10" s="267">
        <v>41091</v>
      </c>
      <c r="B10" s="71"/>
      <c r="C10" s="99"/>
      <c r="D10" s="313">
        <f>SUM(F10,G10,H10)</f>
        <v>0</v>
      </c>
      <c r="E10" s="314"/>
      <c r="F10" s="314"/>
      <c r="G10" s="314"/>
      <c r="H10" s="314"/>
      <c r="I10" s="314"/>
      <c r="J10" s="342"/>
      <c r="K10" s="314"/>
      <c r="L10" s="314"/>
      <c r="M10" s="72"/>
      <c r="N10" s="73"/>
      <c r="O10" s="104"/>
      <c r="P10" s="108"/>
      <c r="Q10" s="74"/>
      <c r="R10" s="127"/>
      <c r="S10" s="129"/>
      <c r="T10" s="71"/>
      <c r="U10" s="315"/>
      <c r="V10" s="316"/>
      <c r="W10" s="317"/>
      <c r="X10" s="318"/>
      <c r="Y10" s="221"/>
    </row>
    <row r="11" spans="1:25">
      <c r="A11" s="153">
        <v>41107</v>
      </c>
      <c r="B11" s="278">
        <v>0.70799999999999996</v>
      </c>
      <c r="C11" s="268">
        <v>0.76700000000000002</v>
      </c>
      <c r="D11" s="368">
        <f>SUM(F11,G11,H11)</f>
        <v>19.5</v>
      </c>
      <c r="E11" s="287">
        <v>0.65</v>
      </c>
      <c r="F11" s="287">
        <v>0.47</v>
      </c>
      <c r="G11" s="287">
        <v>19</v>
      </c>
      <c r="H11" s="302">
        <v>0.03</v>
      </c>
      <c r="I11" s="287">
        <v>0.14000000000000001</v>
      </c>
      <c r="J11" s="287"/>
      <c r="K11" s="308">
        <v>4</v>
      </c>
      <c r="L11" s="287">
        <v>3.2</v>
      </c>
      <c r="M11" s="206">
        <v>3.8</v>
      </c>
      <c r="N11" s="209">
        <v>7.1</v>
      </c>
      <c r="O11" s="210">
        <v>7.7</v>
      </c>
      <c r="P11" s="211">
        <v>7.3</v>
      </c>
      <c r="Q11" s="209"/>
      <c r="R11" s="210"/>
      <c r="S11" s="211">
        <v>25.4</v>
      </c>
      <c r="T11" s="279">
        <v>3</v>
      </c>
      <c r="U11" s="309">
        <f ca="1">SUM('Inf Conc.'!$F$9,'Inf Conc.'!$H$9,'Inf Conc.'!$I$9)-SUM(E11,G11,H11)</f>
        <v>14.520000000000003</v>
      </c>
      <c r="V11" s="310">
        <f ca="1">((SUM('Inf Conc.'!$F$9,'Inf Conc.'!$H$9,'Inf Conc.'!$I$9))-(SUM(E11,G11,H11)))/(SUM('Inf Conc.'!$F$9,'Inf Conc.'!$H$9,'Inf Conc.'!$I$9))</f>
        <v>0.42456140350877197</v>
      </c>
      <c r="W11" s="311">
        <f ca="1">'Inf Conc.'!$L$9-K11</f>
        <v>0.70000000000000018</v>
      </c>
      <c r="X11" s="312">
        <f ca="1">('Inf Conc.'!$L$9-K11)/('Inf Conc.'!$L$9)</f>
        <v>0.14893617021276598</v>
      </c>
    </row>
    <row r="12" spans="1:25">
      <c r="A12" s="155">
        <v>41122</v>
      </c>
      <c r="B12" s="1"/>
      <c r="C12" s="96"/>
      <c r="D12" s="291">
        <f t="shared" ref="D12:D57" si="0">SUM(F12,G12,H12)</f>
        <v>0</v>
      </c>
      <c r="E12" s="299"/>
      <c r="F12" s="299"/>
      <c r="G12" s="299"/>
      <c r="H12" s="299"/>
      <c r="I12" s="299"/>
      <c r="J12" s="303"/>
      <c r="K12" s="299"/>
      <c r="L12" s="299"/>
      <c r="M12" s="2"/>
      <c r="N12" s="41"/>
      <c r="O12" s="111"/>
      <c r="P12" s="113"/>
      <c r="Q12" s="40"/>
      <c r="R12" s="117"/>
      <c r="S12" s="122"/>
      <c r="T12" s="1"/>
      <c r="U12" s="164"/>
      <c r="V12" s="176"/>
      <c r="W12" s="169"/>
      <c r="X12" s="182"/>
    </row>
    <row r="13" spans="1:25">
      <c r="A13" s="153">
        <v>41136</v>
      </c>
      <c r="B13" s="54"/>
      <c r="C13" s="95"/>
      <c r="D13" s="292">
        <f t="shared" si="0"/>
        <v>0</v>
      </c>
      <c r="E13" s="300"/>
      <c r="F13" s="300"/>
      <c r="G13" s="300"/>
      <c r="H13" s="300"/>
      <c r="I13" s="300"/>
      <c r="J13" s="300"/>
      <c r="K13" s="300"/>
      <c r="L13" s="300"/>
      <c r="M13" s="46"/>
      <c r="N13" s="47"/>
      <c r="O13" s="105"/>
      <c r="P13" s="109"/>
      <c r="Q13" s="61"/>
      <c r="R13" s="116"/>
      <c r="S13" s="121"/>
      <c r="T13" s="54"/>
      <c r="U13" s="163"/>
      <c r="V13" s="175"/>
      <c r="W13" s="168"/>
      <c r="X13" s="181"/>
    </row>
    <row r="14" spans="1:25">
      <c r="A14" s="155">
        <v>41153</v>
      </c>
      <c r="B14" s="1"/>
      <c r="C14" s="96"/>
      <c r="D14" s="291">
        <f t="shared" si="0"/>
        <v>0</v>
      </c>
      <c r="E14" s="299"/>
      <c r="F14" s="299"/>
      <c r="G14" s="299"/>
      <c r="H14" s="299"/>
      <c r="I14" s="299"/>
      <c r="J14" s="303"/>
      <c r="K14" s="299"/>
      <c r="L14" s="299"/>
      <c r="M14" s="2"/>
      <c r="N14" s="41"/>
      <c r="O14" s="111"/>
      <c r="P14" s="113"/>
      <c r="Q14" s="40"/>
      <c r="R14" s="117"/>
      <c r="S14" s="122"/>
      <c r="T14" s="1"/>
      <c r="U14" s="164"/>
      <c r="V14" s="176"/>
      <c r="W14" s="169"/>
      <c r="X14" s="182"/>
    </row>
    <row r="15" spans="1:25">
      <c r="A15" s="156">
        <v>41167</v>
      </c>
      <c r="B15" s="52"/>
      <c r="C15" s="97"/>
      <c r="D15" s="298">
        <f t="shared" si="0"/>
        <v>0</v>
      </c>
      <c r="E15" s="301"/>
      <c r="F15" s="301"/>
      <c r="G15" s="301"/>
      <c r="H15" s="301"/>
      <c r="I15" s="301"/>
      <c r="J15" s="301"/>
      <c r="K15" s="301"/>
      <c r="L15" s="301"/>
      <c r="M15" s="48"/>
      <c r="N15" s="49"/>
      <c r="O15" s="112"/>
      <c r="P15" s="114"/>
      <c r="Q15" s="64"/>
      <c r="R15" s="118"/>
      <c r="S15" s="123"/>
      <c r="T15" s="52"/>
      <c r="U15" s="165"/>
      <c r="V15" s="175"/>
      <c r="W15" s="170"/>
      <c r="X15" s="183"/>
      <c r="Y15" s="17" t="s">
        <v>27</v>
      </c>
    </row>
    <row r="16" spans="1:25">
      <c r="A16" s="155">
        <v>41183</v>
      </c>
      <c r="B16" s="1"/>
      <c r="C16" s="96"/>
      <c r="D16" s="291">
        <f t="shared" si="0"/>
        <v>0</v>
      </c>
      <c r="E16" s="299"/>
      <c r="F16" s="299"/>
      <c r="G16" s="299"/>
      <c r="H16" s="299"/>
      <c r="I16" s="299"/>
      <c r="J16" s="303"/>
      <c r="K16" s="299"/>
      <c r="L16" s="299"/>
      <c r="M16" s="2"/>
      <c r="N16" s="41"/>
      <c r="O16" s="111"/>
      <c r="P16" s="113"/>
      <c r="Q16" s="40"/>
      <c r="R16" s="117"/>
      <c r="S16" s="122"/>
      <c r="T16" s="1"/>
      <c r="U16" s="166"/>
      <c r="V16" s="171"/>
      <c r="W16" s="171"/>
      <c r="X16" s="59"/>
    </row>
    <row r="17" spans="1:25">
      <c r="A17" s="153">
        <v>41197</v>
      </c>
      <c r="B17" s="54"/>
      <c r="C17" s="95"/>
      <c r="D17" s="292">
        <f t="shared" si="0"/>
        <v>0</v>
      </c>
      <c r="E17" s="300"/>
      <c r="F17" s="300"/>
      <c r="G17" s="300"/>
      <c r="H17" s="300"/>
      <c r="I17" s="300"/>
      <c r="J17" s="300"/>
      <c r="K17" s="300"/>
      <c r="L17" s="300"/>
      <c r="M17" s="46"/>
      <c r="N17" s="47"/>
      <c r="O17" s="105"/>
      <c r="P17" s="109"/>
      <c r="Q17" s="61"/>
      <c r="R17" s="116"/>
      <c r="S17" s="121"/>
      <c r="T17" s="54"/>
      <c r="U17" s="163"/>
      <c r="V17" s="168"/>
      <c r="W17" s="168"/>
      <c r="X17" s="63"/>
    </row>
    <row r="18" spans="1:25">
      <c r="A18" s="155">
        <v>41214</v>
      </c>
      <c r="B18" s="1"/>
      <c r="C18" s="96"/>
      <c r="D18" s="291">
        <f t="shared" si="0"/>
        <v>0</v>
      </c>
      <c r="E18" s="299"/>
      <c r="F18" s="299"/>
      <c r="G18" s="299"/>
      <c r="H18" s="299"/>
      <c r="I18" s="299"/>
      <c r="J18" s="303"/>
      <c r="K18" s="299"/>
      <c r="L18" s="299"/>
      <c r="M18" s="2"/>
      <c r="N18" s="41"/>
      <c r="O18" s="111"/>
      <c r="P18" s="113"/>
      <c r="Q18" s="40"/>
      <c r="R18" s="117"/>
      <c r="S18" s="122"/>
      <c r="T18" s="1"/>
      <c r="U18" s="164"/>
      <c r="V18" s="169"/>
      <c r="W18" s="169"/>
      <c r="X18" s="27"/>
    </row>
    <row r="19" spans="1:25">
      <c r="A19" s="153">
        <v>41228</v>
      </c>
      <c r="B19" s="54"/>
      <c r="C19" s="95"/>
      <c r="D19" s="292">
        <f t="shared" si="0"/>
        <v>0</v>
      </c>
      <c r="E19" s="300"/>
      <c r="F19" s="300"/>
      <c r="G19" s="300"/>
      <c r="H19" s="300"/>
      <c r="I19" s="300"/>
      <c r="J19" s="300"/>
      <c r="K19" s="300"/>
      <c r="L19" s="300"/>
      <c r="M19" s="46"/>
      <c r="N19" s="47"/>
      <c r="O19" s="105"/>
      <c r="P19" s="109"/>
      <c r="Q19" s="61"/>
      <c r="R19" s="116"/>
      <c r="S19" s="121"/>
      <c r="T19" s="54"/>
      <c r="U19" s="163"/>
      <c r="V19" s="168"/>
      <c r="W19" s="168"/>
      <c r="X19" s="63"/>
    </row>
    <row r="20" spans="1:25">
      <c r="A20" s="155">
        <v>41247</v>
      </c>
      <c r="B20" s="377">
        <v>1.7749999999999999</v>
      </c>
      <c r="C20" s="229">
        <v>1.7290000000000001</v>
      </c>
      <c r="D20" s="385">
        <f t="shared" si="0"/>
        <v>10.01</v>
      </c>
      <c r="E20" s="295">
        <v>0.56000000000000005</v>
      </c>
      <c r="F20" s="295">
        <v>0.48</v>
      </c>
      <c r="G20" s="295">
        <v>9.5</v>
      </c>
      <c r="H20" s="302">
        <v>0.03</v>
      </c>
      <c r="I20" s="295">
        <v>0.09</v>
      </c>
      <c r="J20" s="254"/>
      <c r="K20" s="295">
        <v>1.2</v>
      </c>
      <c r="L20" s="295">
        <v>1.1000000000000001</v>
      </c>
      <c r="M20" s="228">
        <v>1.1000000000000001</v>
      </c>
      <c r="N20" s="378">
        <v>7.4</v>
      </c>
      <c r="O20" s="379">
        <v>7.6</v>
      </c>
      <c r="P20" s="380">
        <v>7.4</v>
      </c>
      <c r="Q20" s="378"/>
      <c r="R20" s="379"/>
      <c r="S20" s="196">
        <v>16.600000000000001</v>
      </c>
      <c r="T20" s="279">
        <v>3</v>
      </c>
      <c r="U20" s="381">
        <f ca="1">SUM('Inf Conc.'!$F$9,'Inf Conc.'!$H$9,'Inf Conc.'!$I$9)-SUM(E20,G20,H20)</f>
        <v>24.110000000000003</v>
      </c>
      <c r="V20" s="382">
        <f ca="1">((SUM('Inf Conc.'!$F$9,'Inf Conc.'!$H$9,'Inf Conc.'!$I$9))-(SUM(E20,G20,H20)))/(SUM('Inf Conc.'!$F$9,'Inf Conc.'!$H$9,'Inf Conc.'!$I$9))</f>
        <v>0.70497076023391814</v>
      </c>
      <c r="W20" s="383">
        <f ca="1">'Inf Conc.'!$L$9-K20</f>
        <v>3.5</v>
      </c>
      <c r="X20" s="384">
        <f ca="1">('Inf Conc.'!$L$9-K20)/('Inf Conc.'!$L$9)</f>
        <v>0.74468085106382975</v>
      </c>
    </row>
    <row r="21" spans="1:25">
      <c r="A21" s="156">
        <v>41255</v>
      </c>
      <c r="B21" s="397">
        <v>1.5269999999999999</v>
      </c>
      <c r="C21" s="263">
        <v>1.575</v>
      </c>
      <c r="D21" s="298">
        <f t="shared" si="0"/>
        <v>15.6</v>
      </c>
      <c r="E21" s="326">
        <v>9.3000000000000007</v>
      </c>
      <c r="F21" s="326">
        <v>9.5</v>
      </c>
      <c r="G21" s="326">
        <v>4.4000000000000004</v>
      </c>
      <c r="H21" s="326">
        <v>1.7</v>
      </c>
      <c r="I21" s="326">
        <v>8.3000000000000007</v>
      </c>
      <c r="J21" s="326"/>
      <c r="K21" s="326">
        <v>1.7</v>
      </c>
      <c r="L21" s="326">
        <v>1.6</v>
      </c>
      <c r="M21" s="262">
        <v>1.7</v>
      </c>
      <c r="N21" s="398">
        <v>7.4</v>
      </c>
      <c r="O21" s="399">
        <v>7.7</v>
      </c>
      <c r="P21" s="400">
        <v>7.6</v>
      </c>
      <c r="Q21" s="398"/>
      <c r="R21" s="399"/>
      <c r="S21" s="400">
        <v>14.8</v>
      </c>
      <c r="T21" s="401">
        <v>3</v>
      </c>
      <c r="U21" s="309">
        <f ca="1">SUM('Inf Conc.'!$F$9,'Inf Conc.'!$H$9,'Inf Conc.'!$I$9)-SUM(E21,G21,H21)</f>
        <v>18.800000000000004</v>
      </c>
      <c r="V21" s="310">
        <f ca="1">((SUM('Inf Conc.'!$F$9,'Inf Conc.'!$H$9,'Inf Conc.'!$I$9))-(SUM(E21,G21,H21)))/(SUM('Inf Conc.'!$F$9,'Inf Conc.'!$H$9,'Inf Conc.'!$I$9))</f>
        <v>0.54970760233918137</v>
      </c>
      <c r="W21" s="311">
        <f ca="1">'Inf Conc.'!$L$9-K21</f>
        <v>3</v>
      </c>
      <c r="X21" s="312">
        <f ca="1">('Inf Conc.'!$L$9-K21)/('Inf Conc.'!$L$9)</f>
        <v>0.63829787234042545</v>
      </c>
      <c r="Y21" s="17" t="s">
        <v>26</v>
      </c>
    </row>
    <row r="22" spans="1:25">
      <c r="A22" s="155">
        <v>41275</v>
      </c>
      <c r="B22" s="1"/>
      <c r="C22" s="96"/>
      <c r="D22" s="291">
        <f t="shared" si="0"/>
        <v>0</v>
      </c>
      <c r="E22" s="299"/>
      <c r="F22" s="299"/>
      <c r="G22" s="299"/>
      <c r="H22" s="299"/>
      <c r="I22" s="299"/>
      <c r="J22" s="303"/>
      <c r="K22" s="299"/>
      <c r="L22" s="299"/>
      <c r="M22" s="2"/>
      <c r="N22" s="41"/>
      <c r="O22" s="111"/>
      <c r="P22" s="113"/>
      <c r="Q22" s="40"/>
      <c r="R22" s="117"/>
      <c r="S22" s="122"/>
      <c r="T22" s="1"/>
      <c r="U22" s="166"/>
      <c r="V22" s="171"/>
      <c r="W22" s="171"/>
      <c r="X22" s="59"/>
    </row>
    <row r="23" spans="1:25">
      <c r="A23" s="153">
        <v>41289</v>
      </c>
      <c r="B23" s="54"/>
      <c r="C23" s="95"/>
      <c r="D23" s="292">
        <f t="shared" si="0"/>
        <v>0</v>
      </c>
      <c r="E23" s="300"/>
      <c r="F23" s="300"/>
      <c r="G23" s="300"/>
      <c r="H23" s="300"/>
      <c r="I23" s="300"/>
      <c r="J23" s="300"/>
      <c r="K23" s="300"/>
      <c r="L23" s="300"/>
      <c r="M23" s="46"/>
      <c r="N23" s="47"/>
      <c r="O23" s="105"/>
      <c r="P23" s="109"/>
      <c r="Q23" s="61"/>
      <c r="R23" s="116"/>
      <c r="S23" s="121"/>
      <c r="T23" s="54"/>
      <c r="U23" s="163"/>
      <c r="V23" s="168"/>
      <c r="W23" s="168"/>
      <c r="X23" s="63"/>
    </row>
    <row r="24" spans="1:25">
      <c r="A24" s="155">
        <v>41306</v>
      </c>
      <c r="B24" s="1"/>
      <c r="C24" s="96"/>
      <c r="D24" s="291">
        <f t="shared" si="0"/>
        <v>0</v>
      </c>
      <c r="E24" s="299"/>
      <c r="F24" s="299"/>
      <c r="G24" s="299"/>
      <c r="H24" s="299"/>
      <c r="I24" s="299"/>
      <c r="J24" s="303"/>
      <c r="K24" s="299"/>
      <c r="L24" s="299"/>
      <c r="M24" s="2"/>
      <c r="N24" s="41"/>
      <c r="O24" s="111"/>
      <c r="P24" s="113"/>
      <c r="Q24" s="40"/>
      <c r="R24" s="117"/>
      <c r="S24" s="122"/>
      <c r="T24" s="1"/>
      <c r="U24" s="164"/>
      <c r="V24" s="169"/>
      <c r="W24" s="169"/>
      <c r="X24" s="27"/>
    </row>
    <row r="25" spans="1:25">
      <c r="A25" s="153">
        <v>41320</v>
      </c>
      <c r="B25" s="54"/>
      <c r="C25" s="95"/>
      <c r="D25" s="292">
        <f t="shared" si="0"/>
        <v>0</v>
      </c>
      <c r="E25" s="300"/>
      <c r="F25" s="300"/>
      <c r="G25" s="300"/>
      <c r="H25" s="300"/>
      <c r="I25" s="300"/>
      <c r="J25" s="300"/>
      <c r="K25" s="300"/>
      <c r="L25" s="300"/>
      <c r="M25" s="46"/>
      <c r="N25" s="47"/>
      <c r="O25" s="105"/>
      <c r="P25" s="109"/>
      <c r="Q25" s="61"/>
      <c r="R25" s="116"/>
      <c r="S25" s="121"/>
      <c r="T25" s="54"/>
      <c r="U25" s="163"/>
      <c r="V25" s="168"/>
      <c r="W25" s="168"/>
      <c r="X25" s="63"/>
    </row>
    <row r="26" spans="1:25">
      <c r="A26" s="155">
        <v>41334</v>
      </c>
      <c r="B26" s="1"/>
      <c r="C26" s="96"/>
      <c r="D26" s="291">
        <f t="shared" si="0"/>
        <v>0</v>
      </c>
      <c r="E26" s="299"/>
      <c r="F26" s="299"/>
      <c r="G26" s="299"/>
      <c r="H26" s="299"/>
      <c r="I26" s="299"/>
      <c r="J26" s="303"/>
      <c r="K26" s="299"/>
      <c r="L26" s="299"/>
      <c r="M26" s="2"/>
      <c r="N26" s="41"/>
      <c r="O26" s="111"/>
      <c r="P26" s="113"/>
      <c r="Q26" s="40"/>
      <c r="R26" s="117"/>
      <c r="S26" s="122"/>
      <c r="T26" s="1"/>
      <c r="U26" s="164"/>
      <c r="V26" s="169"/>
      <c r="W26" s="169"/>
      <c r="X26" s="27"/>
    </row>
    <row r="27" spans="1:25">
      <c r="A27" s="156">
        <v>41348</v>
      </c>
      <c r="B27" s="52"/>
      <c r="C27" s="97"/>
      <c r="D27" s="298">
        <f t="shared" si="0"/>
        <v>0</v>
      </c>
      <c r="E27" s="301"/>
      <c r="F27" s="301"/>
      <c r="G27" s="301"/>
      <c r="H27" s="301"/>
      <c r="I27" s="301"/>
      <c r="J27" s="301"/>
      <c r="K27" s="301"/>
      <c r="L27" s="301"/>
      <c r="M27" s="48"/>
      <c r="N27" s="49"/>
      <c r="O27" s="112"/>
      <c r="P27" s="114"/>
      <c r="Q27" s="64"/>
      <c r="R27" s="118"/>
      <c r="S27" s="123"/>
      <c r="T27" s="52"/>
      <c r="U27" s="165"/>
      <c r="V27" s="170"/>
      <c r="W27" s="170"/>
      <c r="X27" s="66"/>
      <c r="Y27" s="17" t="s">
        <v>28</v>
      </c>
    </row>
    <row r="28" spans="1:25">
      <c r="A28" s="155">
        <v>41365</v>
      </c>
      <c r="B28" s="1"/>
      <c r="C28" s="96"/>
      <c r="D28" s="291">
        <f t="shared" si="0"/>
        <v>0</v>
      </c>
      <c r="E28" s="299"/>
      <c r="F28" s="299"/>
      <c r="G28" s="299"/>
      <c r="H28" s="299"/>
      <c r="I28" s="299"/>
      <c r="J28" s="303"/>
      <c r="K28" s="299"/>
      <c r="L28" s="299"/>
      <c r="M28" s="2"/>
      <c r="N28" s="41"/>
      <c r="O28" s="111"/>
      <c r="P28" s="113"/>
      <c r="Q28" s="40"/>
      <c r="R28" s="117"/>
      <c r="S28" s="122"/>
      <c r="T28" s="1"/>
      <c r="U28" s="166"/>
      <c r="V28" s="171"/>
      <c r="W28" s="171"/>
      <c r="X28" s="59"/>
    </row>
    <row r="29" spans="1:25">
      <c r="A29" s="153">
        <v>41379</v>
      </c>
      <c r="B29" s="54"/>
      <c r="C29" s="95"/>
      <c r="D29" s="292">
        <f t="shared" si="0"/>
        <v>0</v>
      </c>
      <c r="E29" s="300"/>
      <c r="F29" s="300"/>
      <c r="G29" s="300"/>
      <c r="H29" s="300"/>
      <c r="I29" s="300"/>
      <c r="J29" s="300"/>
      <c r="K29" s="300"/>
      <c r="L29" s="300"/>
      <c r="M29" s="46"/>
      <c r="N29" s="47"/>
      <c r="O29" s="105"/>
      <c r="P29" s="109"/>
      <c r="Q29" s="61"/>
      <c r="R29" s="116"/>
      <c r="S29" s="121"/>
      <c r="T29" s="54"/>
      <c r="U29" s="163"/>
      <c r="V29" s="168"/>
      <c r="W29" s="168"/>
      <c r="X29" s="63"/>
    </row>
    <row r="30" spans="1:25">
      <c r="A30" s="155">
        <v>41395</v>
      </c>
      <c r="B30" s="1"/>
      <c r="C30" s="96"/>
      <c r="D30" s="291">
        <f t="shared" si="0"/>
        <v>0</v>
      </c>
      <c r="E30" s="299"/>
      <c r="F30" s="299"/>
      <c r="G30" s="299"/>
      <c r="H30" s="299"/>
      <c r="I30" s="299"/>
      <c r="J30" s="303"/>
      <c r="K30" s="299"/>
      <c r="L30" s="299"/>
      <c r="M30" s="2"/>
      <c r="N30" s="41"/>
      <c r="O30" s="111"/>
      <c r="P30" s="113"/>
      <c r="Q30" s="40"/>
      <c r="R30" s="117"/>
      <c r="S30" s="122"/>
      <c r="T30" s="1"/>
      <c r="U30" s="164"/>
      <c r="V30" s="169"/>
      <c r="W30" s="169"/>
      <c r="X30" s="27"/>
    </row>
    <row r="31" spans="1:25">
      <c r="A31" s="153">
        <v>41409</v>
      </c>
      <c r="B31" s="54"/>
      <c r="C31" s="95"/>
      <c r="D31" s="292">
        <f t="shared" si="0"/>
        <v>0</v>
      </c>
      <c r="E31" s="300"/>
      <c r="F31" s="300"/>
      <c r="G31" s="300"/>
      <c r="H31" s="300"/>
      <c r="I31" s="300"/>
      <c r="J31" s="300"/>
      <c r="K31" s="300"/>
      <c r="L31" s="300"/>
      <c r="M31" s="46"/>
      <c r="N31" s="47"/>
      <c r="O31" s="105"/>
      <c r="P31" s="109"/>
      <c r="Q31" s="61"/>
      <c r="R31" s="116"/>
      <c r="S31" s="121"/>
      <c r="T31" s="54"/>
      <c r="U31" s="163"/>
      <c r="V31" s="168"/>
      <c r="W31" s="168"/>
      <c r="X31" s="63"/>
    </row>
    <row r="32" spans="1:25">
      <c r="A32" s="155">
        <v>41426</v>
      </c>
      <c r="B32" s="1"/>
      <c r="C32" s="96"/>
      <c r="D32" s="291">
        <f t="shared" si="0"/>
        <v>0</v>
      </c>
      <c r="E32" s="299"/>
      <c r="F32" s="299"/>
      <c r="G32" s="299"/>
      <c r="H32" s="299"/>
      <c r="I32" s="299"/>
      <c r="J32" s="303"/>
      <c r="K32" s="299"/>
      <c r="L32" s="299"/>
      <c r="M32" s="2"/>
      <c r="N32" s="41"/>
      <c r="O32" s="111"/>
      <c r="P32" s="113"/>
      <c r="Q32" s="40"/>
      <c r="R32" s="117"/>
      <c r="S32" s="122"/>
      <c r="T32" s="1"/>
      <c r="U32" s="164"/>
      <c r="V32" s="169"/>
      <c r="W32" s="169"/>
      <c r="X32" s="27"/>
    </row>
    <row r="33" spans="1:25">
      <c r="A33" s="156">
        <v>41440</v>
      </c>
      <c r="B33" s="52"/>
      <c r="C33" s="97"/>
      <c r="D33" s="298">
        <f t="shared" si="0"/>
        <v>0</v>
      </c>
      <c r="E33" s="301"/>
      <c r="F33" s="301"/>
      <c r="G33" s="301"/>
      <c r="H33" s="301"/>
      <c r="I33" s="301"/>
      <c r="J33" s="301"/>
      <c r="K33" s="301"/>
      <c r="L33" s="301"/>
      <c r="M33" s="48"/>
      <c r="N33" s="49"/>
      <c r="O33" s="112"/>
      <c r="P33" s="114"/>
      <c r="Q33" s="64"/>
      <c r="R33" s="118"/>
      <c r="S33" s="123"/>
      <c r="T33" s="52"/>
      <c r="U33" s="165"/>
      <c r="V33" s="170"/>
      <c r="W33" s="170"/>
      <c r="X33" s="66"/>
      <c r="Y33" s="30" t="s">
        <v>24</v>
      </c>
    </row>
    <row r="34" spans="1:25">
      <c r="A34" s="155">
        <v>41456</v>
      </c>
      <c r="B34" s="1"/>
      <c r="C34" s="96"/>
      <c r="D34" s="304">
        <f t="shared" si="0"/>
        <v>0</v>
      </c>
      <c r="E34" s="305"/>
      <c r="F34" s="305"/>
      <c r="G34" s="305"/>
      <c r="H34" s="305"/>
      <c r="I34" s="305"/>
      <c r="J34" s="307"/>
      <c r="K34" s="305"/>
      <c r="L34" s="305"/>
      <c r="M34" s="2"/>
      <c r="N34" s="41"/>
      <c r="O34" s="111"/>
      <c r="P34" s="113"/>
      <c r="Q34" s="40"/>
      <c r="R34" s="117"/>
      <c r="S34" s="122"/>
      <c r="T34" s="1"/>
      <c r="U34" s="166"/>
      <c r="V34" s="171"/>
      <c r="W34" s="171"/>
      <c r="X34" s="59"/>
    </row>
    <row r="35" spans="1:25">
      <c r="A35" s="153">
        <v>41470</v>
      </c>
      <c r="B35" s="54"/>
      <c r="C35" s="95"/>
      <c r="D35" s="292">
        <f t="shared" si="0"/>
        <v>0</v>
      </c>
      <c r="E35" s="300"/>
      <c r="F35" s="300"/>
      <c r="G35" s="300"/>
      <c r="H35" s="300"/>
      <c r="I35" s="300"/>
      <c r="J35" s="300"/>
      <c r="K35" s="300"/>
      <c r="L35" s="300"/>
      <c r="M35" s="46"/>
      <c r="N35" s="47"/>
      <c r="O35" s="105"/>
      <c r="P35" s="109"/>
      <c r="Q35" s="61"/>
      <c r="R35" s="116"/>
      <c r="S35" s="121"/>
      <c r="T35" s="54"/>
      <c r="U35" s="163"/>
      <c r="V35" s="168"/>
      <c r="W35" s="168"/>
      <c r="X35" s="63"/>
    </row>
    <row r="36" spans="1:25">
      <c r="A36" s="155">
        <v>41487</v>
      </c>
      <c r="B36" s="1"/>
      <c r="C36" s="96"/>
      <c r="D36" s="291">
        <f t="shared" si="0"/>
        <v>0</v>
      </c>
      <c r="E36" s="299"/>
      <c r="F36" s="299"/>
      <c r="G36" s="299"/>
      <c r="H36" s="299"/>
      <c r="I36" s="299"/>
      <c r="J36" s="303"/>
      <c r="K36" s="299"/>
      <c r="L36" s="299"/>
      <c r="M36" s="2"/>
      <c r="N36" s="41"/>
      <c r="O36" s="111"/>
      <c r="P36" s="113"/>
      <c r="Q36" s="40"/>
      <c r="R36" s="117"/>
      <c r="S36" s="122"/>
      <c r="T36" s="1"/>
      <c r="U36" s="164"/>
      <c r="V36" s="169"/>
      <c r="W36" s="169"/>
      <c r="X36" s="27"/>
    </row>
    <row r="37" spans="1:25">
      <c r="A37" s="153">
        <v>41501</v>
      </c>
      <c r="B37" s="54"/>
      <c r="C37" s="95"/>
      <c r="D37" s="292">
        <f t="shared" si="0"/>
        <v>0</v>
      </c>
      <c r="E37" s="300"/>
      <c r="F37" s="300"/>
      <c r="G37" s="300"/>
      <c r="H37" s="300"/>
      <c r="I37" s="300"/>
      <c r="J37" s="300"/>
      <c r="K37" s="300"/>
      <c r="L37" s="300"/>
      <c r="M37" s="46"/>
      <c r="N37" s="47"/>
      <c r="O37" s="105"/>
      <c r="P37" s="109"/>
      <c r="Q37" s="61"/>
      <c r="R37" s="116"/>
      <c r="S37" s="121"/>
      <c r="T37" s="54"/>
      <c r="U37" s="163"/>
      <c r="V37" s="168"/>
      <c r="W37" s="168"/>
      <c r="X37" s="63"/>
    </row>
    <row r="38" spans="1:25">
      <c r="A38" s="155">
        <v>41518</v>
      </c>
      <c r="B38" s="1"/>
      <c r="C38" s="96"/>
      <c r="D38" s="291">
        <f t="shared" si="0"/>
        <v>0</v>
      </c>
      <c r="E38" s="299"/>
      <c r="F38" s="299"/>
      <c r="G38" s="299"/>
      <c r="H38" s="299"/>
      <c r="I38" s="299"/>
      <c r="J38" s="303"/>
      <c r="K38" s="299"/>
      <c r="L38" s="299"/>
      <c r="M38" s="2"/>
      <c r="N38" s="41"/>
      <c r="O38" s="111"/>
      <c r="P38" s="113"/>
      <c r="Q38" s="40"/>
      <c r="R38" s="117"/>
      <c r="S38" s="122"/>
      <c r="T38" s="1"/>
      <c r="U38" s="164"/>
      <c r="V38" s="169"/>
      <c r="W38" s="169"/>
      <c r="X38" s="27"/>
    </row>
    <row r="39" spans="1:25">
      <c r="A39" s="156">
        <v>41532</v>
      </c>
      <c r="B39" s="52"/>
      <c r="C39" s="97"/>
      <c r="D39" s="298">
        <f t="shared" si="0"/>
        <v>0</v>
      </c>
      <c r="E39" s="301"/>
      <c r="F39" s="301"/>
      <c r="G39" s="301"/>
      <c r="H39" s="301"/>
      <c r="I39" s="301"/>
      <c r="J39" s="301"/>
      <c r="K39" s="301"/>
      <c r="L39" s="301"/>
      <c r="M39" s="48"/>
      <c r="N39" s="49"/>
      <c r="O39" s="112"/>
      <c r="P39" s="114"/>
      <c r="Q39" s="64"/>
      <c r="R39" s="118"/>
      <c r="S39" s="123"/>
      <c r="T39" s="52"/>
      <c r="U39" s="165"/>
      <c r="V39" s="170"/>
      <c r="W39" s="170"/>
      <c r="X39" s="66"/>
      <c r="Y39" s="17" t="s">
        <v>27</v>
      </c>
    </row>
    <row r="40" spans="1:25">
      <c r="A40" s="155">
        <v>41548</v>
      </c>
      <c r="B40" s="1"/>
      <c r="C40" s="96"/>
      <c r="D40" s="291">
        <f t="shared" si="0"/>
        <v>0</v>
      </c>
      <c r="E40" s="299"/>
      <c r="F40" s="299"/>
      <c r="G40" s="299"/>
      <c r="H40" s="299"/>
      <c r="I40" s="299"/>
      <c r="J40" s="303"/>
      <c r="K40" s="299"/>
      <c r="L40" s="299"/>
      <c r="M40" s="2"/>
      <c r="N40" s="41"/>
      <c r="O40" s="111"/>
      <c r="P40" s="113"/>
      <c r="Q40" s="40"/>
      <c r="R40" s="117"/>
      <c r="S40" s="122"/>
      <c r="T40" s="1"/>
      <c r="U40" s="166"/>
      <c r="V40" s="171"/>
      <c r="W40" s="171"/>
      <c r="X40" s="59"/>
    </row>
    <row r="41" spans="1:25">
      <c r="A41" s="153">
        <v>41562</v>
      </c>
      <c r="B41" s="54"/>
      <c r="C41" s="95"/>
      <c r="D41" s="292">
        <f t="shared" si="0"/>
        <v>0</v>
      </c>
      <c r="E41" s="300"/>
      <c r="F41" s="300"/>
      <c r="G41" s="300"/>
      <c r="H41" s="300"/>
      <c r="I41" s="300"/>
      <c r="J41" s="300"/>
      <c r="K41" s="300"/>
      <c r="L41" s="300"/>
      <c r="M41" s="46"/>
      <c r="N41" s="47"/>
      <c r="O41" s="105"/>
      <c r="P41" s="109"/>
      <c r="Q41" s="61"/>
      <c r="R41" s="116"/>
      <c r="S41" s="121"/>
      <c r="T41" s="54"/>
      <c r="U41" s="163"/>
      <c r="V41" s="168"/>
      <c r="W41" s="168"/>
      <c r="X41" s="63"/>
    </row>
    <row r="42" spans="1:25">
      <c r="A42" s="155">
        <v>41579</v>
      </c>
      <c r="B42" s="1"/>
      <c r="C42" s="96"/>
      <c r="D42" s="291">
        <f t="shared" si="0"/>
        <v>0</v>
      </c>
      <c r="E42" s="299"/>
      <c r="F42" s="299"/>
      <c r="G42" s="299"/>
      <c r="H42" s="299"/>
      <c r="I42" s="299"/>
      <c r="J42" s="303"/>
      <c r="K42" s="299"/>
      <c r="L42" s="299"/>
      <c r="M42" s="2"/>
      <c r="N42" s="41"/>
      <c r="O42" s="111"/>
      <c r="P42" s="113"/>
      <c r="Q42" s="40"/>
      <c r="R42" s="117"/>
      <c r="S42" s="122"/>
      <c r="T42" s="1"/>
      <c r="U42" s="164"/>
      <c r="V42" s="169"/>
      <c r="W42" s="169"/>
      <c r="X42" s="27"/>
    </row>
    <row r="43" spans="1:25">
      <c r="A43" s="153">
        <v>41593</v>
      </c>
      <c r="B43" s="54"/>
      <c r="C43" s="95"/>
      <c r="D43" s="292">
        <f t="shared" si="0"/>
        <v>0</v>
      </c>
      <c r="E43" s="300"/>
      <c r="F43" s="300"/>
      <c r="G43" s="300"/>
      <c r="H43" s="300"/>
      <c r="I43" s="300"/>
      <c r="J43" s="300"/>
      <c r="K43" s="300"/>
      <c r="L43" s="300"/>
      <c r="M43" s="46"/>
      <c r="N43" s="47"/>
      <c r="O43" s="105"/>
      <c r="P43" s="109"/>
      <c r="Q43" s="61"/>
      <c r="R43" s="116"/>
      <c r="S43" s="121"/>
      <c r="T43" s="54"/>
      <c r="U43" s="163"/>
      <c r="V43" s="168"/>
      <c r="W43" s="168"/>
      <c r="X43" s="63"/>
    </row>
    <row r="44" spans="1:25">
      <c r="A44" s="155">
        <v>41609</v>
      </c>
      <c r="B44" s="1"/>
      <c r="C44" s="96"/>
      <c r="D44" s="291">
        <f t="shared" si="0"/>
        <v>0</v>
      </c>
      <c r="E44" s="299"/>
      <c r="F44" s="299"/>
      <c r="G44" s="299"/>
      <c r="H44" s="299"/>
      <c r="I44" s="299"/>
      <c r="J44" s="303"/>
      <c r="K44" s="299"/>
      <c r="L44" s="299"/>
      <c r="M44" s="2"/>
      <c r="N44" s="41"/>
      <c r="O44" s="111"/>
      <c r="P44" s="113"/>
      <c r="Q44" s="40"/>
      <c r="R44" s="117"/>
      <c r="S44" s="122"/>
      <c r="T44" s="1"/>
      <c r="U44" s="164"/>
      <c r="V44" s="169"/>
      <c r="W44" s="169"/>
      <c r="X44" s="27"/>
    </row>
    <row r="45" spans="1:25">
      <c r="A45" s="156">
        <v>41623</v>
      </c>
      <c r="B45" s="52"/>
      <c r="C45" s="97"/>
      <c r="D45" s="298">
        <f t="shared" si="0"/>
        <v>0</v>
      </c>
      <c r="E45" s="301"/>
      <c r="F45" s="301"/>
      <c r="G45" s="301"/>
      <c r="H45" s="301"/>
      <c r="I45" s="301"/>
      <c r="J45" s="301"/>
      <c r="K45" s="301"/>
      <c r="L45" s="301"/>
      <c r="M45" s="48"/>
      <c r="N45" s="49"/>
      <c r="O45" s="112"/>
      <c r="P45" s="114"/>
      <c r="Q45" s="64"/>
      <c r="R45" s="118"/>
      <c r="S45" s="123"/>
      <c r="T45" s="52"/>
      <c r="U45" s="165"/>
      <c r="V45" s="170"/>
      <c r="W45" s="170"/>
      <c r="X45" s="66"/>
      <c r="Y45" s="17" t="s">
        <v>26</v>
      </c>
    </row>
    <row r="46" spans="1:25">
      <c r="A46" s="155">
        <v>41640</v>
      </c>
      <c r="B46" s="1"/>
      <c r="C46" s="96"/>
      <c r="D46" s="291">
        <f t="shared" si="0"/>
        <v>0</v>
      </c>
      <c r="E46" s="299"/>
      <c r="F46" s="299"/>
      <c r="G46" s="299"/>
      <c r="H46" s="299"/>
      <c r="I46" s="299"/>
      <c r="J46" s="303"/>
      <c r="K46" s="299"/>
      <c r="L46" s="299"/>
      <c r="M46" s="2"/>
      <c r="N46" s="41"/>
      <c r="O46" s="111"/>
      <c r="P46" s="113"/>
      <c r="Q46" s="40"/>
      <c r="R46" s="117"/>
      <c r="S46" s="122"/>
      <c r="T46" s="1"/>
      <c r="U46" s="166"/>
      <c r="V46" s="171"/>
      <c r="W46" s="171"/>
      <c r="X46" s="59"/>
    </row>
    <row r="47" spans="1:25">
      <c r="A47" s="153">
        <v>41654</v>
      </c>
      <c r="B47" s="54"/>
      <c r="C47" s="95"/>
      <c r="D47" s="292">
        <f t="shared" si="0"/>
        <v>0</v>
      </c>
      <c r="E47" s="300"/>
      <c r="F47" s="300"/>
      <c r="G47" s="300"/>
      <c r="H47" s="300"/>
      <c r="I47" s="300"/>
      <c r="J47" s="300"/>
      <c r="K47" s="300"/>
      <c r="L47" s="300"/>
      <c r="M47" s="46"/>
      <c r="N47" s="47"/>
      <c r="O47" s="105"/>
      <c r="P47" s="109"/>
      <c r="Q47" s="61"/>
      <c r="R47" s="116"/>
      <c r="S47" s="121"/>
      <c r="T47" s="54"/>
      <c r="U47" s="163"/>
      <c r="V47" s="168"/>
      <c r="W47" s="168"/>
      <c r="X47" s="63"/>
    </row>
    <row r="48" spans="1:25">
      <c r="A48" s="155">
        <v>41671</v>
      </c>
      <c r="B48" s="1"/>
      <c r="C48" s="96"/>
      <c r="D48" s="291">
        <f t="shared" si="0"/>
        <v>0</v>
      </c>
      <c r="E48" s="299"/>
      <c r="F48" s="299"/>
      <c r="G48" s="299"/>
      <c r="H48" s="299"/>
      <c r="I48" s="299"/>
      <c r="J48" s="303"/>
      <c r="K48" s="299"/>
      <c r="L48" s="299"/>
      <c r="M48" s="2"/>
      <c r="N48" s="41"/>
      <c r="O48" s="111"/>
      <c r="P48" s="113"/>
      <c r="Q48" s="40"/>
      <c r="R48" s="117"/>
      <c r="S48" s="122"/>
      <c r="T48" s="1"/>
      <c r="U48" s="164"/>
      <c r="V48" s="169"/>
      <c r="W48" s="169"/>
      <c r="X48" s="27"/>
    </row>
    <row r="49" spans="1:25">
      <c r="A49" s="153">
        <v>41685</v>
      </c>
      <c r="B49" s="54"/>
      <c r="C49" s="95"/>
      <c r="D49" s="292">
        <f t="shared" si="0"/>
        <v>0</v>
      </c>
      <c r="E49" s="300"/>
      <c r="F49" s="300"/>
      <c r="G49" s="300"/>
      <c r="H49" s="300"/>
      <c r="I49" s="300"/>
      <c r="J49" s="300"/>
      <c r="K49" s="300"/>
      <c r="L49" s="300"/>
      <c r="M49" s="46"/>
      <c r="N49" s="47"/>
      <c r="O49" s="105"/>
      <c r="P49" s="109"/>
      <c r="Q49" s="61"/>
      <c r="R49" s="116"/>
      <c r="S49" s="121"/>
      <c r="T49" s="54"/>
      <c r="U49" s="163"/>
      <c r="V49" s="168"/>
      <c r="W49" s="168"/>
      <c r="X49" s="63"/>
    </row>
    <row r="50" spans="1:25">
      <c r="A50" s="155">
        <v>41699</v>
      </c>
      <c r="B50" s="1"/>
      <c r="C50" s="96"/>
      <c r="D50" s="291">
        <f t="shared" si="0"/>
        <v>0</v>
      </c>
      <c r="E50" s="299"/>
      <c r="F50" s="299"/>
      <c r="G50" s="299"/>
      <c r="H50" s="299"/>
      <c r="I50" s="299"/>
      <c r="J50" s="303"/>
      <c r="K50" s="299"/>
      <c r="L50" s="299"/>
      <c r="M50" s="2"/>
      <c r="N50" s="41"/>
      <c r="O50" s="111"/>
      <c r="P50" s="113"/>
      <c r="Q50" s="40"/>
      <c r="R50" s="117"/>
      <c r="S50" s="122"/>
      <c r="T50" s="1"/>
      <c r="U50" s="164"/>
      <c r="V50" s="169"/>
      <c r="W50" s="169"/>
      <c r="X50" s="27"/>
    </row>
    <row r="51" spans="1:25">
      <c r="A51" s="156">
        <v>41713</v>
      </c>
      <c r="B51" s="52"/>
      <c r="C51" s="97"/>
      <c r="D51" s="298">
        <f t="shared" si="0"/>
        <v>0</v>
      </c>
      <c r="E51" s="301"/>
      <c r="F51" s="301"/>
      <c r="G51" s="301"/>
      <c r="H51" s="301"/>
      <c r="I51" s="301"/>
      <c r="J51" s="301"/>
      <c r="K51" s="301"/>
      <c r="L51" s="301"/>
      <c r="M51" s="48"/>
      <c r="N51" s="49"/>
      <c r="O51" s="112"/>
      <c r="P51" s="114"/>
      <c r="Q51" s="64"/>
      <c r="R51" s="118"/>
      <c r="S51" s="123"/>
      <c r="T51" s="52"/>
      <c r="U51" s="165"/>
      <c r="V51" s="170"/>
      <c r="W51" s="170"/>
      <c r="X51" s="66"/>
      <c r="Y51" s="17" t="s">
        <v>28</v>
      </c>
    </row>
    <row r="52" spans="1:25">
      <c r="A52" s="155">
        <v>41730</v>
      </c>
      <c r="B52" s="1"/>
      <c r="C52" s="96"/>
      <c r="D52" s="291">
        <f t="shared" si="0"/>
        <v>0</v>
      </c>
      <c r="E52" s="299"/>
      <c r="F52" s="299"/>
      <c r="G52" s="299"/>
      <c r="H52" s="299"/>
      <c r="I52" s="299"/>
      <c r="J52" s="303"/>
      <c r="K52" s="299"/>
      <c r="L52" s="299"/>
      <c r="M52" s="2"/>
      <c r="N52" s="41"/>
      <c r="O52" s="111"/>
      <c r="P52" s="113"/>
      <c r="Q52" s="40"/>
      <c r="R52" s="117"/>
      <c r="S52" s="122"/>
      <c r="T52" s="1"/>
      <c r="U52" s="164"/>
      <c r="V52" s="169"/>
      <c r="W52" s="169"/>
      <c r="X52" s="27"/>
    </row>
    <row r="53" spans="1:25">
      <c r="A53" s="153">
        <v>41744</v>
      </c>
      <c r="B53" s="54"/>
      <c r="C53" s="95"/>
      <c r="D53" s="292">
        <f t="shared" si="0"/>
        <v>0</v>
      </c>
      <c r="E53" s="300"/>
      <c r="F53" s="300"/>
      <c r="G53" s="300"/>
      <c r="H53" s="300"/>
      <c r="I53" s="300"/>
      <c r="J53" s="300"/>
      <c r="K53" s="300"/>
      <c r="L53" s="300"/>
      <c r="M53" s="46"/>
      <c r="N53" s="47"/>
      <c r="O53" s="105"/>
      <c r="P53" s="109"/>
      <c r="Q53" s="61"/>
      <c r="R53" s="116"/>
      <c r="S53" s="121"/>
      <c r="T53" s="54"/>
      <c r="U53" s="163"/>
      <c r="V53" s="168"/>
      <c r="W53" s="168"/>
      <c r="X53" s="63"/>
    </row>
    <row r="54" spans="1:25">
      <c r="A54" s="155">
        <v>41760</v>
      </c>
      <c r="B54" s="1"/>
      <c r="C54" s="96"/>
      <c r="D54" s="291">
        <f t="shared" si="0"/>
        <v>0</v>
      </c>
      <c r="E54" s="299"/>
      <c r="F54" s="299"/>
      <c r="G54" s="299"/>
      <c r="H54" s="299"/>
      <c r="I54" s="299"/>
      <c r="J54" s="303"/>
      <c r="K54" s="299"/>
      <c r="L54" s="299"/>
      <c r="M54" s="2"/>
      <c r="N54" s="41"/>
      <c r="O54" s="111"/>
      <c r="P54" s="113"/>
      <c r="Q54" s="40"/>
      <c r="R54" s="117"/>
      <c r="S54" s="122"/>
      <c r="T54" s="1"/>
      <c r="U54" s="164"/>
      <c r="V54" s="169"/>
      <c r="W54" s="169"/>
      <c r="X54" s="27"/>
    </row>
    <row r="55" spans="1:25">
      <c r="A55" s="153">
        <v>41774</v>
      </c>
      <c r="B55" s="54"/>
      <c r="C55" s="95"/>
      <c r="D55" s="292">
        <f t="shared" si="0"/>
        <v>0</v>
      </c>
      <c r="E55" s="300"/>
      <c r="F55" s="300"/>
      <c r="G55" s="300"/>
      <c r="H55" s="300"/>
      <c r="I55" s="300"/>
      <c r="J55" s="300"/>
      <c r="K55" s="300"/>
      <c r="L55" s="300"/>
      <c r="M55" s="46"/>
      <c r="N55" s="47"/>
      <c r="O55" s="105"/>
      <c r="P55" s="109"/>
      <c r="Q55" s="61"/>
      <c r="R55" s="116"/>
      <c r="S55" s="121"/>
      <c r="T55" s="54"/>
      <c r="U55" s="163"/>
      <c r="V55" s="168"/>
      <c r="W55" s="168"/>
      <c r="X55" s="63"/>
    </row>
    <row r="56" spans="1:25">
      <c r="A56" s="155">
        <v>41791</v>
      </c>
      <c r="B56" s="1"/>
      <c r="C56" s="96"/>
      <c r="D56" s="291">
        <f t="shared" si="0"/>
        <v>0</v>
      </c>
      <c r="E56" s="299"/>
      <c r="F56" s="299"/>
      <c r="G56" s="299"/>
      <c r="H56" s="299"/>
      <c r="I56" s="299"/>
      <c r="J56" s="303"/>
      <c r="K56" s="299"/>
      <c r="L56" s="299"/>
      <c r="M56" s="2"/>
      <c r="N56" s="41"/>
      <c r="O56" s="111"/>
      <c r="P56" s="113"/>
      <c r="Q56" s="40"/>
      <c r="R56" s="117"/>
      <c r="S56" s="122"/>
      <c r="T56" s="1"/>
      <c r="U56" s="164"/>
      <c r="V56" s="169"/>
      <c r="W56" s="169"/>
      <c r="X56" s="27"/>
    </row>
    <row r="57" spans="1:25" ht="15.75" thickBot="1">
      <c r="A57" s="154">
        <v>41805</v>
      </c>
      <c r="B57" s="55"/>
      <c r="C57" s="98"/>
      <c r="D57" s="293">
        <f t="shared" si="0"/>
        <v>0</v>
      </c>
      <c r="E57" s="306"/>
      <c r="F57" s="306"/>
      <c r="G57" s="306"/>
      <c r="H57" s="306"/>
      <c r="I57" s="306"/>
      <c r="J57" s="306"/>
      <c r="K57" s="306"/>
      <c r="L57" s="306"/>
      <c r="M57" s="56"/>
      <c r="N57" s="57"/>
      <c r="O57" s="106"/>
      <c r="P57" s="110"/>
      <c r="Q57" s="67"/>
      <c r="R57" s="119"/>
      <c r="S57" s="124"/>
      <c r="T57" s="55"/>
      <c r="U57" s="167"/>
      <c r="V57" s="172"/>
      <c r="W57" s="172"/>
      <c r="X57" s="68"/>
      <c r="Y57" s="30" t="s">
        <v>25</v>
      </c>
    </row>
    <row r="58" spans="1:25" ht="11.25" customHeight="1"/>
    <row r="59" spans="1:25" ht="10.5" customHeight="1"/>
    <row r="60" spans="1:25" ht="23.25">
      <c r="A60" s="419" t="s">
        <v>109</v>
      </c>
      <c r="B60" s="419"/>
      <c r="C60" s="419"/>
      <c r="D60" s="419"/>
      <c r="E60" s="419"/>
      <c r="F60" s="419"/>
      <c r="G60" s="419"/>
      <c r="H60" s="419"/>
      <c r="I60" s="419"/>
      <c r="J60" s="419"/>
      <c r="K60" s="419"/>
      <c r="L60" s="419"/>
      <c r="M60" s="419"/>
      <c r="N60" s="419"/>
      <c r="O60" s="419"/>
      <c r="P60" s="419"/>
      <c r="Q60" s="419"/>
      <c r="R60" s="419"/>
      <c r="S60" s="419"/>
      <c r="T60" s="419"/>
      <c r="U60" s="419"/>
      <c r="V60" s="419"/>
      <c r="W60" s="419"/>
      <c r="X60" s="419"/>
    </row>
    <row r="61" spans="1:25" ht="15.75" thickBot="1">
      <c r="A61" s="435" t="s">
        <v>38</v>
      </c>
      <c r="B61" s="435"/>
      <c r="C61" s="435"/>
      <c r="D61" s="435"/>
      <c r="E61" s="435"/>
      <c r="F61" s="435"/>
      <c r="G61" s="435"/>
      <c r="H61" s="435"/>
      <c r="I61" s="435"/>
      <c r="J61" s="435"/>
      <c r="K61" s="435"/>
      <c r="L61" s="435"/>
      <c r="M61" s="435"/>
      <c r="N61" s="435"/>
      <c r="O61" s="435"/>
      <c r="P61" s="435"/>
      <c r="Q61" s="435"/>
      <c r="R61" s="435"/>
      <c r="S61" s="435"/>
      <c r="T61" s="435"/>
      <c r="U61" s="435"/>
      <c r="V61" s="435"/>
      <c r="W61" s="435"/>
      <c r="X61" s="435"/>
    </row>
    <row r="62" spans="1:25">
      <c r="A62" s="43" t="s">
        <v>33</v>
      </c>
      <c r="B62" s="20"/>
      <c r="C62" s="94"/>
      <c r="D62" s="330">
        <f>SUM(F62,G62,H62)</f>
        <v>0</v>
      </c>
      <c r="E62" s="339"/>
      <c r="F62" s="339"/>
      <c r="G62" s="339"/>
      <c r="H62" s="339"/>
      <c r="I62" s="339"/>
      <c r="J62" s="342"/>
      <c r="K62" s="339"/>
      <c r="L62" s="339"/>
      <c r="M62" s="22"/>
      <c r="N62" s="50"/>
      <c r="O62" s="103"/>
      <c r="P62" s="107"/>
      <c r="Q62" s="60"/>
      <c r="R62" s="115"/>
      <c r="S62" s="120"/>
      <c r="T62" s="28"/>
      <c r="U62" s="344"/>
      <c r="V62" s="249"/>
      <c r="W62" s="249"/>
      <c r="X62" s="246"/>
    </row>
    <row r="63" spans="1:25">
      <c r="A63" s="44" t="s">
        <v>33</v>
      </c>
      <c r="B63" s="71"/>
      <c r="C63" s="99"/>
      <c r="D63" s="332">
        <f>SUM(F63,G63,H63)</f>
        <v>0</v>
      </c>
      <c r="E63" s="340"/>
      <c r="F63" s="340"/>
      <c r="G63" s="340"/>
      <c r="H63" s="340"/>
      <c r="I63" s="340"/>
      <c r="J63" s="303"/>
      <c r="K63" s="340"/>
      <c r="L63" s="340"/>
      <c r="M63" s="72"/>
      <c r="N63" s="73"/>
      <c r="O63" s="104"/>
      <c r="P63" s="108"/>
      <c r="Q63" s="74"/>
      <c r="R63" s="127"/>
      <c r="S63" s="129"/>
      <c r="T63" s="75"/>
      <c r="U63" s="315"/>
      <c r="V63" s="251"/>
      <c r="W63" s="251"/>
      <c r="X63" s="247"/>
    </row>
    <row r="64" spans="1:25">
      <c r="A64" s="44" t="s">
        <v>36</v>
      </c>
      <c r="B64" s="1"/>
      <c r="C64" s="96"/>
      <c r="D64" s="291">
        <f>SUM(F64,G64,H64)</f>
        <v>0</v>
      </c>
      <c r="E64" s="299"/>
      <c r="F64" s="299"/>
      <c r="G64" s="299"/>
      <c r="H64" s="299"/>
      <c r="I64" s="299"/>
      <c r="J64" s="303"/>
      <c r="K64" s="299"/>
      <c r="L64" s="299"/>
      <c r="M64" s="2"/>
      <c r="N64" s="41"/>
      <c r="O64" s="111"/>
      <c r="P64" s="113"/>
      <c r="Q64" s="40"/>
      <c r="R64" s="117"/>
      <c r="S64" s="122"/>
      <c r="T64" s="29"/>
      <c r="U64" s="164"/>
      <c r="V64" s="252"/>
      <c r="W64" s="252"/>
      <c r="X64" s="27"/>
    </row>
    <row r="65" spans="1:24" ht="15.75" thickBot="1">
      <c r="A65" s="45" t="s">
        <v>36</v>
      </c>
      <c r="B65" s="77"/>
      <c r="C65" s="100"/>
      <c r="D65" s="333">
        <f>SUM(F65,G65,H65)</f>
        <v>0</v>
      </c>
      <c r="E65" s="341"/>
      <c r="F65" s="341"/>
      <c r="G65" s="341"/>
      <c r="H65" s="341"/>
      <c r="I65" s="341"/>
      <c r="J65" s="343"/>
      <c r="K65" s="341"/>
      <c r="L65" s="341"/>
      <c r="M65" s="338"/>
      <c r="N65" s="78"/>
      <c r="O65" s="125"/>
      <c r="P65" s="126"/>
      <c r="Q65" s="79"/>
      <c r="R65" s="128"/>
      <c r="S65" s="130"/>
      <c r="T65" s="80"/>
      <c r="U65" s="350"/>
      <c r="V65" s="250"/>
      <c r="W65" s="250"/>
      <c r="X65" s="248"/>
    </row>
    <row r="67" spans="1:24">
      <c r="D67" s="371"/>
      <c r="E67" s="220" t="s">
        <v>108</v>
      </c>
    </row>
    <row r="69" spans="1:24">
      <c r="D69" s="370"/>
      <c r="E69" s="220" t="s">
        <v>98</v>
      </c>
    </row>
  </sheetData>
  <mergeCells count="12">
    <mergeCell ref="A7:X7"/>
    <mergeCell ref="A61:X61"/>
    <mergeCell ref="B8:C8"/>
    <mergeCell ref="N8:P8"/>
    <mergeCell ref="Q8:S8"/>
    <mergeCell ref="A60:X60"/>
    <mergeCell ref="A6:X6"/>
    <mergeCell ref="A5:X5"/>
    <mergeCell ref="A1:X1"/>
    <mergeCell ref="A2:X2"/>
    <mergeCell ref="A3:X3"/>
    <mergeCell ref="A4:X4"/>
  </mergeCells>
  <phoneticPr fontId="0" type="noConversion"/>
  <pageMargins left="0.75" right="0" top="0" bottom="0" header="0" footer="0"/>
  <pageSetup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6"/>
  <sheetViews>
    <sheetView zoomScaleNormal="100" workbookViewId="0">
      <selection activeCell="S5" sqref="S5"/>
    </sheetView>
  </sheetViews>
  <sheetFormatPr defaultRowHeight="15"/>
  <cols>
    <col min="1" max="1" width="10.85546875" customWidth="1"/>
    <col min="2" max="2" width="6.140625" customWidth="1"/>
    <col min="3" max="3" width="6" customWidth="1"/>
    <col min="4" max="4" width="7.5703125" customWidth="1"/>
    <col min="5" max="5" width="6.7109375" customWidth="1"/>
    <col min="6" max="6" width="6" customWidth="1"/>
    <col min="7" max="7" width="6.85546875" customWidth="1"/>
    <col min="8" max="8" width="6.28515625" customWidth="1"/>
    <col min="9" max="10" width="6" customWidth="1"/>
    <col min="11" max="11" width="6.7109375" customWidth="1"/>
    <col min="12" max="12" width="6" customWidth="1"/>
    <col min="13" max="13" width="6.7109375" customWidth="1"/>
    <col min="14" max="14" width="6.5703125" customWidth="1"/>
    <col min="15" max="16" width="8.7109375" customWidth="1"/>
    <col min="17" max="17" width="8.42578125" customWidth="1"/>
    <col min="18" max="18" width="8.7109375" customWidth="1"/>
  </cols>
  <sheetData>
    <row r="1" spans="1:23" ht="23.25">
      <c r="A1" s="439" t="s">
        <v>114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  <c r="P1" s="439"/>
      <c r="Q1" s="439"/>
      <c r="R1" s="439"/>
    </row>
    <row r="2" spans="1:23" ht="17.25" customHeight="1">
      <c r="A2" s="133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133"/>
      <c r="R2" s="133"/>
    </row>
    <row r="3" spans="1:23" ht="18.75">
      <c r="A3" s="421" t="s">
        <v>83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</row>
    <row r="4" spans="1:23" ht="18.75">
      <c r="A4" s="421" t="s">
        <v>85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</row>
    <row r="5" spans="1:23" ht="8.25" customHeigh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R5" s="133"/>
    </row>
    <row r="6" spans="1:23" ht="15.75" thickBot="1">
      <c r="A6" s="430" t="s">
        <v>67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</row>
    <row r="7" spans="1:23" ht="45">
      <c r="A7" s="6" t="s">
        <v>0</v>
      </c>
      <c r="B7" s="436" t="s">
        <v>15</v>
      </c>
      <c r="C7" s="437"/>
      <c r="D7" s="7" t="s">
        <v>6</v>
      </c>
      <c r="E7" s="8" t="s">
        <v>4</v>
      </c>
      <c r="F7" s="8" t="s">
        <v>5</v>
      </c>
      <c r="G7" s="8" t="s">
        <v>1</v>
      </c>
      <c r="H7" s="8" t="s">
        <v>2</v>
      </c>
      <c r="I7" s="8" t="s">
        <v>3</v>
      </c>
      <c r="J7" s="8" t="s">
        <v>7</v>
      </c>
      <c r="K7" s="8" t="s">
        <v>8</v>
      </c>
      <c r="L7" s="8" t="s">
        <v>52</v>
      </c>
      <c r="M7" s="131" t="s">
        <v>47</v>
      </c>
      <c r="N7" s="33" t="s">
        <v>10</v>
      </c>
      <c r="O7" s="275" t="s">
        <v>41</v>
      </c>
      <c r="P7" s="275" t="s">
        <v>79</v>
      </c>
      <c r="Q7" s="275" t="s">
        <v>40</v>
      </c>
      <c r="R7" s="275" t="s">
        <v>81</v>
      </c>
      <c r="S7" s="15"/>
    </row>
    <row r="8" spans="1:23" ht="35.25" thickBot="1">
      <c r="A8" s="144" t="s">
        <v>72</v>
      </c>
      <c r="B8" s="10" t="s">
        <v>16</v>
      </c>
      <c r="C8" s="93" t="s">
        <v>11</v>
      </c>
      <c r="D8" s="13"/>
      <c r="E8" s="12"/>
      <c r="F8" s="12"/>
      <c r="G8" s="12"/>
      <c r="H8" s="12"/>
      <c r="I8" s="12"/>
      <c r="J8" s="12"/>
      <c r="K8" s="12"/>
      <c r="L8" s="12"/>
      <c r="M8" s="14" t="s">
        <v>66</v>
      </c>
      <c r="N8" s="34"/>
      <c r="O8" s="36" t="s">
        <v>19</v>
      </c>
      <c r="P8" s="36" t="s">
        <v>19</v>
      </c>
      <c r="Q8" s="36" t="s">
        <v>44</v>
      </c>
      <c r="R8" s="36" t="s">
        <v>80</v>
      </c>
      <c r="S8" s="15"/>
    </row>
    <row r="9" spans="1:23">
      <c r="A9" s="150">
        <v>41091</v>
      </c>
      <c r="B9" s="185"/>
      <c r="C9" s="186"/>
      <c r="D9" s="320"/>
      <c r="E9" s="321"/>
      <c r="F9" s="325"/>
      <c r="G9" s="325"/>
      <c r="H9" s="321"/>
      <c r="I9" s="325"/>
      <c r="J9" s="327"/>
      <c r="K9" s="321"/>
      <c r="L9" s="325"/>
      <c r="M9" s="319"/>
      <c r="N9" s="190"/>
      <c r="O9" s="35"/>
      <c r="P9" s="177"/>
      <c r="Q9" s="38"/>
      <c r="R9" s="180"/>
    </row>
    <row r="10" spans="1:23">
      <c r="A10" s="153">
        <v>41107</v>
      </c>
      <c r="B10" s="355">
        <f ca="1">'Eff Conc.'!B11</f>
        <v>0.70799999999999996</v>
      </c>
      <c r="C10" s="356">
        <f ca="1">'Eff Conc.'!C11</f>
        <v>0.76700000000000002</v>
      </c>
      <c r="D10" s="357">
        <f ca="1">'Eff Conc.'!D11*B10*3.78</f>
        <v>52.186679999999996</v>
      </c>
      <c r="E10" s="345">
        <f ca="1">'Eff Conc.'!E11*B10*3.78</f>
        <v>1.7395559999999999</v>
      </c>
      <c r="F10" s="346">
        <f ca="1">'Eff Conc.'!F11*B10*3.78</f>
        <v>1.2578327999999996</v>
      </c>
      <c r="G10" s="346">
        <f ca="1">'Eff Conc.'!G11*B10*3.78</f>
        <v>50.848559999999999</v>
      </c>
      <c r="H10" s="345">
        <f ca="1">'Eff Conc.'!H11*B10*3.78</f>
        <v>8.0287199999999989E-2</v>
      </c>
      <c r="I10" s="346">
        <f ca="1">'Eff Conc.'!I11*B10*3.78</f>
        <v>0.3746736</v>
      </c>
      <c r="J10" s="287">
        <f ca="1">'Eff Conc.'!J11*B10*3.78</f>
        <v>0</v>
      </c>
      <c r="K10" s="345">
        <f ca="1">'Eff Conc.'!K11*B10*3.78</f>
        <v>10.704959999999998</v>
      </c>
      <c r="L10" s="346">
        <f ca="1">'Eff Conc.'!L11*B10*3.78</f>
        <v>8.5639679999999991</v>
      </c>
      <c r="M10" s="347">
        <f ca="1">'Eff Conc.'!M11*C10*3.78</f>
        <v>11.017187999999999</v>
      </c>
      <c r="N10" s="348">
        <f ca="1">'Eff Conc.'!T11*B10*3.78</f>
        <v>8.0287199999999981</v>
      </c>
      <c r="O10" s="269">
        <f ca="1">SUM('Inf Loads'!F8,'Inf Loads'!H8,'Inf Loads'!$I$8)-SUM(E10,G10,H10)</f>
        <v>-13.239223200000005</v>
      </c>
      <c r="P10" s="179">
        <f ca="1">((SUM('Inf Loads'!$F$8,'Inf Loads'!$H$8,'Inf Loads'!$I$8))-(SUM(E10,G10,H10)))/(SUM('Inf Loads'!$F$8,'Inf Loads'!$H$8,'Inf Loads'!$I$8))</f>
        <v>-0.33577221742881813</v>
      </c>
      <c r="Q10" s="269">
        <f ca="1">'Inf Loads'!$L$8-K10</f>
        <v>-5.2863299999999986</v>
      </c>
      <c r="R10" s="179">
        <f ca="1">('Inf Loads'!$L$8-K10)/('Inf Loads'!$L$8)</f>
        <v>-0.97558423439134967</v>
      </c>
      <c r="W10" s="26"/>
    </row>
    <row r="11" spans="1:23">
      <c r="A11" s="155">
        <v>41122</v>
      </c>
      <c r="B11" s="228"/>
      <c r="C11" s="229"/>
      <c r="D11" s="291"/>
      <c r="E11" s="323"/>
      <c r="F11" s="295"/>
      <c r="G11" s="295"/>
      <c r="H11" s="323"/>
      <c r="I11" s="295"/>
      <c r="J11" s="254"/>
      <c r="K11" s="323"/>
      <c r="L11" s="295"/>
      <c r="M11" s="228"/>
      <c r="N11" s="230"/>
      <c r="O11" s="35"/>
      <c r="P11" s="177"/>
      <c r="Q11" s="38"/>
      <c r="R11" s="180"/>
    </row>
    <row r="12" spans="1:23">
      <c r="A12" s="153">
        <v>41136</v>
      </c>
      <c r="B12" s="206"/>
      <c r="C12" s="207"/>
      <c r="D12" s="292"/>
      <c r="E12" s="322"/>
      <c r="F12" s="287"/>
      <c r="G12" s="287"/>
      <c r="H12" s="322"/>
      <c r="I12" s="287"/>
      <c r="J12" s="287"/>
      <c r="K12" s="322"/>
      <c r="L12" s="287"/>
      <c r="M12" s="206"/>
      <c r="N12" s="212"/>
      <c r="O12" s="62"/>
      <c r="P12" s="179"/>
      <c r="Q12" s="87"/>
      <c r="R12" s="179"/>
    </row>
    <row r="13" spans="1:23">
      <c r="A13" s="155">
        <v>41153</v>
      </c>
      <c r="B13" s="228"/>
      <c r="C13" s="229"/>
      <c r="D13" s="291"/>
      <c r="E13" s="323"/>
      <c r="F13" s="295"/>
      <c r="G13" s="295"/>
      <c r="H13" s="323"/>
      <c r="I13" s="295"/>
      <c r="J13" s="254"/>
      <c r="K13" s="323"/>
      <c r="L13" s="295"/>
      <c r="M13" s="228"/>
      <c r="N13" s="230"/>
      <c r="O13" s="35"/>
      <c r="P13" s="177"/>
      <c r="Q13" s="38"/>
      <c r="R13" s="180"/>
    </row>
    <row r="14" spans="1:23">
      <c r="A14" s="156">
        <v>41167</v>
      </c>
      <c r="B14" s="262"/>
      <c r="C14" s="263"/>
      <c r="D14" s="298"/>
      <c r="E14" s="324"/>
      <c r="F14" s="326"/>
      <c r="G14" s="326"/>
      <c r="H14" s="324"/>
      <c r="I14" s="326"/>
      <c r="J14" s="326"/>
      <c r="K14" s="324"/>
      <c r="L14" s="326"/>
      <c r="M14" s="262"/>
      <c r="N14" s="264"/>
      <c r="O14" s="88"/>
      <c r="P14" s="178"/>
      <c r="Q14" s="88"/>
      <c r="R14" s="178"/>
      <c r="S14" s="17" t="s">
        <v>27</v>
      </c>
    </row>
    <row r="15" spans="1:23">
      <c r="A15" s="155">
        <v>41183</v>
      </c>
      <c r="B15" s="228"/>
      <c r="C15" s="229"/>
      <c r="D15" s="291"/>
      <c r="E15" s="323"/>
      <c r="F15" s="295"/>
      <c r="G15" s="295"/>
      <c r="H15" s="323"/>
      <c r="I15" s="295"/>
      <c r="J15" s="254"/>
      <c r="K15" s="323"/>
      <c r="L15" s="295"/>
      <c r="M15" s="228"/>
      <c r="N15" s="230"/>
      <c r="O15" s="35"/>
      <c r="P15" s="35"/>
      <c r="Q15" s="38"/>
      <c r="R15" s="38"/>
    </row>
    <row r="16" spans="1:23">
      <c r="A16" s="153">
        <v>41197</v>
      </c>
      <c r="B16" s="206"/>
      <c r="C16" s="207"/>
      <c r="D16" s="292"/>
      <c r="E16" s="322"/>
      <c r="F16" s="287"/>
      <c r="G16" s="287"/>
      <c r="H16" s="322"/>
      <c r="I16" s="287"/>
      <c r="J16" s="287"/>
      <c r="K16" s="322"/>
      <c r="L16" s="287"/>
      <c r="M16" s="206"/>
      <c r="N16" s="212"/>
      <c r="O16" s="62"/>
      <c r="P16" s="62"/>
      <c r="Q16" s="87"/>
      <c r="R16" s="87"/>
    </row>
    <row r="17" spans="1:19">
      <c r="A17" s="155">
        <v>41214</v>
      </c>
      <c r="B17" s="228"/>
      <c r="C17" s="229"/>
      <c r="D17" s="291"/>
      <c r="E17" s="323"/>
      <c r="F17" s="295"/>
      <c r="G17" s="295"/>
      <c r="H17" s="323"/>
      <c r="I17" s="295"/>
      <c r="J17" s="254"/>
      <c r="K17" s="323"/>
      <c r="L17" s="295"/>
      <c r="M17" s="228"/>
      <c r="N17" s="230"/>
      <c r="O17" s="35"/>
      <c r="P17" s="35"/>
      <c r="Q17" s="38"/>
      <c r="R17" s="38"/>
    </row>
    <row r="18" spans="1:19">
      <c r="A18" s="153">
        <v>41228</v>
      </c>
      <c r="B18" s="206"/>
      <c r="C18" s="207"/>
      <c r="D18" s="292"/>
      <c r="E18" s="322"/>
      <c r="F18" s="287"/>
      <c r="G18" s="287"/>
      <c r="H18" s="322"/>
      <c r="I18" s="287"/>
      <c r="J18" s="287"/>
      <c r="K18" s="322"/>
      <c r="L18" s="287"/>
      <c r="M18" s="206"/>
      <c r="N18" s="212"/>
      <c r="O18" s="62"/>
      <c r="P18" s="62"/>
      <c r="Q18" s="87"/>
      <c r="R18" s="87"/>
    </row>
    <row r="19" spans="1:19">
      <c r="A19" s="155">
        <v>41244</v>
      </c>
      <c r="B19" s="228">
        <f ca="1">'Eff Conc.'!B20</f>
        <v>1.7749999999999999</v>
      </c>
      <c r="C19" s="229">
        <f ca="1">'Eff Conc.'!C20</f>
        <v>1.7290000000000001</v>
      </c>
      <c r="D19" s="291">
        <f ca="1">'Eff Conc.'!D20*B19*3.78</f>
        <v>67.162094999999994</v>
      </c>
      <c r="E19" s="323">
        <f ca="1">'Eff Conc.'!E20*B19*3.78</f>
        <v>3.75732</v>
      </c>
      <c r="F19" s="295">
        <f ca="1">'Eff Conc.'!F20*B19*3.78</f>
        <v>3.2205599999999999</v>
      </c>
      <c r="G19" s="295">
        <f ca="1">'Eff Conc.'!G20*B19*3.78</f>
        <v>63.740249999999996</v>
      </c>
      <c r="H19" s="323">
        <f ca="1">'Eff Conc.'!H20*B19*3.78</f>
        <v>0.20128499999999999</v>
      </c>
      <c r="I19" s="295">
        <f ca="1">'Eff Conc.'!I20*B19*3.78</f>
        <v>0.60385499999999992</v>
      </c>
      <c r="J19" s="254">
        <f ca="1">'Eff Conc.'!J20*B19*3.78</f>
        <v>0</v>
      </c>
      <c r="K19" s="323">
        <f ca="1">'Eff Conc.'!K20*B19*3.78</f>
        <v>8.0513999999999992</v>
      </c>
      <c r="L19" s="295">
        <f ca="1">'Eff Conc.'!L20*B19*3.78</f>
        <v>7.3804499999999997</v>
      </c>
      <c r="M19" s="228">
        <f ca="1">'Eff Conc.'!M20*C19*3.78</f>
        <v>7.1891819999999997</v>
      </c>
      <c r="N19" s="230">
        <f ca="1">'Eff Conc.'!T20*B19*3.78</f>
        <v>20.128499999999995</v>
      </c>
      <c r="O19" s="389">
        <f ca="1">SUM('Inf Loads'!F17,'Inf Loads'!H17,'Inf Loads'!$I$8)-SUM(E19,G19,H19)</f>
        <v>-67.583564999999993</v>
      </c>
      <c r="P19" s="390">
        <f ca="1">((SUM('Inf Loads'!$F$8,'Inf Loads'!$H$8,'Inf Loads'!$I$8))-(SUM(E19,G19,H19)))/(SUM('Inf Loads'!$F$8,'Inf Loads'!$H$8,'Inf Loads'!$I$8))</f>
        <v>-0.71697344454031264</v>
      </c>
      <c r="Q19" s="389">
        <f ca="1">'Inf Loads'!$L$8-K19</f>
        <v>-2.6327699999999998</v>
      </c>
      <c r="R19" s="390">
        <f ca="1">('Inf Loads'!$L$8-K19)/('Inf Loads'!$L$8)</f>
        <v>-0.48587373561213815</v>
      </c>
    </row>
    <row r="20" spans="1:19">
      <c r="A20" s="156">
        <v>41258</v>
      </c>
      <c r="B20" s="262">
        <f ca="1">'Eff Conc.'!B21</f>
        <v>1.5269999999999999</v>
      </c>
      <c r="C20" s="263">
        <f ca="1">'Eff Conc.'!C21</f>
        <v>1.575</v>
      </c>
      <c r="D20" s="298">
        <f ca="1">'Eff Conc.'!D21*B20*3.78</f>
        <v>90.04413599999998</v>
      </c>
      <c r="E20" s="324">
        <f ca="1">'Eff Conc.'!E21*B20*3.78</f>
        <v>53.680157999999999</v>
      </c>
      <c r="F20" s="326">
        <f ca="1">'Eff Conc.'!F21*B20*3.78</f>
        <v>54.834569999999992</v>
      </c>
      <c r="G20" s="326">
        <f ca="1">'Eff Conc.'!G21*B20*3.78</f>
        <v>25.397063999999997</v>
      </c>
      <c r="H20" s="324">
        <f ca="1">'Eff Conc.'!H21*B20*3.78</f>
        <v>9.8125019999999985</v>
      </c>
      <c r="I20" s="326">
        <f ca="1">'Eff Conc.'!I21*B20*3.78</f>
        <v>47.908098000000003</v>
      </c>
      <c r="J20" s="326">
        <f ca="1">'Eff Conc.'!J21*B20*3.78</f>
        <v>0</v>
      </c>
      <c r="K20" s="324">
        <f ca="1">'Eff Conc.'!K21*B20*3.78</f>
        <v>9.8125019999999985</v>
      </c>
      <c r="L20" s="326">
        <f ca="1">'Eff Conc.'!L21*B20*3.78</f>
        <v>9.2352959999999999</v>
      </c>
      <c r="M20" s="262">
        <f ca="1">'Eff Conc.'!M21*C20*3.78</f>
        <v>10.120949999999999</v>
      </c>
      <c r="N20" s="264">
        <f ca="1">'Eff Conc.'!T21*B20*3.78</f>
        <v>17.316179999999996</v>
      </c>
      <c r="O20" s="386">
        <f ca="1">SUM('Inf Loads'!F18,'Inf Loads'!H18,'Inf Loads'!$I$8)-SUM(E20,G20,H20)</f>
        <v>-88.774433999999985</v>
      </c>
      <c r="P20" s="178">
        <f ca="1">((SUM('Inf Loads'!$F$8,'Inf Loads'!$H$8,'Inf Loads'!$I$8))-(SUM(E20,G20,H20)))/(SUM('Inf Loads'!$F$8,'Inf Loads'!$H$8,'Inf Loads'!$I$8))</f>
        <v>-1.254414725337935</v>
      </c>
      <c r="Q20" s="386">
        <f ca="1">'Inf Loads'!$L$8-K20</f>
        <v>-4.3938719999999991</v>
      </c>
      <c r="R20" s="178">
        <f ca="1">('Inf Loads'!$L$8-K20)/('Inf Loads'!$L$8)</f>
        <v>-0.81088245552842686</v>
      </c>
      <c r="S20" s="17" t="s">
        <v>26</v>
      </c>
    </row>
    <row r="21" spans="1:19">
      <c r="A21" s="155">
        <v>41275</v>
      </c>
      <c r="B21" s="228">
        <f ca="1">'Eff Conc.'!B22</f>
        <v>0</v>
      </c>
      <c r="C21" s="229">
        <f ca="1">'Eff Conc.'!C22</f>
        <v>0</v>
      </c>
      <c r="D21" s="291">
        <f ca="1">'Eff Conc.'!D22*B21*3.78</f>
        <v>0</v>
      </c>
      <c r="E21" s="323">
        <f ca="1">'Eff Conc.'!E22*B21*3.78</f>
        <v>0</v>
      </c>
      <c r="F21" s="295">
        <f ca="1">'Eff Conc.'!F22*B21*3.78</f>
        <v>0</v>
      </c>
      <c r="G21" s="295">
        <f ca="1">'Eff Conc.'!G22*B21*3.78</f>
        <v>0</v>
      </c>
      <c r="H21" s="323">
        <f ca="1">'Eff Conc.'!H22*B21*3.78</f>
        <v>0</v>
      </c>
      <c r="I21" s="295">
        <f ca="1">'Eff Conc.'!I22*B21*3.78</f>
        <v>0</v>
      </c>
      <c r="J21" s="254">
        <f ca="1">'Eff Conc.'!J22*B21*3.78</f>
        <v>0</v>
      </c>
      <c r="K21" s="323">
        <f ca="1">'Eff Conc.'!K22*B21*3.78</f>
        <v>0</v>
      </c>
      <c r="L21" s="295">
        <f ca="1">'Eff Conc.'!L22*B21*3.78</f>
        <v>0</v>
      </c>
      <c r="M21" s="228">
        <f ca="1">'Eff Conc.'!M22*C21*3.78</f>
        <v>0</v>
      </c>
      <c r="N21" s="230">
        <f ca="1">'Eff Conc.'!T22*B21*3.78</f>
        <v>0</v>
      </c>
      <c r="O21" s="35"/>
      <c r="P21" s="35"/>
      <c r="Q21" s="38"/>
      <c r="R21" s="38"/>
    </row>
    <row r="22" spans="1:19">
      <c r="A22" s="153">
        <v>41289</v>
      </c>
      <c r="B22" s="206">
        <f ca="1">'Eff Conc.'!B23</f>
        <v>0</v>
      </c>
      <c r="C22" s="207">
        <f ca="1">'Eff Conc.'!C23</f>
        <v>0</v>
      </c>
      <c r="D22" s="292">
        <f ca="1">'Eff Conc.'!D23*B22*3.78</f>
        <v>0</v>
      </c>
      <c r="E22" s="322">
        <f ca="1">'Eff Conc.'!E23*B22*3.78</f>
        <v>0</v>
      </c>
      <c r="F22" s="287">
        <f ca="1">'Eff Conc.'!F23*B22*3.78</f>
        <v>0</v>
      </c>
      <c r="G22" s="287">
        <f ca="1">'Eff Conc.'!G23*B22*3.78</f>
        <v>0</v>
      </c>
      <c r="H22" s="322">
        <f ca="1">'Eff Conc.'!H23*B22*3.78</f>
        <v>0</v>
      </c>
      <c r="I22" s="287">
        <f ca="1">'Eff Conc.'!I23*B22*3.78</f>
        <v>0</v>
      </c>
      <c r="J22" s="287">
        <f ca="1">'Eff Conc.'!J23*B22*3.78</f>
        <v>0</v>
      </c>
      <c r="K22" s="322">
        <f ca="1">'Eff Conc.'!K23*B22*3.78</f>
        <v>0</v>
      </c>
      <c r="L22" s="287">
        <f ca="1">'Eff Conc.'!L23*B22*3.78</f>
        <v>0</v>
      </c>
      <c r="M22" s="206">
        <f ca="1">'Eff Conc.'!M23*C22*3.78</f>
        <v>0</v>
      </c>
      <c r="N22" s="212">
        <f ca="1">'Eff Conc.'!T23*B22*3.78</f>
        <v>0</v>
      </c>
      <c r="O22" s="62"/>
      <c r="P22" s="62"/>
      <c r="Q22" s="87"/>
      <c r="R22" s="87"/>
    </row>
    <row r="23" spans="1:19">
      <c r="A23" s="155">
        <v>41306</v>
      </c>
      <c r="B23" s="228">
        <f ca="1">'Eff Conc.'!B24</f>
        <v>0</v>
      </c>
      <c r="C23" s="229">
        <f ca="1">'Eff Conc.'!C24</f>
        <v>0</v>
      </c>
      <c r="D23" s="291">
        <f ca="1">'Eff Conc.'!D24*B23*3.78</f>
        <v>0</v>
      </c>
      <c r="E23" s="323">
        <f ca="1">'Eff Conc.'!E24*B23*3.78</f>
        <v>0</v>
      </c>
      <c r="F23" s="295">
        <f ca="1">'Eff Conc.'!F24*B23*3.78</f>
        <v>0</v>
      </c>
      <c r="G23" s="295">
        <f ca="1">'Eff Conc.'!G24*B23*3.78</f>
        <v>0</v>
      </c>
      <c r="H23" s="323">
        <f ca="1">'Eff Conc.'!H24*B23*3.78</f>
        <v>0</v>
      </c>
      <c r="I23" s="295">
        <f ca="1">'Eff Conc.'!I24*B23*3.78</f>
        <v>0</v>
      </c>
      <c r="J23" s="254">
        <f ca="1">'Eff Conc.'!J24*B23*3.78</f>
        <v>0</v>
      </c>
      <c r="K23" s="323">
        <f ca="1">'Eff Conc.'!K24*B23*3.78</f>
        <v>0</v>
      </c>
      <c r="L23" s="295">
        <f ca="1">'Eff Conc.'!L24*B23*3.78</f>
        <v>0</v>
      </c>
      <c r="M23" s="228">
        <f ca="1">'Eff Conc.'!M24*C23*3.78</f>
        <v>0</v>
      </c>
      <c r="N23" s="230">
        <f ca="1">'Eff Conc.'!T24*B23*3.78</f>
        <v>0</v>
      </c>
      <c r="O23" s="35"/>
      <c r="P23" s="35"/>
      <c r="Q23" s="38"/>
      <c r="R23" s="38"/>
    </row>
    <row r="24" spans="1:19">
      <c r="A24" s="153">
        <v>41320</v>
      </c>
      <c r="B24" s="206">
        <f ca="1">'Eff Conc.'!B25</f>
        <v>0</v>
      </c>
      <c r="C24" s="207">
        <f ca="1">'Eff Conc.'!C25</f>
        <v>0</v>
      </c>
      <c r="D24" s="292">
        <f ca="1">'Eff Conc.'!D25*B24*3.78</f>
        <v>0</v>
      </c>
      <c r="E24" s="322">
        <f ca="1">'Eff Conc.'!E25*B24*3.78</f>
        <v>0</v>
      </c>
      <c r="F24" s="287">
        <f ca="1">'Eff Conc.'!F25*B24*3.78</f>
        <v>0</v>
      </c>
      <c r="G24" s="287">
        <f ca="1">'Eff Conc.'!G25*B24*3.78</f>
        <v>0</v>
      </c>
      <c r="H24" s="322">
        <f ca="1">'Eff Conc.'!H25*B24*3.78</f>
        <v>0</v>
      </c>
      <c r="I24" s="287">
        <f ca="1">'Eff Conc.'!I25*B24*3.78</f>
        <v>0</v>
      </c>
      <c r="J24" s="287">
        <f ca="1">'Eff Conc.'!J25*B24*3.78</f>
        <v>0</v>
      </c>
      <c r="K24" s="322">
        <f ca="1">'Eff Conc.'!K25*B24*3.78</f>
        <v>0</v>
      </c>
      <c r="L24" s="287">
        <f ca="1">'Eff Conc.'!L25*B24*3.78</f>
        <v>0</v>
      </c>
      <c r="M24" s="206">
        <f ca="1">'Eff Conc.'!M25*C24*3.78</f>
        <v>0</v>
      </c>
      <c r="N24" s="212">
        <f ca="1">'Eff Conc.'!T25*B24*3.78</f>
        <v>0</v>
      </c>
      <c r="O24" s="62"/>
      <c r="P24" s="62"/>
      <c r="Q24" s="87"/>
      <c r="R24" s="87"/>
    </row>
    <row r="25" spans="1:19">
      <c r="A25" s="155">
        <v>41334</v>
      </c>
      <c r="B25" s="228">
        <f ca="1">'Eff Conc.'!B26</f>
        <v>0</v>
      </c>
      <c r="C25" s="229">
        <f ca="1">'Eff Conc.'!C26</f>
        <v>0</v>
      </c>
      <c r="D25" s="291">
        <f ca="1">'Eff Conc.'!D26*B25*3.78</f>
        <v>0</v>
      </c>
      <c r="E25" s="323">
        <f ca="1">'Eff Conc.'!E26*B25*3.78</f>
        <v>0</v>
      </c>
      <c r="F25" s="295">
        <f ca="1">'Eff Conc.'!F26*B25*3.78</f>
        <v>0</v>
      </c>
      <c r="G25" s="295">
        <f ca="1">'Eff Conc.'!G26*B25*3.78</f>
        <v>0</v>
      </c>
      <c r="H25" s="323">
        <f ca="1">'Eff Conc.'!H26*B25*3.78</f>
        <v>0</v>
      </c>
      <c r="I25" s="295">
        <f ca="1">'Eff Conc.'!I26*B25*3.78</f>
        <v>0</v>
      </c>
      <c r="J25" s="254">
        <f ca="1">'Eff Conc.'!J26*B25*3.78</f>
        <v>0</v>
      </c>
      <c r="K25" s="323">
        <f ca="1">'Eff Conc.'!K26*B25*3.78</f>
        <v>0</v>
      </c>
      <c r="L25" s="295">
        <f ca="1">'Eff Conc.'!L26*B25*3.78</f>
        <v>0</v>
      </c>
      <c r="M25" s="228">
        <f ca="1">'Eff Conc.'!M26*C25*3.78</f>
        <v>0</v>
      </c>
      <c r="N25" s="230">
        <f ca="1">'Eff Conc.'!T26*B25*3.78</f>
        <v>0</v>
      </c>
      <c r="O25" s="35"/>
      <c r="P25" s="35"/>
      <c r="Q25" s="38"/>
      <c r="R25" s="38"/>
    </row>
    <row r="26" spans="1:19">
      <c r="A26" s="156">
        <v>41348</v>
      </c>
      <c r="B26" s="262">
        <f ca="1">'Eff Conc.'!B27</f>
        <v>0</v>
      </c>
      <c r="C26" s="263">
        <f ca="1">'Eff Conc.'!C27</f>
        <v>0</v>
      </c>
      <c r="D26" s="298">
        <f ca="1">'Eff Conc.'!D27*B26*3.78</f>
        <v>0</v>
      </c>
      <c r="E26" s="324">
        <f ca="1">'Eff Conc.'!E27*B26*3.78</f>
        <v>0</v>
      </c>
      <c r="F26" s="326">
        <f ca="1">'Eff Conc.'!F27*B26*3.78</f>
        <v>0</v>
      </c>
      <c r="G26" s="326">
        <f ca="1">'Eff Conc.'!G27*B26*3.78</f>
        <v>0</v>
      </c>
      <c r="H26" s="324">
        <f ca="1">'Eff Conc.'!H27*B26*3.78</f>
        <v>0</v>
      </c>
      <c r="I26" s="326">
        <f ca="1">'Eff Conc.'!I27*B26*3.78</f>
        <v>0</v>
      </c>
      <c r="J26" s="326">
        <f ca="1">'Eff Conc.'!J27*B26*3.78</f>
        <v>0</v>
      </c>
      <c r="K26" s="324">
        <f ca="1">'Eff Conc.'!K27*B26*3.78</f>
        <v>0</v>
      </c>
      <c r="L26" s="326">
        <f ca="1">'Eff Conc.'!L27*B26*3.78</f>
        <v>0</v>
      </c>
      <c r="M26" s="262">
        <f ca="1">'Eff Conc.'!M27*C26*3.78</f>
        <v>0</v>
      </c>
      <c r="N26" s="264">
        <f ca="1">'Eff Conc.'!T27*B26*3.78</f>
        <v>0</v>
      </c>
      <c r="O26" s="88"/>
      <c r="P26" s="88"/>
      <c r="Q26" s="88"/>
      <c r="R26" s="88"/>
      <c r="S26" s="17" t="s">
        <v>28</v>
      </c>
    </row>
    <row r="27" spans="1:19">
      <c r="A27" s="155">
        <v>41365</v>
      </c>
      <c r="B27" s="228">
        <f ca="1">'Eff Conc.'!B28</f>
        <v>0</v>
      </c>
      <c r="C27" s="229">
        <f ca="1">'Eff Conc.'!C28</f>
        <v>0</v>
      </c>
      <c r="D27" s="291">
        <f ca="1">'Eff Conc.'!D28*B27*3.78</f>
        <v>0</v>
      </c>
      <c r="E27" s="323">
        <f ca="1">'Eff Conc.'!E28*B27*3.78</f>
        <v>0</v>
      </c>
      <c r="F27" s="295">
        <f ca="1">'Eff Conc.'!F28*B27*3.78</f>
        <v>0</v>
      </c>
      <c r="G27" s="295">
        <f ca="1">'Eff Conc.'!G28*B27*3.78</f>
        <v>0</v>
      </c>
      <c r="H27" s="323">
        <f ca="1">'Eff Conc.'!H28*B27*3.78</f>
        <v>0</v>
      </c>
      <c r="I27" s="295">
        <f ca="1">'Eff Conc.'!I28*B27*3.78</f>
        <v>0</v>
      </c>
      <c r="J27" s="254">
        <f ca="1">'Eff Conc.'!J28*B27*3.78</f>
        <v>0</v>
      </c>
      <c r="K27" s="323">
        <f ca="1">'Eff Conc.'!K28*B27*3.78</f>
        <v>0</v>
      </c>
      <c r="L27" s="295">
        <f ca="1">'Eff Conc.'!L28*B27*3.78</f>
        <v>0</v>
      </c>
      <c r="M27" s="228">
        <f ca="1">'Eff Conc.'!M28*C27*3.78</f>
        <v>0</v>
      </c>
      <c r="N27" s="230">
        <f ca="1">'Eff Conc.'!T28*B27*3.78</f>
        <v>0</v>
      </c>
      <c r="O27" s="35"/>
      <c r="P27" s="35"/>
      <c r="Q27" s="38"/>
      <c r="R27" s="38"/>
    </row>
    <row r="28" spans="1:19">
      <c r="A28" s="153">
        <v>41379</v>
      </c>
      <c r="B28" s="206">
        <f ca="1">'Eff Conc.'!B29</f>
        <v>0</v>
      </c>
      <c r="C28" s="207">
        <f ca="1">'Eff Conc.'!C29</f>
        <v>0</v>
      </c>
      <c r="D28" s="292">
        <f ca="1">'Eff Conc.'!D29*B28*3.78</f>
        <v>0</v>
      </c>
      <c r="E28" s="322">
        <f ca="1">'Eff Conc.'!E29*B28*3.78</f>
        <v>0</v>
      </c>
      <c r="F28" s="287">
        <f ca="1">'Eff Conc.'!F29*B28*3.78</f>
        <v>0</v>
      </c>
      <c r="G28" s="287">
        <f ca="1">'Eff Conc.'!G29*B28*3.78</f>
        <v>0</v>
      </c>
      <c r="H28" s="322">
        <f ca="1">'Eff Conc.'!H29*B28*3.78</f>
        <v>0</v>
      </c>
      <c r="I28" s="287">
        <f ca="1">'Eff Conc.'!I29*B28*3.78</f>
        <v>0</v>
      </c>
      <c r="J28" s="287">
        <f ca="1">'Eff Conc.'!J29*B28*3.78</f>
        <v>0</v>
      </c>
      <c r="K28" s="322">
        <f ca="1">'Eff Conc.'!K29*B28*3.78</f>
        <v>0</v>
      </c>
      <c r="L28" s="287">
        <f ca="1">'Eff Conc.'!L29*B28*3.78</f>
        <v>0</v>
      </c>
      <c r="M28" s="206">
        <f ca="1">'Eff Conc.'!M29*C28*3.78</f>
        <v>0</v>
      </c>
      <c r="N28" s="212">
        <f ca="1">'Eff Conc.'!T29*B28*3.78</f>
        <v>0</v>
      </c>
      <c r="O28" s="62"/>
      <c r="P28" s="62"/>
      <c r="Q28" s="87"/>
      <c r="R28" s="87"/>
    </row>
    <row r="29" spans="1:19">
      <c r="A29" s="155">
        <v>41395</v>
      </c>
      <c r="B29" s="228">
        <f ca="1">'Eff Conc.'!B30</f>
        <v>0</v>
      </c>
      <c r="C29" s="229">
        <f ca="1">'Eff Conc.'!C30</f>
        <v>0</v>
      </c>
      <c r="D29" s="291">
        <f ca="1">'Eff Conc.'!D30*B29*3.78</f>
        <v>0</v>
      </c>
      <c r="E29" s="323">
        <f ca="1">'Eff Conc.'!E30*B29*3.78</f>
        <v>0</v>
      </c>
      <c r="F29" s="295">
        <f ca="1">'Eff Conc.'!F30*B29*3.78</f>
        <v>0</v>
      </c>
      <c r="G29" s="295">
        <f ca="1">'Eff Conc.'!G30*B29*3.78</f>
        <v>0</v>
      </c>
      <c r="H29" s="323">
        <f ca="1">'Eff Conc.'!H30*B29*3.78</f>
        <v>0</v>
      </c>
      <c r="I29" s="295">
        <f ca="1">'Eff Conc.'!I30*B29*3.78</f>
        <v>0</v>
      </c>
      <c r="J29" s="254">
        <f ca="1">'Eff Conc.'!J30*B29*3.78</f>
        <v>0</v>
      </c>
      <c r="K29" s="323">
        <f ca="1">'Eff Conc.'!K30*B29*3.78</f>
        <v>0</v>
      </c>
      <c r="L29" s="295">
        <f ca="1">'Eff Conc.'!L30*B29*3.78</f>
        <v>0</v>
      </c>
      <c r="M29" s="228">
        <f ca="1">'Eff Conc.'!M30*C29*3.78</f>
        <v>0</v>
      </c>
      <c r="N29" s="230">
        <f ca="1">'Eff Conc.'!T30*B29*3.78</f>
        <v>0</v>
      </c>
      <c r="O29" s="35"/>
      <c r="P29" s="35"/>
      <c r="Q29" s="38"/>
      <c r="R29" s="38"/>
    </row>
    <row r="30" spans="1:19">
      <c r="A30" s="153">
        <v>41409</v>
      </c>
      <c r="B30" s="206">
        <f ca="1">'Eff Conc.'!B31</f>
        <v>0</v>
      </c>
      <c r="C30" s="207">
        <f ca="1">'Eff Conc.'!C31</f>
        <v>0</v>
      </c>
      <c r="D30" s="292">
        <f ca="1">'Eff Conc.'!D31*B30*3.78</f>
        <v>0</v>
      </c>
      <c r="E30" s="322">
        <f ca="1">'Eff Conc.'!E31*B30*3.78</f>
        <v>0</v>
      </c>
      <c r="F30" s="287">
        <f ca="1">'Eff Conc.'!F31*B30*3.78</f>
        <v>0</v>
      </c>
      <c r="G30" s="287">
        <f ca="1">'Eff Conc.'!G31*B30*3.78</f>
        <v>0</v>
      </c>
      <c r="H30" s="322">
        <f ca="1">'Eff Conc.'!H31*B30*3.78</f>
        <v>0</v>
      </c>
      <c r="I30" s="287">
        <f ca="1">'Eff Conc.'!I31*B30*3.78</f>
        <v>0</v>
      </c>
      <c r="J30" s="287">
        <f ca="1">'Eff Conc.'!J31*B30*3.78</f>
        <v>0</v>
      </c>
      <c r="K30" s="322">
        <f ca="1">'Eff Conc.'!K31*B30*3.78</f>
        <v>0</v>
      </c>
      <c r="L30" s="287">
        <f ca="1">'Eff Conc.'!L31*B30*3.78</f>
        <v>0</v>
      </c>
      <c r="M30" s="206">
        <f ca="1">'Eff Conc.'!M31*C30*3.78</f>
        <v>0</v>
      </c>
      <c r="N30" s="212">
        <f ca="1">'Eff Conc.'!T31*B30*3.78</f>
        <v>0</v>
      </c>
      <c r="O30" s="62"/>
      <c r="P30" s="62"/>
      <c r="Q30" s="87"/>
      <c r="R30" s="87"/>
    </row>
    <row r="31" spans="1:19">
      <c r="A31" s="155">
        <v>41426</v>
      </c>
      <c r="B31" s="228">
        <f ca="1">'Eff Conc.'!B32</f>
        <v>0</v>
      </c>
      <c r="C31" s="229">
        <f ca="1">'Eff Conc.'!C32</f>
        <v>0</v>
      </c>
      <c r="D31" s="291">
        <f ca="1">'Eff Conc.'!D32*B31*3.78</f>
        <v>0</v>
      </c>
      <c r="E31" s="323">
        <f ca="1">'Eff Conc.'!E32*B31*3.78</f>
        <v>0</v>
      </c>
      <c r="F31" s="295">
        <f ca="1">'Eff Conc.'!F32*B31*3.78</f>
        <v>0</v>
      </c>
      <c r="G31" s="295">
        <f ca="1">'Eff Conc.'!G32*B31*3.78</f>
        <v>0</v>
      </c>
      <c r="H31" s="323">
        <f ca="1">'Eff Conc.'!H32*B31*3.78</f>
        <v>0</v>
      </c>
      <c r="I31" s="295">
        <f ca="1">'Eff Conc.'!I32*B31*3.78</f>
        <v>0</v>
      </c>
      <c r="J31" s="254">
        <f ca="1">'Eff Conc.'!J32*B31*3.78</f>
        <v>0</v>
      </c>
      <c r="K31" s="323">
        <f ca="1">'Eff Conc.'!K32*B31*3.78</f>
        <v>0</v>
      </c>
      <c r="L31" s="295">
        <f ca="1">'Eff Conc.'!L32*B31*3.78</f>
        <v>0</v>
      </c>
      <c r="M31" s="228">
        <f ca="1">'Eff Conc.'!M32*C31*3.78</f>
        <v>0</v>
      </c>
      <c r="N31" s="230">
        <f ca="1">'Eff Conc.'!T32*B31*3.78</f>
        <v>0</v>
      </c>
      <c r="O31" s="35"/>
      <c r="P31" s="35"/>
      <c r="Q31" s="38"/>
      <c r="R31" s="38"/>
    </row>
    <row r="32" spans="1:19">
      <c r="A32" s="156">
        <v>41440</v>
      </c>
      <c r="B32" s="262">
        <f ca="1">'Eff Conc.'!B33</f>
        <v>0</v>
      </c>
      <c r="C32" s="263">
        <f ca="1">'Eff Conc.'!C33</f>
        <v>0</v>
      </c>
      <c r="D32" s="298">
        <f ca="1">'Eff Conc.'!D33*B32*3.78</f>
        <v>0</v>
      </c>
      <c r="E32" s="324">
        <f ca="1">'Eff Conc.'!E33*B32*3.78</f>
        <v>0</v>
      </c>
      <c r="F32" s="326">
        <f ca="1">'Eff Conc.'!F33*B32*3.78</f>
        <v>0</v>
      </c>
      <c r="G32" s="326">
        <f ca="1">'Eff Conc.'!G33*B32*3.78</f>
        <v>0</v>
      </c>
      <c r="H32" s="324">
        <f ca="1">'Eff Conc.'!H33*B32*3.78</f>
        <v>0</v>
      </c>
      <c r="I32" s="326">
        <f ca="1">'Eff Conc.'!I33*B32*3.78</f>
        <v>0</v>
      </c>
      <c r="J32" s="326">
        <f ca="1">'Eff Conc.'!J33*B32*3.78</f>
        <v>0</v>
      </c>
      <c r="K32" s="324">
        <f ca="1">'Eff Conc.'!K33*B32*3.78</f>
        <v>0</v>
      </c>
      <c r="L32" s="326">
        <f ca="1">'Eff Conc.'!L33*B32*3.78</f>
        <v>0</v>
      </c>
      <c r="M32" s="262">
        <f ca="1">'Eff Conc.'!M33*C32*3.78</f>
        <v>0</v>
      </c>
      <c r="N32" s="264">
        <f ca="1">'Eff Conc.'!T33*B32*3.78</f>
        <v>0</v>
      </c>
      <c r="O32" s="88"/>
      <c r="P32" s="88"/>
      <c r="Q32" s="88"/>
      <c r="R32" s="88"/>
      <c r="S32" s="30" t="s">
        <v>24</v>
      </c>
    </row>
    <row r="33" spans="1:19">
      <c r="A33" s="155">
        <v>41456</v>
      </c>
      <c r="B33" s="228">
        <f ca="1">'Eff Conc.'!B34</f>
        <v>0</v>
      </c>
      <c r="C33" s="229">
        <f ca="1">'Eff Conc.'!C34</f>
        <v>0</v>
      </c>
      <c r="D33" s="291">
        <f ca="1">'Eff Conc.'!D34*B33*3.78</f>
        <v>0</v>
      </c>
      <c r="E33" s="323">
        <f ca="1">'Eff Conc.'!E34*B33*3.78</f>
        <v>0</v>
      </c>
      <c r="F33" s="295">
        <f ca="1">'Eff Conc.'!F34*B33*3.78</f>
        <v>0</v>
      </c>
      <c r="G33" s="295">
        <f ca="1">'Eff Conc.'!G34*B33*3.78</f>
        <v>0</v>
      </c>
      <c r="H33" s="323">
        <f ca="1">'Eff Conc.'!H34*B33*3.78</f>
        <v>0</v>
      </c>
      <c r="I33" s="295">
        <f ca="1">'Eff Conc.'!I34*B33*3.78</f>
        <v>0</v>
      </c>
      <c r="J33" s="254">
        <f ca="1">'Eff Conc.'!J34*B33*3.78</f>
        <v>0</v>
      </c>
      <c r="K33" s="323">
        <f ca="1">'Eff Conc.'!K34*B33*3.78</f>
        <v>0</v>
      </c>
      <c r="L33" s="295">
        <f ca="1">'Eff Conc.'!L34*B33*3.78</f>
        <v>0</v>
      </c>
      <c r="M33" s="228">
        <f ca="1">'Eff Conc.'!M34*C33*3.78</f>
        <v>0</v>
      </c>
      <c r="N33" s="230">
        <f ca="1">'Eff Conc.'!T34*B33*3.78</f>
        <v>0</v>
      </c>
      <c r="O33" s="35"/>
      <c r="P33" s="35"/>
      <c r="Q33" s="38"/>
      <c r="R33" s="38"/>
    </row>
    <row r="34" spans="1:19">
      <c r="A34" s="153">
        <v>41470</v>
      </c>
      <c r="B34" s="206">
        <f ca="1">'Eff Conc.'!B35</f>
        <v>0</v>
      </c>
      <c r="C34" s="207">
        <f ca="1">'Eff Conc.'!C35</f>
        <v>0</v>
      </c>
      <c r="D34" s="292">
        <f ca="1">'Eff Conc.'!D35*B34*3.78</f>
        <v>0</v>
      </c>
      <c r="E34" s="322">
        <f ca="1">'Eff Conc.'!E35*B34*3.78</f>
        <v>0</v>
      </c>
      <c r="F34" s="287">
        <f ca="1">'Eff Conc.'!F35*B34*3.78</f>
        <v>0</v>
      </c>
      <c r="G34" s="287">
        <f ca="1">'Eff Conc.'!G35*B34*3.78</f>
        <v>0</v>
      </c>
      <c r="H34" s="322">
        <f ca="1">'Eff Conc.'!H35*B34*3.78</f>
        <v>0</v>
      </c>
      <c r="I34" s="287">
        <f ca="1">'Eff Conc.'!I35*B34*3.78</f>
        <v>0</v>
      </c>
      <c r="J34" s="287">
        <f ca="1">'Eff Conc.'!J35*B34*3.78</f>
        <v>0</v>
      </c>
      <c r="K34" s="322">
        <f ca="1">'Eff Conc.'!K35*B34*3.78</f>
        <v>0</v>
      </c>
      <c r="L34" s="287">
        <f ca="1">'Eff Conc.'!L35*B34*3.78</f>
        <v>0</v>
      </c>
      <c r="M34" s="206">
        <f ca="1">'Eff Conc.'!M35*C34*3.78</f>
        <v>0</v>
      </c>
      <c r="N34" s="212">
        <f ca="1">'Eff Conc.'!T35*B34*3.78</f>
        <v>0</v>
      </c>
      <c r="O34" s="62"/>
      <c r="P34" s="62"/>
      <c r="Q34" s="87"/>
      <c r="R34" s="87"/>
    </row>
    <row r="35" spans="1:19">
      <c r="A35" s="155">
        <v>41487</v>
      </c>
      <c r="B35" s="228">
        <f ca="1">'Eff Conc.'!B36</f>
        <v>0</v>
      </c>
      <c r="C35" s="229">
        <f ca="1">'Eff Conc.'!C36</f>
        <v>0</v>
      </c>
      <c r="D35" s="291">
        <f ca="1">'Eff Conc.'!D36*B35*3.78</f>
        <v>0</v>
      </c>
      <c r="E35" s="323">
        <f ca="1">'Eff Conc.'!E36*B35*3.78</f>
        <v>0</v>
      </c>
      <c r="F35" s="295">
        <f ca="1">'Eff Conc.'!F36*B35*3.78</f>
        <v>0</v>
      </c>
      <c r="G35" s="323">
        <f ca="1">'Eff Conc.'!G36*B35*3.78</f>
        <v>0</v>
      </c>
      <c r="H35" s="323">
        <f ca="1">'Eff Conc.'!H36*B35*3.78</f>
        <v>0</v>
      </c>
      <c r="I35" s="295">
        <f ca="1">'Eff Conc.'!I36*B35*3.78</f>
        <v>0</v>
      </c>
      <c r="J35" s="254">
        <f ca="1">'Eff Conc.'!J36*B35*3.78</f>
        <v>0</v>
      </c>
      <c r="K35" s="323">
        <f ca="1">'Eff Conc.'!K36*B35*3.78</f>
        <v>0</v>
      </c>
      <c r="L35" s="295">
        <f ca="1">'Eff Conc.'!L36*B35*3.78</f>
        <v>0</v>
      </c>
      <c r="M35" s="228">
        <f ca="1">'Eff Conc.'!M36*C35*3.78</f>
        <v>0</v>
      </c>
      <c r="N35" s="230">
        <f ca="1">'Eff Conc.'!T36*B35*3.78</f>
        <v>0</v>
      </c>
      <c r="O35" s="35"/>
      <c r="P35" s="35"/>
      <c r="Q35" s="38"/>
      <c r="R35" s="38"/>
    </row>
    <row r="36" spans="1:19">
      <c r="A36" s="153">
        <v>41501</v>
      </c>
      <c r="B36" s="206">
        <f ca="1">'Eff Conc.'!B37</f>
        <v>0</v>
      </c>
      <c r="C36" s="207">
        <f ca="1">'Eff Conc.'!C37</f>
        <v>0</v>
      </c>
      <c r="D36" s="292">
        <f ca="1">'Eff Conc.'!D37*B36*3.78</f>
        <v>0</v>
      </c>
      <c r="E36" s="287">
        <f ca="1">'Eff Conc.'!E37*B36*3.78</f>
        <v>0</v>
      </c>
      <c r="F36" s="287">
        <f ca="1">'Eff Conc.'!F37*B36*3.78</f>
        <v>0</v>
      </c>
      <c r="G36" s="322">
        <f ca="1">'Eff Conc.'!G37*B36*3.78</f>
        <v>0</v>
      </c>
      <c r="H36" s="322">
        <f ca="1">'Eff Conc.'!H37*B36*3.78</f>
        <v>0</v>
      </c>
      <c r="I36" s="287">
        <f ca="1">'Eff Conc.'!I37*B36*3.78</f>
        <v>0</v>
      </c>
      <c r="J36" s="287">
        <f ca="1">'Eff Conc.'!J37*B36*3.78</f>
        <v>0</v>
      </c>
      <c r="K36" s="322">
        <f ca="1">'Eff Conc.'!K37*B36*3.78</f>
        <v>0</v>
      </c>
      <c r="L36" s="287">
        <f ca="1">'Eff Conc.'!L37*B36*3.78</f>
        <v>0</v>
      </c>
      <c r="M36" s="206">
        <f ca="1">'Eff Conc.'!M37*C36*3.78</f>
        <v>0</v>
      </c>
      <c r="N36" s="212">
        <f ca="1">'Eff Conc.'!T37*B36*3.78</f>
        <v>0</v>
      </c>
      <c r="O36" s="62"/>
      <c r="P36" s="62"/>
      <c r="Q36" s="87"/>
      <c r="R36" s="87"/>
    </row>
    <row r="37" spans="1:19">
      <c r="A37" s="155">
        <v>41518</v>
      </c>
      <c r="B37" s="228">
        <f ca="1">'Eff Conc.'!B38</f>
        <v>0</v>
      </c>
      <c r="C37" s="229">
        <f ca="1">'Eff Conc.'!C38</f>
        <v>0</v>
      </c>
      <c r="D37" s="291">
        <f ca="1">'Eff Conc.'!D38*B37*3.78</f>
        <v>0</v>
      </c>
      <c r="E37" s="295">
        <f ca="1">'Eff Conc.'!E38*B37*3.78</f>
        <v>0</v>
      </c>
      <c r="F37" s="295">
        <f ca="1">'Eff Conc.'!F38*B37*3.78</f>
        <v>0</v>
      </c>
      <c r="G37" s="323">
        <f ca="1">'Eff Conc.'!G38*B37*3.78</f>
        <v>0</v>
      </c>
      <c r="H37" s="323">
        <f ca="1">'Eff Conc.'!H38*B37*3.78</f>
        <v>0</v>
      </c>
      <c r="I37" s="295">
        <f ca="1">'Eff Conc.'!I38*B37*3.78</f>
        <v>0</v>
      </c>
      <c r="J37" s="328">
        <f ca="1">'Eff Conc.'!J38*B37*3.78</f>
        <v>0</v>
      </c>
      <c r="K37" s="323">
        <f ca="1">'Eff Conc.'!K38*B37*3.78</f>
        <v>0</v>
      </c>
      <c r="L37" s="295">
        <f ca="1">'Eff Conc.'!L38*B37*3.78</f>
        <v>0</v>
      </c>
      <c r="M37" s="228">
        <f ca="1">'Eff Conc.'!M38*C37*3.78</f>
        <v>0</v>
      </c>
      <c r="N37" s="230">
        <f ca="1">'Eff Conc.'!T38*B37*3.78</f>
        <v>0</v>
      </c>
      <c r="O37" s="35"/>
      <c r="P37" s="35"/>
      <c r="Q37" s="38"/>
      <c r="R37" s="38"/>
    </row>
    <row r="38" spans="1:19">
      <c r="A38" s="156">
        <v>41532</v>
      </c>
      <c r="B38" s="262">
        <f ca="1">'Eff Conc.'!B39</f>
        <v>0</v>
      </c>
      <c r="C38" s="263">
        <f ca="1">'Eff Conc.'!C39</f>
        <v>0</v>
      </c>
      <c r="D38" s="298">
        <f ca="1">'Eff Conc.'!D39*B38*3.78</f>
        <v>0</v>
      </c>
      <c r="E38" s="326">
        <f ca="1">'Eff Conc.'!E39*B38*3.78</f>
        <v>0</v>
      </c>
      <c r="F38" s="326">
        <f ca="1">'Eff Conc.'!F39*B38*3.78</f>
        <v>0</v>
      </c>
      <c r="G38" s="324">
        <f ca="1">'Eff Conc.'!G39*B38*3.78</f>
        <v>0</v>
      </c>
      <c r="H38" s="326">
        <f ca="1">'Eff Conc.'!H39*B38*3.78</f>
        <v>0</v>
      </c>
      <c r="I38" s="326">
        <f ca="1">'Eff Conc.'!I39*B38*3.78</f>
        <v>0</v>
      </c>
      <c r="J38" s="326">
        <f ca="1">'Eff Conc.'!J39*B38*3.78</f>
        <v>0</v>
      </c>
      <c r="K38" s="324">
        <f ca="1">'Eff Conc.'!K39*B38*3.78</f>
        <v>0</v>
      </c>
      <c r="L38" s="326">
        <f ca="1">'Eff Conc.'!L39*B38*3.78</f>
        <v>0</v>
      </c>
      <c r="M38" s="262">
        <f ca="1">'Eff Conc.'!M39*C38*3.78</f>
        <v>0</v>
      </c>
      <c r="N38" s="264">
        <f ca="1">'Eff Conc.'!T39*B38*3.78</f>
        <v>0</v>
      </c>
      <c r="O38" s="65"/>
      <c r="P38" s="65"/>
      <c r="Q38" s="88"/>
      <c r="R38" s="88"/>
      <c r="S38" s="17" t="s">
        <v>27</v>
      </c>
    </row>
    <row r="39" spans="1:19">
      <c r="A39" s="155">
        <v>41548</v>
      </c>
      <c r="B39" s="228">
        <f ca="1">'Eff Conc.'!B40</f>
        <v>0</v>
      </c>
      <c r="C39" s="229">
        <f ca="1">'Eff Conc.'!C40</f>
        <v>0</v>
      </c>
      <c r="D39" s="291">
        <f ca="1">'Eff Conc.'!D40*B39*3.78</f>
        <v>0</v>
      </c>
      <c r="E39" s="295">
        <f ca="1">'Eff Conc.'!E40*B39*3.78</f>
        <v>0</v>
      </c>
      <c r="F39" s="295">
        <f ca="1">'Eff Conc.'!F40*B39*3.78</f>
        <v>0</v>
      </c>
      <c r="G39" s="323">
        <f ca="1">'Eff Conc.'!G40*B39*3.78</f>
        <v>0</v>
      </c>
      <c r="H39" s="295">
        <f ca="1">'Eff Conc.'!H40*B39*3.78</f>
        <v>0</v>
      </c>
      <c r="I39" s="295">
        <f ca="1">'Eff Conc.'!I40*B39*3.78</f>
        <v>0</v>
      </c>
      <c r="J39" s="254">
        <f ca="1">'Eff Conc.'!J40*B39*3.78</f>
        <v>0</v>
      </c>
      <c r="K39" s="323">
        <f ca="1">'Eff Conc.'!K40*B39*3.78</f>
        <v>0</v>
      </c>
      <c r="L39" s="329">
        <f ca="1">'Eff Conc.'!L40*B39*3.78</f>
        <v>0</v>
      </c>
      <c r="M39" s="228">
        <f ca="1">'Eff Conc.'!M40*C39*3.78</f>
        <v>0</v>
      </c>
      <c r="N39" s="230">
        <f ca="1">'Eff Conc.'!T40*B39*3.78</f>
        <v>0</v>
      </c>
      <c r="O39" s="35"/>
      <c r="P39" s="35"/>
      <c r="Q39" s="38"/>
      <c r="R39" s="38"/>
    </row>
    <row r="40" spans="1:19">
      <c r="A40" s="153">
        <v>41562</v>
      </c>
      <c r="B40" s="206">
        <f ca="1">'Eff Conc.'!B41</f>
        <v>0</v>
      </c>
      <c r="C40" s="207">
        <f ca="1">'Eff Conc.'!C41</f>
        <v>0</v>
      </c>
      <c r="D40" s="292">
        <f ca="1">'Eff Conc.'!D41*B40*3.78</f>
        <v>0</v>
      </c>
      <c r="E40" s="287">
        <f ca="1">'Eff Conc.'!E41*B40*3.78</f>
        <v>0</v>
      </c>
      <c r="F40" s="287">
        <f ca="1">'Eff Conc.'!F41*B40*3.78</f>
        <v>0</v>
      </c>
      <c r="G40" s="322">
        <f ca="1">'Eff Conc.'!G41*B40*3.78</f>
        <v>0</v>
      </c>
      <c r="H40" s="287">
        <f ca="1">'Eff Conc.'!H41*B40*3.78</f>
        <v>0</v>
      </c>
      <c r="I40" s="287">
        <f ca="1">'Eff Conc.'!I41*B40*3.78</f>
        <v>0</v>
      </c>
      <c r="J40" s="287">
        <f ca="1">'Eff Conc.'!J41*B40*3.78</f>
        <v>0</v>
      </c>
      <c r="K40" s="287">
        <f ca="1">'Eff Conc.'!K41*B40*3.78</f>
        <v>0</v>
      </c>
      <c r="L40" s="287">
        <f ca="1">'Eff Conc.'!L41*B40*3.78</f>
        <v>0</v>
      </c>
      <c r="M40" s="206">
        <f ca="1">'Eff Conc.'!M41*C40*3.78</f>
        <v>0</v>
      </c>
      <c r="N40" s="212">
        <f ca="1">'Eff Conc.'!T41*B40*3.78</f>
        <v>0</v>
      </c>
      <c r="O40" s="62"/>
      <c r="P40" s="62"/>
      <c r="Q40" s="87"/>
      <c r="R40" s="87"/>
    </row>
    <row r="41" spans="1:19">
      <c r="A41" s="155">
        <v>41579</v>
      </c>
      <c r="B41" s="228">
        <f ca="1">'Eff Conc.'!B42</f>
        <v>0</v>
      </c>
      <c r="C41" s="229">
        <f ca="1">'Eff Conc.'!C42</f>
        <v>0</v>
      </c>
      <c r="D41" s="291">
        <f ca="1">'Eff Conc.'!D42*B41*3.78</f>
        <v>0</v>
      </c>
      <c r="E41" s="295">
        <f ca="1">'Eff Conc.'!E42*B41*3.78</f>
        <v>0</v>
      </c>
      <c r="F41" s="295">
        <f ca="1">'Eff Conc.'!F42*B41*3.78</f>
        <v>0</v>
      </c>
      <c r="G41" s="323">
        <f ca="1">'Eff Conc.'!G42*B41*3.78</f>
        <v>0</v>
      </c>
      <c r="H41" s="295">
        <f ca="1">'Eff Conc.'!H42*B41*3.78</f>
        <v>0</v>
      </c>
      <c r="I41" s="295">
        <f ca="1">'Eff Conc.'!I42*B41*3.78</f>
        <v>0</v>
      </c>
      <c r="J41" s="254">
        <f ca="1">'Eff Conc.'!J42*B41*3.78</f>
        <v>0</v>
      </c>
      <c r="K41" s="295">
        <f ca="1">'Eff Conc.'!K42*B41*3.78</f>
        <v>0</v>
      </c>
      <c r="L41" s="295">
        <f ca="1">'Eff Conc.'!L42*B41*3.78</f>
        <v>0</v>
      </c>
      <c r="M41" s="228">
        <f ca="1">'Eff Conc.'!M42*C41*3.78</f>
        <v>0</v>
      </c>
      <c r="N41" s="230">
        <f ca="1">'Eff Conc.'!T42*B41*3.78</f>
        <v>0</v>
      </c>
      <c r="O41" s="35"/>
      <c r="P41" s="35"/>
      <c r="Q41" s="38"/>
      <c r="R41" s="38"/>
    </row>
    <row r="42" spans="1:19">
      <c r="A42" s="153">
        <v>41593</v>
      </c>
      <c r="B42" s="206">
        <f ca="1">'Eff Conc.'!B43</f>
        <v>0</v>
      </c>
      <c r="C42" s="207">
        <f ca="1">'Eff Conc.'!C43</f>
        <v>0</v>
      </c>
      <c r="D42" s="292">
        <f ca="1">'Eff Conc.'!D43*B42*3.78</f>
        <v>0</v>
      </c>
      <c r="E42" s="287">
        <f ca="1">'Eff Conc.'!E43*B42*3.78</f>
        <v>0</v>
      </c>
      <c r="F42" s="287">
        <f ca="1">'Eff Conc.'!F43*B42*3.78</f>
        <v>0</v>
      </c>
      <c r="G42" s="322">
        <f ca="1">'Eff Conc.'!G43*B42*3.78</f>
        <v>0</v>
      </c>
      <c r="H42" s="287">
        <f ca="1">'Eff Conc.'!H43*B42*3.78</f>
        <v>0</v>
      </c>
      <c r="I42" s="287">
        <f ca="1">'Eff Conc.'!I43*B42*3.78</f>
        <v>0</v>
      </c>
      <c r="J42" s="287">
        <f ca="1">'Eff Conc.'!J43*B42*3.78</f>
        <v>0</v>
      </c>
      <c r="K42" s="287">
        <f ca="1">'Eff Conc.'!K43*B42*3.78</f>
        <v>0</v>
      </c>
      <c r="L42" s="287">
        <f ca="1">'Eff Conc.'!L43*B42*3.78</f>
        <v>0</v>
      </c>
      <c r="M42" s="206">
        <f ca="1">'Eff Conc.'!M43*C42*3.78</f>
        <v>0</v>
      </c>
      <c r="N42" s="212">
        <f ca="1">'Eff Conc.'!T43*B42*3.78</f>
        <v>0</v>
      </c>
      <c r="O42" s="62"/>
      <c r="P42" s="62"/>
      <c r="Q42" s="87"/>
      <c r="R42" s="87"/>
    </row>
    <row r="43" spans="1:19">
      <c r="A43" s="155">
        <v>41609</v>
      </c>
      <c r="B43" s="228">
        <f ca="1">'Eff Conc.'!B44</f>
        <v>0</v>
      </c>
      <c r="C43" s="229">
        <f ca="1">'Eff Conc.'!C44</f>
        <v>0</v>
      </c>
      <c r="D43" s="291">
        <f ca="1">'Eff Conc.'!D44*B43*3.78</f>
        <v>0</v>
      </c>
      <c r="E43" s="295">
        <f ca="1">'Eff Conc.'!E44*B43*3.78</f>
        <v>0</v>
      </c>
      <c r="F43" s="295">
        <f ca="1">'Eff Conc.'!F44*B43*3.78</f>
        <v>0</v>
      </c>
      <c r="G43" s="323">
        <f ca="1">'Eff Conc.'!G44*B43*3.78</f>
        <v>0</v>
      </c>
      <c r="H43" s="295">
        <f ca="1">'Eff Conc.'!H44*B43*3.78</f>
        <v>0</v>
      </c>
      <c r="I43" s="295">
        <f ca="1">'Eff Conc.'!I44*B43*3.78</f>
        <v>0</v>
      </c>
      <c r="J43" s="254">
        <f ca="1">'Eff Conc.'!J44*B43*3.78</f>
        <v>0</v>
      </c>
      <c r="K43" s="295">
        <f ca="1">'Eff Conc.'!K44*B43*3.78</f>
        <v>0</v>
      </c>
      <c r="L43" s="295">
        <f ca="1">'Eff Conc.'!L44*B43*3.78</f>
        <v>0</v>
      </c>
      <c r="M43" s="228">
        <f ca="1">'Eff Conc.'!M44*C43*3.78</f>
        <v>0</v>
      </c>
      <c r="N43" s="230">
        <f ca="1">'Eff Conc.'!T44*B43*3.78</f>
        <v>0</v>
      </c>
      <c r="O43" s="35"/>
      <c r="P43" s="35"/>
      <c r="Q43" s="38"/>
      <c r="R43" s="38"/>
    </row>
    <row r="44" spans="1:19">
      <c r="A44" s="156">
        <v>41623</v>
      </c>
      <c r="B44" s="262">
        <f ca="1">'Eff Conc.'!B45</f>
        <v>0</v>
      </c>
      <c r="C44" s="263">
        <f ca="1">'Eff Conc.'!C45</f>
        <v>0</v>
      </c>
      <c r="D44" s="298">
        <f ca="1">'Eff Conc.'!D45*B44*3.78</f>
        <v>0</v>
      </c>
      <c r="E44" s="326">
        <f ca="1">'Eff Conc.'!E45*B44*3.78</f>
        <v>0</v>
      </c>
      <c r="F44" s="326">
        <f ca="1">'Eff Conc.'!F45*B44*3.78</f>
        <v>0</v>
      </c>
      <c r="G44" s="324">
        <f ca="1">'Eff Conc.'!G45*B44*3.78</f>
        <v>0</v>
      </c>
      <c r="H44" s="326">
        <f ca="1">'Eff Conc.'!H45*B44*3.78</f>
        <v>0</v>
      </c>
      <c r="I44" s="326">
        <f ca="1">'Eff Conc.'!I45*B44*3.78</f>
        <v>0</v>
      </c>
      <c r="J44" s="326">
        <f ca="1">'Eff Conc.'!J45*B44*3.78</f>
        <v>0</v>
      </c>
      <c r="K44" s="326">
        <f ca="1">'Eff Conc.'!K45*B44*3.78</f>
        <v>0</v>
      </c>
      <c r="L44" s="326">
        <f ca="1">'Eff Conc.'!L45*B44*3.78</f>
        <v>0</v>
      </c>
      <c r="M44" s="262">
        <f ca="1">'Eff Conc.'!M45*C44*3.78</f>
        <v>0</v>
      </c>
      <c r="N44" s="264">
        <f ca="1">'Eff Conc.'!T45*B44*3.78</f>
        <v>0</v>
      </c>
      <c r="O44" s="65"/>
      <c r="P44" s="65"/>
      <c r="Q44" s="88"/>
      <c r="R44" s="88"/>
      <c r="S44" s="17" t="s">
        <v>26</v>
      </c>
    </row>
    <row r="45" spans="1:19">
      <c r="A45" s="155">
        <v>41640</v>
      </c>
      <c r="B45" s="228">
        <f ca="1">'Eff Conc.'!B46</f>
        <v>0</v>
      </c>
      <c r="C45" s="229">
        <f ca="1">'Eff Conc.'!C46</f>
        <v>0</v>
      </c>
      <c r="D45" s="291">
        <f ca="1">'Eff Conc.'!D46*B45*3.78</f>
        <v>0</v>
      </c>
      <c r="E45" s="295">
        <f ca="1">'Eff Conc.'!E46*B45*3.78</f>
        <v>0</v>
      </c>
      <c r="F45" s="295">
        <f ca="1">'Eff Conc.'!F46*B45*3.78</f>
        <v>0</v>
      </c>
      <c r="G45" s="323">
        <f ca="1">'Eff Conc.'!G46*B45*3.78</f>
        <v>0</v>
      </c>
      <c r="H45" s="295">
        <f ca="1">'Eff Conc.'!H46*B45*3.78</f>
        <v>0</v>
      </c>
      <c r="I45" s="295">
        <f ca="1">'Eff Conc.'!I46*B45*3.78</f>
        <v>0</v>
      </c>
      <c r="J45" s="254">
        <f ca="1">'Eff Conc.'!J46*B45*3.78</f>
        <v>0</v>
      </c>
      <c r="K45" s="295">
        <f ca="1">'Eff Conc.'!K46*B45*3.78</f>
        <v>0</v>
      </c>
      <c r="L45" s="295">
        <f ca="1">'Eff Conc.'!L46*B45*3.78</f>
        <v>0</v>
      </c>
      <c r="M45" s="228">
        <f ca="1">'Eff Conc.'!M46*C45*3.78</f>
        <v>0</v>
      </c>
      <c r="N45" s="230">
        <f ca="1">'Eff Conc.'!T46*B45*3.78</f>
        <v>0</v>
      </c>
      <c r="O45" s="35"/>
      <c r="P45" s="35"/>
      <c r="Q45" s="38"/>
      <c r="R45" s="38"/>
    </row>
    <row r="46" spans="1:19">
      <c r="A46" s="153">
        <v>41654</v>
      </c>
      <c r="B46" s="206">
        <f ca="1">'Eff Conc.'!B47</f>
        <v>0</v>
      </c>
      <c r="C46" s="207">
        <f ca="1">'Eff Conc.'!C47</f>
        <v>0</v>
      </c>
      <c r="D46" s="292">
        <f ca="1">'Eff Conc.'!D47*B46*3.78</f>
        <v>0</v>
      </c>
      <c r="E46" s="287">
        <f ca="1">'Eff Conc.'!E47*B46*3.78</f>
        <v>0</v>
      </c>
      <c r="F46" s="287">
        <f ca="1">'Eff Conc.'!F47*B46*3.78</f>
        <v>0</v>
      </c>
      <c r="G46" s="322">
        <f ca="1">'Eff Conc.'!G47*B46*3.78</f>
        <v>0</v>
      </c>
      <c r="H46" s="287">
        <f ca="1">'Eff Conc.'!H47*B46*3.78</f>
        <v>0</v>
      </c>
      <c r="I46" s="287">
        <f ca="1">'Eff Conc.'!I47*B46*3.78</f>
        <v>0</v>
      </c>
      <c r="J46" s="287">
        <f ca="1">'Eff Conc.'!J47*B46*3.78</f>
        <v>0</v>
      </c>
      <c r="K46" s="287">
        <f ca="1">'Eff Conc.'!K47*B46*3.78</f>
        <v>0</v>
      </c>
      <c r="L46" s="287">
        <f ca="1">'Eff Conc.'!L47*B46*3.78</f>
        <v>0</v>
      </c>
      <c r="M46" s="206">
        <f ca="1">'Eff Conc.'!M47*C46*3.78</f>
        <v>0</v>
      </c>
      <c r="N46" s="212">
        <f ca="1">'Eff Conc.'!T47*B46*3.78</f>
        <v>0</v>
      </c>
      <c r="O46" s="62"/>
      <c r="P46" s="62"/>
      <c r="Q46" s="87"/>
      <c r="R46" s="87"/>
    </row>
    <row r="47" spans="1:19">
      <c r="A47" s="155">
        <v>41671</v>
      </c>
      <c r="B47" s="228">
        <f ca="1">'Eff Conc.'!B48</f>
        <v>0</v>
      </c>
      <c r="C47" s="229">
        <f ca="1">'Eff Conc.'!C48</f>
        <v>0</v>
      </c>
      <c r="D47" s="291">
        <f ca="1">'Eff Conc.'!D48*B47*3.78</f>
        <v>0</v>
      </c>
      <c r="E47" s="295">
        <f ca="1">'Eff Conc.'!E48*B47*3.78</f>
        <v>0</v>
      </c>
      <c r="F47" s="295">
        <f ca="1">'Eff Conc.'!F48*B47*3.78</f>
        <v>0</v>
      </c>
      <c r="G47" s="323">
        <f ca="1">'Eff Conc.'!G48*B47*3.78</f>
        <v>0</v>
      </c>
      <c r="H47" s="295">
        <f ca="1">'Eff Conc.'!H48*B47*3.78</f>
        <v>0</v>
      </c>
      <c r="I47" s="295">
        <f ca="1">'Eff Conc.'!I48*B47*3.78</f>
        <v>0</v>
      </c>
      <c r="J47" s="254">
        <f ca="1">'Eff Conc.'!J48*B47*3.78</f>
        <v>0</v>
      </c>
      <c r="K47" s="295">
        <f ca="1">'Eff Conc.'!K48*B47*3.78</f>
        <v>0</v>
      </c>
      <c r="L47" s="295">
        <f ca="1">'Eff Conc.'!L48*B47*3.78</f>
        <v>0</v>
      </c>
      <c r="M47" s="228">
        <f ca="1">'Eff Conc.'!M48*C47*3.78</f>
        <v>0</v>
      </c>
      <c r="N47" s="230">
        <f ca="1">'Eff Conc.'!T48*B47*3.78</f>
        <v>0</v>
      </c>
      <c r="O47" s="35"/>
      <c r="P47" s="35"/>
      <c r="Q47" s="38"/>
      <c r="R47" s="38"/>
    </row>
    <row r="48" spans="1:19">
      <c r="A48" s="153">
        <v>41685</v>
      </c>
      <c r="B48" s="206">
        <f ca="1">'Eff Conc.'!B49</f>
        <v>0</v>
      </c>
      <c r="C48" s="207">
        <f ca="1">'Eff Conc.'!C49</f>
        <v>0</v>
      </c>
      <c r="D48" s="292">
        <f ca="1">'Eff Conc.'!D49*B48*3.78</f>
        <v>0</v>
      </c>
      <c r="E48" s="287">
        <f ca="1">'Eff Conc.'!E49*B48*3.78</f>
        <v>0</v>
      </c>
      <c r="F48" s="287">
        <f ca="1">'Eff Conc.'!F49*B48*3.78</f>
        <v>0</v>
      </c>
      <c r="G48" s="322">
        <f ca="1">'Eff Conc.'!G49*B48*3.78</f>
        <v>0</v>
      </c>
      <c r="H48" s="287">
        <f ca="1">'Eff Conc.'!H49*B48*3.78</f>
        <v>0</v>
      </c>
      <c r="I48" s="287">
        <f ca="1">'Eff Conc.'!I49*B48*3.78</f>
        <v>0</v>
      </c>
      <c r="J48" s="287">
        <f ca="1">'Eff Conc.'!J49*B48*3.78</f>
        <v>0</v>
      </c>
      <c r="K48" s="287">
        <f ca="1">'Eff Conc.'!K49*B48*3.78</f>
        <v>0</v>
      </c>
      <c r="L48" s="287">
        <f ca="1">'Eff Conc.'!L49*B48*3.78</f>
        <v>0</v>
      </c>
      <c r="M48" s="206">
        <f ca="1">'Eff Conc.'!M49*C48*3.78</f>
        <v>0</v>
      </c>
      <c r="N48" s="212">
        <f ca="1">'Eff Conc.'!T49*B48*3.78</f>
        <v>0</v>
      </c>
      <c r="O48" s="62"/>
      <c r="P48" s="62"/>
      <c r="Q48" s="87"/>
      <c r="R48" s="87"/>
    </row>
    <row r="49" spans="1:22">
      <c r="A49" s="155">
        <v>41699</v>
      </c>
      <c r="B49" s="228">
        <f ca="1">'Eff Conc.'!B50</f>
        <v>0</v>
      </c>
      <c r="C49" s="229">
        <f ca="1">'Eff Conc.'!C50</f>
        <v>0</v>
      </c>
      <c r="D49" s="291">
        <f ca="1">'Eff Conc.'!D50*B49*3.78</f>
        <v>0</v>
      </c>
      <c r="E49" s="295">
        <f ca="1">'Eff Conc.'!E50*B49*3.78</f>
        <v>0</v>
      </c>
      <c r="F49" s="295">
        <f ca="1">'Eff Conc.'!F50*B49*3.78</f>
        <v>0</v>
      </c>
      <c r="G49" s="323">
        <f ca="1">'Eff Conc.'!G50*B49*3.78</f>
        <v>0</v>
      </c>
      <c r="H49" s="295">
        <f ca="1">'Eff Conc.'!H50*B49*3.78</f>
        <v>0</v>
      </c>
      <c r="I49" s="295">
        <f ca="1">'Eff Conc.'!I50*B49*3.78</f>
        <v>0</v>
      </c>
      <c r="J49" s="254">
        <f ca="1">'Eff Conc.'!J50*B49*3.78</f>
        <v>0</v>
      </c>
      <c r="K49" s="295">
        <f ca="1">'Eff Conc.'!K50*B49*3.78</f>
        <v>0</v>
      </c>
      <c r="L49" s="295">
        <f ca="1">'Eff Conc.'!L50*B49*3.78</f>
        <v>0</v>
      </c>
      <c r="M49" s="228">
        <f ca="1">'Eff Conc.'!M50*C49*3.78</f>
        <v>0</v>
      </c>
      <c r="N49" s="230">
        <f ca="1">'Eff Conc.'!T50*B49*3.78</f>
        <v>0</v>
      </c>
      <c r="O49" s="35"/>
      <c r="P49" s="35"/>
      <c r="Q49" s="38"/>
      <c r="R49" s="38"/>
    </row>
    <row r="50" spans="1:22">
      <c r="A50" s="156">
        <v>41713</v>
      </c>
      <c r="B50" s="262">
        <f ca="1">'Eff Conc.'!B51</f>
        <v>0</v>
      </c>
      <c r="C50" s="263">
        <f ca="1">'Eff Conc.'!C51</f>
        <v>0</v>
      </c>
      <c r="D50" s="298">
        <f ca="1">'Eff Conc.'!D51*B50*3.78</f>
        <v>0</v>
      </c>
      <c r="E50" s="326">
        <f ca="1">'Eff Conc.'!E51*B50*3.78</f>
        <v>0</v>
      </c>
      <c r="F50" s="326">
        <f ca="1">'Eff Conc.'!F51*B50*3.78</f>
        <v>0</v>
      </c>
      <c r="G50" s="324">
        <f ca="1">'Eff Conc.'!G51*B50*3.78</f>
        <v>0</v>
      </c>
      <c r="H50" s="326">
        <f ca="1">'Eff Conc.'!H51*B50*3.78</f>
        <v>0</v>
      </c>
      <c r="I50" s="326">
        <f ca="1">'Eff Conc.'!I51*B50*3.78</f>
        <v>0</v>
      </c>
      <c r="J50" s="326">
        <f ca="1">'Eff Conc.'!J51*B50*3.78</f>
        <v>0</v>
      </c>
      <c r="K50" s="326">
        <f ca="1">'Eff Conc.'!K51*B50*3.78</f>
        <v>0</v>
      </c>
      <c r="L50" s="326">
        <f ca="1">'Eff Conc.'!L51*B50*3.78</f>
        <v>0</v>
      </c>
      <c r="M50" s="262">
        <f ca="1">'Eff Conc.'!M51*C50*3.78</f>
        <v>0</v>
      </c>
      <c r="N50" s="264">
        <f ca="1">'Eff Conc.'!T51*B50*3.78</f>
        <v>0</v>
      </c>
      <c r="O50" s="65"/>
      <c r="P50" s="65"/>
      <c r="Q50" s="88"/>
      <c r="R50" s="88"/>
      <c r="S50" s="17" t="s">
        <v>28</v>
      </c>
    </row>
    <row r="51" spans="1:22">
      <c r="A51" s="155">
        <v>41730</v>
      </c>
      <c r="B51" s="228">
        <f ca="1">'Eff Conc.'!B52</f>
        <v>0</v>
      </c>
      <c r="C51" s="229">
        <f ca="1">'Eff Conc.'!C52</f>
        <v>0</v>
      </c>
      <c r="D51" s="291">
        <f ca="1">'Eff Conc.'!D52*B51*3.78</f>
        <v>0</v>
      </c>
      <c r="E51" s="295">
        <f ca="1">'Eff Conc.'!E52*B51*3.78</f>
        <v>0</v>
      </c>
      <c r="F51" s="295">
        <f ca="1">'Eff Conc.'!F52*B51*3.78</f>
        <v>0</v>
      </c>
      <c r="G51" s="323">
        <f ca="1">'Eff Conc.'!G52*B51*3.78</f>
        <v>0</v>
      </c>
      <c r="H51" s="295">
        <f ca="1">'Eff Conc.'!H52*B51*3.78</f>
        <v>0</v>
      </c>
      <c r="I51" s="295">
        <f ca="1">'Eff Conc.'!I52*B51*3.78</f>
        <v>0</v>
      </c>
      <c r="J51" s="254">
        <f ca="1">'Eff Conc.'!J52*B51*3.78</f>
        <v>0</v>
      </c>
      <c r="K51" s="295">
        <f ca="1">'Eff Conc.'!K52*B51*3.78</f>
        <v>0</v>
      </c>
      <c r="L51" s="295">
        <f ca="1">'Eff Conc.'!L52*B51*3.78</f>
        <v>0</v>
      </c>
      <c r="M51" s="228">
        <f ca="1">'Eff Conc.'!M52*C51*3.78</f>
        <v>0</v>
      </c>
      <c r="N51" s="230">
        <f ca="1">'Eff Conc.'!T52*B51*3.78</f>
        <v>0</v>
      </c>
      <c r="O51" s="35"/>
      <c r="P51" s="35"/>
      <c r="Q51" s="38"/>
      <c r="R51" s="38"/>
    </row>
    <row r="52" spans="1:22">
      <c r="A52" s="153">
        <v>41744</v>
      </c>
      <c r="B52" s="206">
        <f ca="1">'Eff Conc.'!B53</f>
        <v>0</v>
      </c>
      <c r="C52" s="207">
        <f ca="1">'Eff Conc.'!C53</f>
        <v>0</v>
      </c>
      <c r="D52" s="292">
        <f ca="1">'Eff Conc.'!D53*B52*3.78</f>
        <v>0</v>
      </c>
      <c r="E52" s="287">
        <f ca="1">'Eff Conc.'!E53*B52*3.78</f>
        <v>0</v>
      </c>
      <c r="F52" s="287">
        <f ca="1">'Eff Conc.'!F53*B52*3.78</f>
        <v>0</v>
      </c>
      <c r="G52" s="322">
        <f ca="1">'Eff Conc.'!G53*B52*3.78</f>
        <v>0</v>
      </c>
      <c r="H52" s="287">
        <f ca="1">'Eff Conc.'!H53*B52*3.78</f>
        <v>0</v>
      </c>
      <c r="I52" s="287">
        <f ca="1">'Eff Conc.'!I53*B52*3.78</f>
        <v>0</v>
      </c>
      <c r="J52" s="287">
        <f ca="1">'Eff Conc.'!J53*B52*3.78</f>
        <v>0</v>
      </c>
      <c r="K52" s="287">
        <f ca="1">'Eff Conc.'!K53*B52*3.78</f>
        <v>0</v>
      </c>
      <c r="L52" s="287">
        <f ca="1">'Eff Conc.'!L53*B52*3.78</f>
        <v>0</v>
      </c>
      <c r="M52" s="206">
        <f ca="1">'Eff Conc.'!M53*C52*3.78</f>
        <v>0</v>
      </c>
      <c r="N52" s="212">
        <f ca="1">'Eff Conc.'!T53*B52*3.78</f>
        <v>0</v>
      </c>
      <c r="O52" s="62"/>
      <c r="P52" s="62"/>
      <c r="Q52" s="87"/>
      <c r="R52" s="87"/>
      <c r="U52" t="s">
        <v>74</v>
      </c>
    </row>
    <row r="53" spans="1:22">
      <c r="A53" s="155">
        <v>41760</v>
      </c>
      <c r="B53" s="228">
        <f ca="1">'Eff Conc.'!B54</f>
        <v>0</v>
      </c>
      <c r="C53" s="229">
        <f ca="1">'Eff Conc.'!C54</f>
        <v>0</v>
      </c>
      <c r="D53" s="291">
        <f ca="1">'Eff Conc.'!D54*B53*3.78</f>
        <v>0</v>
      </c>
      <c r="E53" s="295">
        <f ca="1">'Eff Conc.'!E54*B53*3.78</f>
        <v>0</v>
      </c>
      <c r="F53" s="295">
        <f ca="1">'Eff Conc.'!F54*B53*3.78</f>
        <v>0</v>
      </c>
      <c r="G53" s="323">
        <f ca="1">'Eff Conc.'!G54*B53*3.78</f>
        <v>0</v>
      </c>
      <c r="H53" s="295">
        <f ca="1">'Eff Conc.'!H54*B53*3.78</f>
        <v>0</v>
      </c>
      <c r="I53" s="295">
        <f ca="1">'Eff Conc.'!I54*B53*3.78</f>
        <v>0</v>
      </c>
      <c r="J53" s="254">
        <f ca="1">'Eff Conc.'!J54*B53*3.78</f>
        <v>0</v>
      </c>
      <c r="K53" s="295">
        <f ca="1">'Eff Conc.'!K54*B53*3.78</f>
        <v>0</v>
      </c>
      <c r="L53" s="295">
        <f ca="1">'Eff Conc.'!L54*B53*3.78</f>
        <v>0</v>
      </c>
      <c r="M53" s="228">
        <f ca="1">'Eff Conc.'!M54*C53*3.78</f>
        <v>0</v>
      </c>
      <c r="N53" s="230">
        <f ca="1">'Eff Conc.'!T54*B53*3.78</f>
        <v>0</v>
      </c>
      <c r="O53" s="35"/>
      <c r="P53" s="35"/>
      <c r="Q53" s="38"/>
      <c r="R53" s="38"/>
    </row>
    <row r="54" spans="1:22">
      <c r="A54" s="153">
        <v>41774</v>
      </c>
      <c r="B54" s="206">
        <f ca="1">'Eff Conc.'!B55</f>
        <v>0</v>
      </c>
      <c r="C54" s="207">
        <f ca="1">'Eff Conc.'!C55</f>
        <v>0</v>
      </c>
      <c r="D54" s="292">
        <f ca="1">'Eff Conc.'!D55*B54*3.78</f>
        <v>0</v>
      </c>
      <c r="E54" s="287">
        <f ca="1">'Eff Conc.'!E55*B54*3.78</f>
        <v>0</v>
      </c>
      <c r="F54" s="287">
        <f ca="1">'Eff Conc.'!F55*B54*3.78</f>
        <v>0</v>
      </c>
      <c r="G54" s="322">
        <f ca="1">'Eff Conc.'!G55*B54*3.78</f>
        <v>0</v>
      </c>
      <c r="H54" s="287">
        <f ca="1">'Eff Conc.'!H55*B54*3.78</f>
        <v>0</v>
      </c>
      <c r="I54" s="287">
        <f ca="1">'Eff Conc.'!I55*B54*3.78</f>
        <v>0</v>
      </c>
      <c r="J54" s="287">
        <f ca="1">'Eff Conc.'!J55*B54*3.78</f>
        <v>0</v>
      </c>
      <c r="K54" s="287">
        <f ca="1">'Eff Conc.'!K55*B54*3.78</f>
        <v>0</v>
      </c>
      <c r="L54" s="287">
        <f ca="1">'Eff Conc.'!L55*B54*3.78</f>
        <v>0</v>
      </c>
      <c r="M54" s="206">
        <f ca="1">'Eff Conc.'!M55*C54*3.78</f>
        <v>0</v>
      </c>
      <c r="N54" s="212">
        <f ca="1">'Eff Conc.'!T55*B54*3.78</f>
        <v>0</v>
      </c>
      <c r="O54" s="62"/>
      <c r="P54" s="62"/>
      <c r="Q54" s="87"/>
      <c r="R54" s="87"/>
    </row>
    <row r="55" spans="1:22">
      <c r="A55" s="155">
        <v>41791</v>
      </c>
      <c r="B55" s="228">
        <f ca="1">'Eff Conc.'!B56</f>
        <v>0</v>
      </c>
      <c r="C55" s="229">
        <f ca="1">'Eff Conc.'!C56</f>
        <v>0</v>
      </c>
      <c r="D55" s="291">
        <f ca="1">'Eff Conc.'!D56*B55*3.78</f>
        <v>0</v>
      </c>
      <c r="E55" s="295">
        <f ca="1">'Eff Conc.'!E56*B55*3.78</f>
        <v>0</v>
      </c>
      <c r="F55" s="295">
        <f ca="1">'Eff Conc.'!F56*B55*3.78</f>
        <v>0</v>
      </c>
      <c r="G55" s="323">
        <f ca="1">'Eff Conc.'!G56*B55*3.78</f>
        <v>0</v>
      </c>
      <c r="H55" s="295">
        <f ca="1">'Eff Conc.'!H56*B55*3.78</f>
        <v>0</v>
      </c>
      <c r="I55" s="295">
        <f ca="1">'Eff Conc.'!I56*B55*3.78</f>
        <v>0</v>
      </c>
      <c r="J55" s="254">
        <f ca="1">'Eff Conc.'!J56*B55*3.78</f>
        <v>0</v>
      </c>
      <c r="K55" s="295">
        <f ca="1">'Eff Conc.'!K56*B55*3.78</f>
        <v>0</v>
      </c>
      <c r="L55" s="295">
        <f ca="1">'Eff Conc.'!L56*B55*3.78</f>
        <v>0</v>
      </c>
      <c r="M55" s="228">
        <f ca="1">'Eff Conc.'!M56*C55*3.78</f>
        <v>0</v>
      </c>
      <c r="N55" s="230">
        <f ca="1">'Eff Conc.'!T56*B55*3.78</f>
        <v>0</v>
      </c>
      <c r="O55" s="35"/>
      <c r="P55" s="35"/>
      <c r="Q55" s="38"/>
      <c r="R55" s="38"/>
    </row>
    <row r="56" spans="1:22" ht="15.75" thickBot="1">
      <c r="A56" s="154">
        <v>41805</v>
      </c>
      <c r="B56" s="214">
        <f ca="1">'Eff Conc.'!B57</f>
        <v>0</v>
      </c>
      <c r="C56" s="215">
        <f ca="1">'Eff Conc.'!C57</f>
        <v>0</v>
      </c>
      <c r="D56" s="293">
        <f ca="1">'Eff Conc.'!D57*B56*3.78</f>
        <v>0</v>
      </c>
      <c r="E56" s="288">
        <f ca="1">'Eff Conc.'!E57*B56*3.78</f>
        <v>0</v>
      </c>
      <c r="F56" s="214">
        <f ca="1">'Eff Conc.'!F57*B56*3.78</f>
        <v>0</v>
      </c>
      <c r="G56" s="288">
        <f ca="1">'Eff Conc.'!G57*B56*3.78</f>
        <v>0</v>
      </c>
      <c r="H56" s="288">
        <f ca="1">'Eff Conc.'!H57*B56*3.78</f>
        <v>0</v>
      </c>
      <c r="I56" s="288">
        <f ca="1">'Eff Conc.'!I57*B56*3.78</f>
        <v>0</v>
      </c>
      <c r="J56" s="288">
        <f ca="1">'Eff Conc.'!J57*B56*3.78</f>
        <v>0</v>
      </c>
      <c r="K56" s="288">
        <f ca="1">'Eff Conc.'!K57*B56*3.78</f>
        <v>0</v>
      </c>
      <c r="L56" s="214">
        <f ca="1">'Eff Conc.'!L57*B56*3.78</f>
        <v>0</v>
      </c>
      <c r="M56" s="215">
        <f ca="1">'Eff Conc.'!M57*C56*3.78</f>
        <v>0</v>
      </c>
      <c r="N56" s="219">
        <f ca="1">'Eff Conc.'!T57*B56*3.78</f>
        <v>0</v>
      </c>
      <c r="O56" s="89"/>
      <c r="P56" s="89"/>
      <c r="Q56" s="90"/>
      <c r="R56" s="90"/>
      <c r="S56" s="30" t="s">
        <v>25</v>
      </c>
    </row>
    <row r="57" spans="1:22">
      <c r="R57" s="25"/>
    </row>
    <row r="58" spans="1:22">
      <c r="R58" s="26"/>
    </row>
    <row r="59" spans="1:22" ht="23.25">
      <c r="A59" s="419" t="s">
        <v>39</v>
      </c>
      <c r="B59" s="419"/>
      <c r="C59" s="419"/>
      <c r="D59" s="419"/>
      <c r="E59" s="419"/>
      <c r="F59" s="419"/>
      <c r="G59" s="419"/>
      <c r="H59" s="419"/>
      <c r="I59" s="419"/>
      <c r="J59" s="419"/>
      <c r="K59" s="419"/>
      <c r="L59" s="419"/>
      <c r="M59" s="419"/>
      <c r="N59" s="419"/>
      <c r="O59" s="419"/>
      <c r="P59" s="419"/>
      <c r="Q59" s="419"/>
      <c r="R59" s="419"/>
      <c r="S59" s="16"/>
      <c r="T59" s="16"/>
      <c r="U59" s="16"/>
      <c r="V59" s="16"/>
    </row>
    <row r="60" spans="1:22" ht="15.75" thickBot="1">
      <c r="A60" s="435" t="s">
        <v>38</v>
      </c>
      <c r="B60" s="435"/>
      <c r="C60" s="435"/>
      <c r="D60" s="435"/>
      <c r="E60" s="435"/>
      <c r="F60" s="435"/>
      <c r="G60" s="435"/>
      <c r="H60" s="435"/>
      <c r="I60" s="435"/>
      <c r="J60" s="435"/>
      <c r="K60" s="435"/>
      <c r="L60" s="435"/>
      <c r="M60" s="435"/>
      <c r="N60" s="435"/>
      <c r="O60" s="435"/>
      <c r="P60" s="435"/>
      <c r="Q60" s="435"/>
      <c r="R60" s="435"/>
      <c r="S60" s="91"/>
      <c r="T60" s="91"/>
      <c r="U60" s="91"/>
      <c r="V60" s="91"/>
    </row>
    <row r="61" spans="1:22">
      <c r="A61" s="21" t="s">
        <v>33</v>
      </c>
      <c r="B61" s="330">
        <f ca="1">'Eff Conc.'!B62</f>
        <v>0</v>
      </c>
      <c r="C61" s="185">
        <f ca="1">'Eff Conc.'!C62</f>
        <v>0</v>
      </c>
      <c r="D61" s="313">
        <f ca="1">SUM(F61,G61,H61)</f>
        <v>0</v>
      </c>
      <c r="E61" s="289">
        <f ca="1">'Eff Conc.'!E62*B61*3.78</f>
        <v>0</v>
      </c>
      <c r="F61" s="289">
        <f ca="1">'Eff Conc.'!F62*B61*3.78</f>
        <v>0</v>
      </c>
      <c r="G61" s="289">
        <f ca="1">'Eff Conc.'!G62*B61*3.78</f>
        <v>0</v>
      </c>
      <c r="H61" s="289">
        <f ca="1">'Eff Conc.'!H62*B61*3.78</f>
        <v>0</v>
      </c>
      <c r="I61" s="289">
        <f ca="1">'Eff Conc.'!I62*B61*3.78</f>
        <v>0</v>
      </c>
      <c r="J61" s="253"/>
      <c r="K61" s="289">
        <f ca="1">'Eff Conc.'!K62*B61*3.78</f>
        <v>0</v>
      </c>
      <c r="L61" s="289">
        <f ca="1">'Eff Conc.'!L62*B61*3.78</f>
        <v>0</v>
      </c>
      <c r="M61" s="335">
        <f ca="1">'Eff Conc.'!M62*C61*3.78</f>
        <v>0</v>
      </c>
      <c r="N61" s="190">
        <f ca="1">'Eff Conc.'!T62*B61*3.78</f>
        <v>0</v>
      </c>
      <c r="O61" s="37"/>
      <c r="P61" s="37"/>
      <c r="Q61" s="81"/>
      <c r="R61" s="37"/>
      <c r="S61" s="76"/>
      <c r="T61" s="76"/>
      <c r="U61" s="76"/>
      <c r="V61" s="76"/>
    </row>
    <row r="62" spans="1:22">
      <c r="A62" s="23" t="s">
        <v>33</v>
      </c>
      <c r="B62" s="291">
        <f ca="1">'Eff Conc.'!B63</f>
        <v>0</v>
      </c>
      <c r="C62" s="228">
        <f ca="1">'Eff Conc.'!C63</f>
        <v>0</v>
      </c>
      <c r="D62" s="332">
        <f ca="1">SUM(F62,G62,H62)</f>
        <v>0</v>
      </c>
      <c r="E62" s="295">
        <f ca="1">'Eff Conc.'!E63*B62*3.78</f>
        <v>0</v>
      </c>
      <c r="F62" s="295">
        <f ca="1">'Eff Conc.'!F63*B62*3.78</f>
        <v>0</v>
      </c>
      <c r="G62" s="295">
        <f ca="1">'Eff Conc.'!G63*B62*3.78</f>
        <v>0</v>
      </c>
      <c r="H62" s="295">
        <f ca="1">'Eff Conc.'!H63*B62*3.78</f>
        <v>0</v>
      </c>
      <c r="I62" s="295">
        <f ca="1">'Eff Conc.'!I63*B62*3.78</f>
        <v>0</v>
      </c>
      <c r="J62" s="254"/>
      <c r="K62" s="295">
        <f ca="1">'Eff Conc.'!K63*B62*3.78</f>
        <v>0</v>
      </c>
      <c r="L62" s="295">
        <f ca="1">'Eff Conc.'!L63*B62*3.78</f>
        <v>0</v>
      </c>
      <c r="M62" s="336">
        <f ca="1">'Eff Conc.'!M63*C62*3.78</f>
        <v>0</v>
      </c>
      <c r="N62" s="230">
        <f ca="1">'Eff Conc.'!T63*B62*3.78</f>
        <v>0</v>
      </c>
      <c r="O62" s="38"/>
      <c r="P62" s="38"/>
      <c r="Q62" s="82"/>
      <c r="R62" s="38"/>
    </row>
    <row r="63" spans="1:22">
      <c r="A63" s="23" t="s">
        <v>36</v>
      </c>
      <c r="B63" s="291">
        <f ca="1">'Eff Conc.'!B64</f>
        <v>0</v>
      </c>
      <c r="C63" s="228">
        <f ca="1">'Eff Conc.'!C64</f>
        <v>0</v>
      </c>
      <c r="D63" s="291">
        <f ca="1">SUM(F63,G63,H63)</f>
        <v>0</v>
      </c>
      <c r="E63" s="295">
        <f ca="1">'Eff Conc.'!E64*B63*3.78</f>
        <v>0</v>
      </c>
      <c r="F63" s="295">
        <f ca="1">'Eff Conc.'!F64*B63*3.78</f>
        <v>0</v>
      </c>
      <c r="G63" s="295">
        <f ca="1">'Eff Conc.'!G64*B63*3.78</f>
        <v>0</v>
      </c>
      <c r="H63" s="295">
        <f ca="1">'Eff Conc.'!H64*B63*3.78</f>
        <v>0</v>
      </c>
      <c r="I63" s="295">
        <f ca="1">'Eff Conc.'!I64*B63*3.78</f>
        <v>0</v>
      </c>
      <c r="J63" s="254"/>
      <c r="K63" s="295">
        <f ca="1">'Eff Conc.'!K64*B63*3.78</f>
        <v>0</v>
      </c>
      <c r="L63" s="295">
        <f ca="1">'Eff Conc.'!L64*B63*3.78</f>
        <v>0</v>
      </c>
      <c r="M63" s="336">
        <f ca="1">'Eff Conc.'!M64*C63*3.78</f>
        <v>0</v>
      </c>
      <c r="N63" s="230">
        <f ca="1">'Eff Conc.'!T64*B63*3.78</f>
        <v>0</v>
      </c>
      <c r="O63" s="38"/>
      <c r="P63" s="38"/>
      <c r="Q63" s="83"/>
      <c r="R63" s="38"/>
    </row>
    <row r="64" spans="1:22" ht="15.75" thickBot="1">
      <c r="A64" s="24" t="s">
        <v>36</v>
      </c>
      <c r="B64" s="331">
        <f ca="1">'Eff Conc.'!B65</f>
        <v>0</v>
      </c>
      <c r="C64" s="365">
        <f ca="1">'Eff Conc.'!C65</f>
        <v>0</v>
      </c>
      <c r="D64" s="333">
        <f ca="1">SUM(F64,G64,H64)</f>
        <v>0</v>
      </c>
      <c r="E64" s="334">
        <f ca="1">'Eff Conc.'!E65*B64*3.78</f>
        <v>0</v>
      </c>
      <c r="F64" s="334">
        <f ca="1">'Eff Conc.'!F65*B64*3.78</f>
        <v>0</v>
      </c>
      <c r="G64" s="334">
        <f ca="1">'Eff Conc.'!G65*B64*3.78</f>
        <v>0</v>
      </c>
      <c r="H64" s="334">
        <f ca="1">'Eff Conc.'!H65*B64*3.78</f>
        <v>0</v>
      </c>
      <c r="I64" s="334">
        <f ca="1">'Eff Conc.'!I65*B64*3.78</f>
        <v>0</v>
      </c>
      <c r="J64" s="256"/>
      <c r="K64" s="334">
        <f ca="1">'Eff Conc.'!K65*B64*3.78</f>
        <v>0</v>
      </c>
      <c r="L64" s="334">
        <f ca="1">'Eff Conc.'!L65*B64*3.78</f>
        <v>0</v>
      </c>
      <c r="M64" s="337">
        <f ca="1">'Eff Conc.'!M65*C64*3.78</f>
        <v>0</v>
      </c>
      <c r="N64" s="265">
        <f ca="1">'Eff Conc.'!T65*B64*3.78</f>
        <v>0</v>
      </c>
      <c r="O64" s="39"/>
      <c r="P64" s="39"/>
      <c r="Q64" s="84"/>
      <c r="R64" s="39"/>
    </row>
    <row r="66" spans="2:5">
      <c r="B66" s="370"/>
      <c r="C66" s="220" t="s">
        <v>98</v>
      </c>
      <c r="D66" s="76"/>
      <c r="E66" s="220"/>
    </row>
  </sheetData>
  <mergeCells count="7">
    <mergeCell ref="A60:R60"/>
    <mergeCell ref="A6:V6"/>
    <mergeCell ref="B7:C7"/>
    <mergeCell ref="A1:R1"/>
    <mergeCell ref="A3:R3"/>
    <mergeCell ref="A4:R4"/>
    <mergeCell ref="A59:R59"/>
  </mergeCells>
  <phoneticPr fontId="0" type="noConversion"/>
  <pageMargins left="0.5" right="0" top="0" bottom="0" header="0" footer="0"/>
  <pageSetup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4"/>
  <sheetViews>
    <sheetView topLeftCell="A4" zoomScaleNormal="100" workbookViewId="0">
      <selection activeCell="Q5" sqref="Q5"/>
    </sheetView>
  </sheetViews>
  <sheetFormatPr defaultRowHeight="1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>
      <c r="A1" s="419" t="s">
        <v>103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</row>
    <row r="2" spans="1:17" ht="23.25" customHeight="1">
      <c r="A2" s="440" t="s">
        <v>71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</row>
    <row r="3" spans="1:17" ht="18.75">
      <c r="A3" s="421" t="s">
        <v>83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238"/>
    </row>
    <row r="4" spans="1:17" ht="18.75">
      <c r="A4" s="422" t="s">
        <v>84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238"/>
    </row>
    <row r="5" spans="1:17" ht="19.5" thickBot="1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8"/>
    </row>
    <row r="6" spans="1:17" ht="27.75" customHeight="1">
      <c r="A6" s="6" t="s">
        <v>75</v>
      </c>
      <c r="B6" s="33" t="s">
        <v>0</v>
      </c>
      <c r="C6" s="436" t="s">
        <v>4</v>
      </c>
      <c r="D6" s="437"/>
      <c r="E6" s="436" t="s">
        <v>1</v>
      </c>
      <c r="F6" s="437"/>
      <c r="G6" s="436" t="s">
        <v>2</v>
      </c>
      <c r="H6" s="437"/>
      <c r="I6" s="436" t="s">
        <v>3</v>
      </c>
      <c r="J6" s="437"/>
      <c r="K6" s="436" t="s">
        <v>8</v>
      </c>
      <c r="L6" s="437"/>
      <c r="M6" s="442" t="s">
        <v>100</v>
      </c>
      <c r="N6" s="443"/>
      <c r="O6" s="436" t="s">
        <v>10</v>
      </c>
      <c r="P6" s="437"/>
      <c r="Q6" s="15"/>
    </row>
    <row r="7" spans="1:17" ht="18.75" customHeight="1" thickBot="1">
      <c r="A7" s="144"/>
      <c r="B7" s="162" t="s">
        <v>72</v>
      </c>
      <c r="C7" s="10" t="s">
        <v>63</v>
      </c>
      <c r="D7" s="93" t="s">
        <v>64</v>
      </c>
      <c r="E7" s="10" t="s">
        <v>63</v>
      </c>
      <c r="F7" s="93" t="s">
        <v>64</v>
      </c>
      <c r="G7" s="10" t="s">
        <v>63</v>
      </c>
      <c r="H7" s="93" t="s">
        <v>64</v>
      </c>
      <c r="I7" s="10" t="s">
        <v>63</v>
      </c>
      <c r="J7" s="93" t="s">
        <v>64</v>
      </c>
      <c r="K7" s="10" t="s">
        <v>63</v>
      </c>
      <c r="L7" s="93" t="s">
        <v>64</v>
      </c>
      <c r="M7" s="270" t="s">
        <v>63</v>
      </c>
      <c r="N7" s="271" t="s">
        <v>64</v>
      </c>
      <c r="O7" s="270" t="s">
        <v>63</v>
      </c>
      <c r="P7" s="93" t="s">
        <v>64</v>
      </c>
      <c r="Q7" s="15"/>
    </row>
    <row r="8" spans="1:17">
      <c r="A8" s="267" t="s">
        <v>32</v>
      </c>
      <c r="B8" s="150">
        <v>41107</v>
      </c>
      <c r="C8" s="402">
        <v>0.1</v>
      </c>
      <c r="D8" s="94"/>
      <c r="E8" s="405">
        <v>0.1</v>
      </c>
      <c r="F8" s="94"/>
      <c r="G8" s="405">
        <v>0.1</v>
      </c>
      <c r="H8" s="94"/>
      <c r="I8" s="402">
        <v>0.1</v>
      </c>
      <c r="J8" s="94"/>
      <c r="K8" s="406">
        <v>0.5</v>
      </c>
      <c r="L8" s="94"/>
      <c r="M8" s="330">
        <v>0.2</v>
      </c>
      <c r="N8" s="186"/>
      <c r="O8" s="187">
        <v>6</v>
      </c>
      <c r="P8" s="186"/>
      <c r="Q8" s="42" t="s">
        <v>27</v>
      </c>
    </row>
    <row r="9" spans="1:17">
      <c r="A9" s="351" t="s">
        <v>106</v>
      </c>
      <c r="B9" s="151">
        <v>41255</v>
      </c>
      <c r="C9" s="403">
        <v>0.1</v>
      </c>
      <c r="D9" s="99"/>
      <c r="E9" s="404">
        <v>0.1</v>
      </c>
      <c r="F9" s="99"/>
      <c r="G9" s="404">
        <v>0.1</v>
      </c>
      <c r="H9" s="99"/>
      <c r="I9" s="403">
        <v>0.1</v>
      </c>
      <c r="J9" s="99"/>
      <c r="K9" s="403">
        <v>0.1</v>
      </c>
      <c r="L9" s="99"/>
      <c r="M9" s="404">
        <v>0.1</v>
      </c>
      <c r="N9" s="99"/>
      <c r="O9" s="194">
        <v>3</v>
      </c>
      <c r="P9" s="99"/>
      <c r="Q9" s="42" t="s">
        <v>28</v>
      </c>
    </row>
    <row r="10" spans="1:17">
      <c r="A10" s="352" t="s">
        <v>34</v>
      </c>
      <c r="B10" s="152"/>
      <c r="C10" s="140"/>
      <c r="D10" s="96"/>
      <c r="E10" s="1"/>
      <c r="F10" s="96"/>
      <c r="G10" s="1"/>
      <c r="H10" s="96"/>
      <c r="I10" s="1"/>
      <c r="J10" s="96"/>
      <c r="K10" s="71"/>
      <c r="L10" s="96"/>
      <c r="M10" s="2"/>
      <c r="N10" s="96"/>
      <c r="O10" s="40"/>
      <c r="P10" s="96"/>
      <c r="Q10" s="92" t="s">
        <v>24</v>
      </c>
    </row>
    <row r="11" spans="1:17">
      <c r="A11" s="353" t="s">
        <v>107</v>
      </c>
      <c r="B11" s="159"/>
      <c r="C11" s="141"/>
      <c r="D11" s="136"/>
      <c r="E11" s="137"/>
      <c r="F11" s="136"/>
      <c r="G11" s="137"/>
      <c r="H11" s="136"/>
      <c r="I11" s="137"/>
      <c r="J11" s="136"/>
      <c r="K11" s="137"/>
      <c r="L11" s="136"/>
      <c r="M11" s="138"/>
      <c r="N11" s="136"/>
      <c r="O11" s="139"/>
      <c r="P11" s="136"/>
      <c r="Q11" s="42" t="s">
        <v>27</v>
      </c>
    </row>
    <row r="12" spans="1:17" ht="15.75" thickBot="1">
      <c r="A12" s="354" t="s">
        <v>35</v>
      </c>
      <c r="B12" s="160"/>
      <c r="C12" s="142"/>
      <c r="D12" s="98"/>
      <c r="E12" s="55"/>
      <c r="F12" s="98"/>
      <c r="G12" s="55"/>
      <c r="H12" s="98"/>
      <c r="I12" s="55"/>
      <c r="J12" s="98"/>
      <c r="K12" s="55"/>
      <c r="L12" s="98"/>
      <c r="M12" s="56"/>
      <c r="N12" s="98"/>
      <c r="O12" s="67"/>
      <c r="P12" s="98"/>
      <c r="Q12" s="51" t="s">
        <v>25</v>
      </c>
    </row>
    <row r="14" spans="1:17">
      <c r="B14" s="76"/>
      <c r="C14" s="258"/>
    </row>
    <row r="15" spans="1:17">
      <c r="B15" s="369"/>
      <c r="C15" s="220" t="s">
        <v>110</v>
      </c>
    </row>
    <row r="16" spans="1:17" ht="15.75" thickBot="1">
      <c r="H16" s="259"/>
      <c r="I16" s="259"/>
      <c r="J16" s="259"/>
      <c r="K16" s="259"/>
      <c r="L16" s="259"/>
      <c r="M16" s="259"/>
    </row>
    <row r="17" spans="2:14">
      <c r="B17" s="222" t="s">
        <v>59</v>
      </c>
      <c r="C17" s="223"/>
      <c r="D17" s="223"/>
      <c r="E17" s="223"/>
      <c r="F17" s="223"/>
      <c r="G17" s="223"/>
      <c r="H17" s="231" t="s">
        <v>87</v>
      </c>
      <c r="I17" s="441" t="s">
        <v>88</v>
      </c>
      <c r="J17" s="441"/>
      <c r="K17" s="441"/>
      <c r="L17" s="441"/>
      <c r="M17" s="441"/>
      <c r="N17" s="233" t="s">
        <v>89</v>
      </c>
    </row>
    <row r="18" spans="2:14">
      <c r="B18" s="224" t="s">
        <v>4</v>
      </c>
      <c r="C18" s="225" t="s">
        <v>48</v>
      </c>
      <c r="D18" s="225"/>
      <c r="E18" s="225"/>
      <c r="F18" s="225"/>
      <c r="G18" s="225"/>
      <c r="H18" s="232" t="s">
        <v>90</v>
      </c>
      <c r="I18" s="225" t="s">
        <v>91</v>
      </c>
      <c r="J18" s="225"/>
      <c r="K18" s="225"/>
      <c r="L18" s="225"/>
      <c r="M18" s="225"/>
      <c r="N18" s="234">
        <v>0.1</v>
      </c>
    </row>
    <row r="19" spans="2:14">
      <c r="B19" s="224" t="s">
        <v>57</v>
      </c>
      <c r="C19" s="225" t="s">
        <v>58</v>
      </c>
      <c r="D19" s="225"/>
      <c r="E19" s="225"/>
      <c r="F19" s="225"/>
      <c r="G19" s="225"/>
      <c r="H19" s="232" t="s">
        <v>90</v>
      </c>
      <c r="I19" s="225" t="s">
        <v>94</v>
      </c>
      <c r="J19" s="225"/>
      <c r="K19" s="225"/>
      <c r="L19" s="225"/>
      <c r="M19" s="225"/>
      <c r="N19" s="234">
        <v>0.1</v>
      </c>
    </row>
    <row r="20" spans="2:14">
      <c r="B20" s="224" t="s">
        <v>1</v>
      </c>
      <c r="C20" s="225" t="s">
        <v>49</v>
      </c>
      <c r="D20" s="225"/>
      <c r="E20" s="225"/>
      <c r="F20" s="225"/>
      <c r="G20" s="225"/>
      <c r="H20" s="232" t="s">
        <v>90</v>
      </c>
      <c r="I20" s="225" t="s">
        <v>93</v>
      </c>
      <c r="J20" s="225"/>
      <c r="K20" s="225"/>
      <c r="L20" s="225"/>
      <c r="M20" s="225"/>
      <c r="N20" s="234">
        <v>0.1</v>
      </c>
    </row>
    <row r="21" spans="2:14">
      <c r="B21" s="224" t="s">
        <v>2</v>
      </c>
      <c r="C21" s="225" t="s">
        <v>50</v>
      </c>
      <c r="D21" s="225"/>
      <c r="E21" s="225"/>
      <c r="F21" s="225"/>
      <c r="G21" s="225"/>
      <c r="H21" s="232" t="s">
        <v>90</v>
      </c>
      <c r="I21" s="225" t="s">
        <v>93</v>
      </c>
      <c r="J21" s="225"/>
      <c r="K21" s="225"/>
      <c r="L21" s="225"/>
      <c r="M21" s="225"/>
      <c r="N21" s="234">
        <v>0.1</v>
      </c>
    </row>
    <row r="22" spans="2:14">
      <c r="B22" s="224" t="s">
        <v>8</v>
      </c>
      <c r="C22" s="225" t="s">
        <v>51</v>
      </c>
      <c r="D22" s="225"/>
      <c r="E22" s="225"/>
      <c r="F22" s="225"/>
      <c r="G22" s="225"/>
      <c r="H22" s="232" t="s">
        <v>90</v>
      </c>
      <c r="I22" s="225" t="s">
        <v>95</v>
      </c>
      <c r="J22" s="225"/>
      <c r="K22" s="225"/>
      <c r="L22" s="225"/>
      <c r="M22" s="225"/>
      <c r="N22" s="234">
        <v>0.5</v>
      </c>
    </row>
    <row r="23" spans="2:14">
      <c r="B23" s="224" t="s">
        <v>47</v>
      </c>
      <c r="C23" s="225" t="s">
        <v>54</v>
      </c>
      <c r="D23" s="225"/>
      <c r="E23" s="225"/>
      <c r="F23" s="225"/>
      <c r="G23" s="225"/>
      <c r="H23" s="232" t="s">
        <v>90</v>
      </c>
      <c r="I23" s="225" t="s">
        <v>95</v>
      </c>
      <c r="J23" s="225"/>
      <c r="K23" s="225"/>
      <c r="L23" s="225"/>
      <c r="M23" s="225"/>
      <c r="N23" s="234">
        <v>0.2</v>
      </c>
    </row>
    <row r="24" spans="2:14" ht="15.75" thickBot="1">
      <c r="B24" s="226" t="s">
        <v>10</v>
      </c>
      <c r="C24" s="227" t="s">
        <v>55</v>
      </c>
      <c r="D24" s="227"/>
      <c r="E24" s="227"/>
      <c r="F24" s="227"/>
      <c r="G24" s="227"/>
      <c r="H24" s="236" t="s">
        <v>90</v>
      </c>
      <c r="I24" s="227" t="s">
        <v>97</v>
      </c>
      <c r="J24" s="227"/>
      <c r="K24" s="227"/>
      <c r="L24" s="227"/>
      <c r="M24" s="227"/>
      <c r="N24" s="237">
        <v>6</v>
      </c>
    </row>
  </sheetData>
  <mergeCells count="12">
    <mergeCell ref="I17:M17"/>
    <mergeCell ref="K6:L6"/>
    <mergeCell ref="M6:N6"/>
    <mergeCell ref="O6:P6"/>
    <mergeCell ref="C6:D6"/>
    <mergeCell ref="E6:F6"/>
    <mergeCell ref="G6:H6"/>
    <mergeCell ref="I6:J6"/>
    <mergeCell ref="A4:P4"/>
    <mergeCell ref="A1:P1"/>
    <mergeCell ref="A2:P2"/>
    <mergeCell ref="A3:P3"/>
  </mergeCells>
  <phoneticPr fontId="0" type="noConversion"/>
  <pageMargins left="0.95" right="0" top="0.75" bottom="0" header="0" footer="0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7"/>
  <sheetViews>
    <sheetView zoomScaleNormal="100" workbookViewId="0">
      <selection activeCell="V5" sqref="V5"/>
    </sheetView>
  </sheetViews>
  <sheetFormatPr defaultRowHeight="15"/>
  <cols>
    <col min="1" max="1" width="11" customWidth="1"/>
    <col min="2" max="19" width="6" customWidth="1"/>
    <col min="20" max="21" width="5" customWidth="1"/>
  </cols>
  <sheetData>
    <row r="1" spans="1:22" ht="23.25" customHeight="1">
      <c r="A1" s="419" t="s">
        <v>102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</row>
    <row r="2" spans="1:22" s="15" customFormat="1" ht="20.25" customHeight="1">
      <c r="A2" s="433" t="s">
        <v>37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433"/>
      <c r="U2" s="433"/>
    </row>
    <row r="3" spans="1:22" ht="18.75">
      <c r="A3" s="421" t="s">
        <v>83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</row>
    <row r="4" spans="1:22" ht="15.75" customHeight="1">
      <c r="A4" s="422" t="s">
        <v>84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</row>
    <row r="5" spans="1:22" ht="15.75" customHeight="1" thickBot="1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</row>
    <row r="6" spans="1:22" ht="27.75" customHeight="1">
      <c r="A6" s="6" t="s">
        <v>0</v>
      </c>
      <c r="B6" s="444" t="s">
        <v>4</v>
      </c>
      <c r="C6" s="445"/>
      <c r="D6" s="444" t="s">
        <v>5</v>
      </c>
      <c r="E6" s="445"/>
      <c r="F6" s="444" t="s">
        <v>1</v>
      </c>
      <c r="G6" s="445"/>
      <c r="H6" s="444" t="s">
        <v>2</v>
      </c>
      <c r="I6" s="445"/>
      <c r="J6" s="444" t="s">
        <v>3</v>
      </c>
      <c r="K6" s="445"/>
      <c r="L6" s="444" t="s">
        <v>7</v>
      </c>
      <c r="M6" s="445"/>
      <c r="N6" s="444" t="s">
        <v>8</v>
      </c>
      <c r="O6" s="445"/>
      <c r="P6" s="444" t="s">
        <v>52</v>
      </c>
      <c r="Q6" s="445"/>
      <c r="R6" s="444" t="s">
        <v>47</v>
      </c>
      <c r="S6" s="437"/>
      <c r="T6" s="436" t="s">
        <v>10</v>
      </c>
      <c r="U6" s="437"/>
      <c r="V6" s="15"/>
    </row>
    <row r="7" spans="1:22" ht="18.75" customHeight="1" thickBot="1">
      <c r="A7" s="144" t="s">
        <v>72</v>
      </c>
      <c r="B7" s="272" t="s">
        <v>63</v>
      </c>
      <c r="C7" s="273" t="s">
        <v>64</v>
      </c>
      <c r="D7" s="272" t="s">
        <v>63</v>
      </c>
      <c r="E7" s="273" t="s">
        <v>64</v>
      </c>
      <c r="F7" s="272" t="s">
        <v>63</v>
      </c>
      <c r="G7" s="273" t="s">
        <v>64</v>
      </c>
      <c r="H7" s="272" t="s">
        <v>63</v>
      </c>
      <c r="I7" s="273" t="s">
        <v>64</v>
      </c>
      <c r="J7" s="272" t="s">
        <v>63</v>
      </c>
      <c r="K7" s="273" t="s">
        <v>64</v>
      </c>
      <c r="L7" s="272" t="s">
        <v>63</v>
      </c>
      <c r="M7" s="273" t="s">
        <v>64</v>
      </c>
      <c r="N7" s="272" t="s">
        <v>63</v>
      </c>
      <c r="O7" s="273" t="s">
        <v>64</v>
      </c>
      <c r="P7" s="272" t="s">
        <v>63</v>
      </c>
      <c r="Q7" s="273" t="s">
        <v>64</v>
      </c>
      <c r="R7" s="274" t="s">
        <v>63</v>
      </c>
      <c r="S7" s="271" t="s">
        <v>64</v>
      </c>
      <c r="T7" s="270" t="s">
        <v>63</v>
      </c>
      <c r="U7" s="93" t="s">
        <v>64</v>
      </c>
      <c r="V7" s="15"/>
    </row>
    <row r="8" spans="1:22">
      <c r="A8" s="145"/>
      <c r="B8" s="21"/>
      <c r="C8" s="94"/>
      <c r="D8" s="20"/>
      <c r="E8" s="94"/>
      <c r="F8" s="20"/>
      <c r="G8" s="94"/>
      <c r="H8" s="20"/>
      <c r="I8" s="94"/>
      <c r="J8" s="20"/>
      <c r="K8" s="94"/>
      <c r="L8" s="240"/>
      <c r="M8" s="241"/>
      <c r="N8" s="85"/>
      <c r="O8" s="94"/>
      <c r="P8" s="20"/>
      <c r="Q8" s="94"/>
      <c r="R8" s="22"/>
      <c r="S8" s="94"/>
      <c r="T8" s="60"/>
      <c r="U8" s="94"/>
    </row>
    <row r="9" spans="1:22">
      <c r="A9" s="146">
        <v>41107</v>
      </c>
      <c r="B9" s="260">
        <v>0.1</v>
      </c>
      <c r="C9" s="95"/>
      <c r="D9" s="260">
        <v>0.1</v>
      </c>
      <c r="E9" s="95"/>
      <c r="F9" s="208">
        <v>0.2</v>
      </c>
      <c r="G9" s="207"/>
      <c r="H9" s="208">
        <v>0.03</v>
      </c>
      <c r="I9" s="207"/>
      <c r="J9" s="208">
        <v>0.1</v>
      </c>
      <c r="K9" s="207"/>
      <c r="L9" s="208"/>
      <c r="M9" s="207"/>
      <c r="N9" s="208">
        <v>0.5</v>
      </c>
      <c r="O9" s="207"/>
      <c r="P9" s="208">
        <v>0.5</v>
      </c>
      <c r="Q9" s="207"/>
      <c r="R9" s="206">
        <v>0.2</v>
      </c>
      <c r="S9" s="95"/>
      <c r="T9" s="261">
        <v>3</v>
      </c>
      <c r="U9" s="95"/>
    </row>
    <row r="10" spans="1:22">
      <c r="A10" s="147"/>
      <c r="B10" s="23"/>
      <c r="C10" s="96"/>
      <c r="D10" s="1"/>
      <c r="E10" s="96"/>
      <c r="F10" s="1"/>
      <c r="G10" s="96"/>
      <c r="H10" s="1"/>
      <c r="I10" s="96"/>
      <c r="J10" s="1"/>
      <c r="K10" s="96"/>
      <c r="L10" s="242"/>
      <c r="M10" s="243"/>
      <c r="N10" s="71"/>
      <c r="O10" s="96"/>
      <c r="P10" s="1"/>
      <c r="Q10" s="96"/>
      <c r="R10" s="2"/>
      <c r="S10" s="96"/>
      <c r="T10" s="40"/>
      <c r="U10" s="96"/>
    </row>
    <row r="11" spans="1:22">
      <c r="A11" s="146"/>
      <c r="B11" s="53"/>
      <c r="C11" s="95"/>
      <c r="D11" s="54"/>
      <c r="E11" s="95"/>
      <c r="F11" s="54"/>
      <c r="G11" s="95"/>
      <c r="H11" s="54"/>
      <c r="I11" s="95"/>
      <c r="J11" s="54"/>
      <c r="K11" s="95"/>
      <c r="L11" s="54"/>
      <c r="M11" s="95"/>
      <c r="N11" s="54"/>
      <c r="O11" s="95"/>
      <c r="P11" s="54"/>
      <c r="Q11" s="95"/>
      <c r="R11" s="46"/>
      <c r="S11" s="95"/>
      <c r="T11" s="61"/>
      <c r="U11" s="95"/>
    </row>
    <row r="12" spans="1:22">
      <c r="A12" s="147"/>
      <c r="B12" s="23"/>
      <c r="C12" s="96"/>
      <c r="D12" s="1"/>
      <c r="E12" s="96"/>
      <c r="F12" s="1"/>
      <c r="G12" s="96"/>
      <c r="H12" s="1"/>
      <c r="I12" s="96"/>
      <c r="J12" s="1"/>
      <c r="K12" s="96"/>
      <c r="L12" s="242"/>
      <c r="M12" s="243"/>
      <c r="N12" s="71"/>
      <c r="O12" s="96"/>
      <c r="P12" s="1"/>
      <c r="Q12" s="96"/>
      <c r="R12" s="2"/>
      <c r="S12" s="96"/>
      <c r="T12" s="40"/>
      <c r="U12" s="96"/>
    </row>
    <row r="13" spans="1:22">
      <c r="A13" s="148"/>
      <c r="B13" s="132"/>
      <c r="C13" s="97"/>
      <c r="D13" s="52"/>
      <c r="E13" s="97"/>
      <c r="F13" s="52"/>
      <c r="G13" s="97"/>
      <c r="H13" s="52"/>
      <c r="I13" s="97"/>
      <c r="J13" s="52"/>
      <c r="K13" s="97"/>
      <c r="L13" s="52"/>
      <c r="M13" s="97"/>
      <c r="N13" s="52"/>
      <c r="O13" s="97"/>
      <c r="P13" s="52"/>
      <c r="Q13" s="97"/>
      <c r="R13" s="48"/>
      <c r="S13" s="97"/>
      <c r="T13" s="64"/>
      <c r="U13" s="97"/>
      <c r="V13" s="17" t="s">
        <v>27</v>
      </c>
    </row>
    <row r="14" spans="1:22">
      <c r="A14" s="147"/>
      <c r="B14" s="23"/>
      <c r="C14" s="96"/>
      <c r="D14" s="1"/>
      <c r="E14" s="96"/>
      <c r="F14" s="1"/>
      <c r="G14" s="96"/>
      <c r="H14" s="1"/>
      <c r="I14" s="96"/>
      <c r="J14" s="1"/>
      <c r="K14" s="96"/>
      <c r="L14" s="242"/>
      <c r="M14" s="243"/>
      <c r="N14" s="71"/>
      <c r="O14" s="96"/>
      <c r="P14" s="1"/>
      <c r="Q14" s="96"/>
      <c r="R14" s="2"/>
      <c r="S14" s="96"/>
      <c r="T14" s="40"/>
      <c r="U14" s="96"/>
    </row>
    <row r="15" spans="1:22">
      <c r="A15" s="146"/>
      <c r="B15" s="53"/>
      <c r="C15" s="95"/>
      <c r="D15" s="54"/>
      <c r="E15" s="95"/>
      <c r="F15" s="54"/>
      <c r="G15" s="95"/>
      <c r="H15" s="54"/>
      <c r="I15" s="95"/>
      <c r="J15" s="54"/>
      <c r="K15" s="95"/>
      <c r="L15" s="54"/>
      <c r="M15" s="95"/>
      <c r="N15" s="54"/>
      <c r="O15" s="95"/>
      <c r="P15" s="54"/>
      <c r="Q15" s="95"/>
      <c r="R15" s="46"/>
      <c r="S15" s="95"/>
      <c r="T15" s="61"/>
      <c r="U15" s="95"/>
    </row>
    <row r="16" spans="1:22">
      <c r="A16" s="147"/>
      <c r="B16" s="23"/>
      <c r="C16" s="96"/>
      <c r="D16" s="1"/>
      <c r="E16" s="96"/>
      <c r="F16" s="1"/>
      <c r="G16" s="96"/>
      <c r="H16" s="1"/>
      <c r="I16" s="96"/>
      <c r="J16" s="1"/>
      <c r="K16" s="96"/>
      <c r="L16" s="242"/>
      <c r="M16" s="243"/>
      <c r="N16" s="71"/>
      <c r="O16" s="96"/>
      <c r="P16" s="1"/>
      <c r="Q16" s="96"/>
      <c r="R16" s="2"/>
      <c r="S16" s="96"/>
      <c r="T16" s="40"/>
      <c r="U16" s="96"/>
    </row>
    <row r="17" spans="1:22">
      <c r="A17" s="146"/>
      <c r="B17" s="53"/>
      <c r="C17" s="95"/>
      <c r="D17" s="54"/>
      <c r="E17" s="95"/>
      <c r="F17" s="54"/>
      <c r="G17" s="95"/>
      <c r="H17" s="54"/>
      <c r="I17" s="95"/>
      <c r="J17" s="54"/>
      <c r="K17" s="95"/>
      <c r="L17" s="54"/>
      <c r="M17" s="95"/>
      <c r="N17" s="54"/>
      <c r="O17" s="95"/>
      <c r="P17" s="54"/>
      <c r="Q17" s="95"/>
      <c r="R17" s="46"/>
      <c r="S17" s="95"/>
      <c r="T17" s="61"/>
      <c r="U17" s="95"/>
    </row>
    <row r="18" spans="1:22">
      <c r="A18" s="147">
        <v>41247</v>
      </c>
      <c r="B18" s="407">
        <v>0.1</v>
      </c>
      <c r="C18" s="99"/>
      <c r="D18" s="407">
        <v>0.1</v>
      </c>
      <c r="E18" s="99"/>
      <c r="F18" s="408">
        <v>0.2</v>
      </c>
      <c r="G18" s="193"/>
      <c r="H18" s="408">
        <v>0.03</v>
      </c>
      <c r="I18" s="193"/>
      <c r="J18" s="408">
        <v>0.1</v>
      </c>
      <c r="K18" s="193"/>
      <c r="L18" s="412"/>
      <c r="M18" s="413"/>
      <c r="N18" s="408">
        <v>0.01</v>
      </c>
      <c r="O18" s="193"/>
      <c r="P18" s="408">
        <v>0.1</v>
      </c>
      <c r="Q18" s="193"/>
      <c r="R18" s="192">
        <v>0.1</v>
      </c>
      <c r="S18" s="99"/>
      <c r="T18" s="409">
        <v>3</v>
      </c>
      <c r="U18" s="99"/>
    </row>
    <row r="19" spans="1:22">
      <c r="A19" s="148">
        <v>41255</v>
      </c>
      <c r="B19" s="410">
        <v>0.1</v>
      </c>
      <c r="C19" s="97"/>
      <c r="D19" s="410">
        <v>0.1</v>
      </c>
      <c r="E19" s="97"/>
      <c r="F19" s="397">
        <v>0.2</v>
      </c>
      <c r="G19" s="263"/>
      <c r="H19" s="397">
        <v>0.03</v>
      </c>
      <c r="I19" s="263"/>
      <c r="J19" s="397">
        <v>0.1</v>
      </c>
      <c r="K19" s="263"/>
      <c r="L19" s="397"/>
      <c r="M19" s="263"/>
      <c r="N19" s="397">
        <v>0.01</v>
      </c>
      <c r="O19" s="263"/>
      <c r="P19" s="397">
        <v>0.1</v>
      </c>
      <c r="Q19" s="263"/>
      <c r="R19" s="262">
        <v>0.1</v>
      </c>
      <c r="S19" s="97"/>
      <c r="T19" s="411">
        <v>3</v>
      </c>
      <c r="U19" s="97"/>
      <c r="V19" s="17" t="s">
        <v>26</v>
      </c>
    </row>
    <row r="20" spans="1:22">
      <c r="A20" s="147">
        <v>41275</v>
      </c>
      <c r="B20" s="23"/>
      <c r="C20" s="96"/>
      <c r="D20" s="1"/>
      <c r="E20" s="96"/>
      <c r="F20" s="1"/>
      <c r="G20" s="96"/>
      <c r="H20" s="1"/>
      <c r="I20" s="96"/>
      <c r="J20" s="1"/>
      <c r="K20" s="96"/>
      <c r="L20" s="242"/>
      <c r="M20" s="243"/>
      <c r="N20" s="71"/>
      <c r="O20" s="96"/>
      <c r="P20" s="1"/>
      <c r="Q20" s="96"/>
      <c r="R20" s="2"/>
      <c r="S20" s="96"/>
      <c r="T20" s="40"/>
      <c r="U20" s="96"/>
    </row>
    <row r="21" spans="1:22">
      <c r="A21" s="146">
        <v>41289</v>
      </c>
      <c r="B21" s="53"/>
      <c r="C21" s="95"/>
      <c r="D21" s="54"/>
      <c r="E21" s="95"/>
      <c r="F21" s="54"/>
      <c r="G21" s="95"/>
      <c r="H21" s="54"/>
      <c r="I21" s="95"/>
      <c r="J21" s="54"/>
      <c r="K21" s="95"/>
      <c r="L21" s="54"/>
      <c r="M21" s="95"/>
      <c r="N21" s="54"/>
      <c r="O21" s="95"/>
      <c r="P21" s="54"/>
      <c r="Q21" s="95"/>
      <c r="R21" s="46"/>
      <c r="S21" s="95"/>
      <c r="T21" s="61"/>
      <c r="U21" s="95"/>
    </row>
    <row r="22" spans="1:22">
      <c r="A22" s="147">
        <v>41306</v>
      </c>
      <c r="B22" s="23"/>
      <c r="C22" s="96"/>
      <c r="D22" s="1"/>
      <c r="E22" s="96"/>
      <c r="F22" s="1"/>
      <c r="G22" s="96"/>
      <c r="H22" s="1"/>
      <c r="I22" s="96"/>
      <c r="J22" s="1"/>
      <c r="K22" s="96"/>
      <c r="L22" s="242"/>
      <c r="M22" s="243"/>
      <c r="N22" s="71"/>
      <c r="O22" s="96"/>
      <c r="P22" s="1"/>
      <c r="Q22" s="96"/>
      <c r="R22" s="2"/>
      <c r="S22" s="96"/>
      <c r="T22" s="40"/>
      <c r="U22" s="96"/>
    </row>
    <row r="23" spans="1:22">
      <c r="A23" s="146">
        <v>41320</v>
      </c>
      <c r="B23" s="53"/>
      <c r="C23" s="95"/>
      <c r="D23" s="54"/>
      <c r="E23" s="95"/>
      <c r="F23" s="54"/>
      <c r="G23" s="95"/>
      <c r="H23" s="54"/>
      <c r="I23" s="95"/>
      <c r="J23" s="54"/>
      <c r="K23" s="95"/>
      <c r="L23" s="54"/>
      <c r="M23" s="95"/>
      <c r="N23" s="54"/>
      <c r="O23" s="95"/>
      <c r="P23" s="54"/>
      <c r="Q23" s="95"/>
      <c r="R23" s="46"/>
      <c r="S23" s="95"/>
      <c r="T23" s="61"/>
      <c r="U23" s="95"/>
    </row>
    <row r="24" spans="1:22">
      <c r="A24" s="147">
        <v>41334</v>
      </c>
      <c r="B24" s="23"/>
      <c r="C24" s="96"/>
      <c r="D24" s="1"/>
      <c r="E24" s="96"/>
      <c r="F24" s="1"/>
      <c r="G24" s="96"/>
      <c r="H24" s="1"/>
      <c r="I24" s="96"/>
      <c r="J24" s="1"/>
      <c r="K24" s="96"/>
      <c r="L24" s="242"/>
      <c r="M24" s="243"/>
      <c r="N24" s="71"/>
      <c r="O24" s="96"/>
      <c r="P24" s="1"/>
      <c r="Q24" s="96"/>
      <c r="R24" s="2"/>
      <c r="S24" s="96"/>
      <c r="T24" s="40"/>
      <c r="U24" s="96"/>
    </row>
    <row r="25" spans="1:22">
      <c r="A25" s="148">
        <v>41348</v>
      </c>
      <c r="B25" s="132"/>
      <c r="C25" s="97"/>
      <c r="D25" s="52"/>
      <c r="E25" s="97"/>
      <c r="F25" s="52"/>
      <c r="G25" s="97"/>
      <c r="H25" s="52"/>
      <c r="I25" s="97"/>
      <c r="J25" s="52"/>
      <c r="K25" s="97"/>
      <c r="L25" s="52"/>
      <c r="M25" s="97"/>
      <c r="N25" s="52"/>
      <c r="O25" s="97"/>
      <c r="P25" s="52"/>
      <c r="Q25" s="97"/>
      <c r="R25" s="48"/>
      <c r="S25" s="97"/>
      <c r="T25" s="64"/>
      <c r="U25" s="97"/>
      <c r="V25" s="17" t="s">
        <v>28</v>
      </c>
    </row>
    <row r="26" spans="1:22">
      <c r="A26" s="147">
        <v>41365</v>
      </c>
      <c r="B26" s="23"/>
      <c r="C26" s="96"/>
      <c r="D26" s="1"/>
      <c r="E26" s="96"/>
      <c r="F26" s="1"/>
      <c r="G26" s="96"/>
      <c r="H26" s="1"/>
      <c r="I26" s="96"/>
      <c r="J26" s="1"/>
      <c r="K26" s="96"/>
      <c r="L26" s="242"/>
      <c r="M26" s="243"/>
      <c r="N26" s="71"/>
      <c r="O26" s="96"/>
      <c r="P26" s="1"/>
      <c r="Q26" s="96"/>
      <c r="R26" s="2"/>
      <c r="S26" s="96"/>
      <c r="T26" s="40"/>
      <c r="U26" s="96"/>
    </row>
    <row r="27" spans="1:22">
      <c r="A27" s="146">
        <v>41379</v>
      </c>
      <c r="B27" s="53"/>
      <c r="C27" s="95"/>
      <c r="D27" s="54"/>
      <c r="E27" s="95"/>
      <c r="F27" s="54"/>
      <c r="G27" s="95"/>
      <c r="H27" s="54"/>
      <c r="I27" s="95"/>
      <c r="J27" s="54"/>
      <c r="K27" s="95"/>
      <c r="L27" s="54"/>
      <c r="M27" s="95"/>
      <c r="N27" s="54"/>
      <c r="O27" s="95"/>
      <c r="P27" s="54"/>
      <c r="Q27" s="95"/>
      <c r="R27" s="46"/>
      <c r="S27" s="95"/>
      <c r="T27" s="61"/>
      <c r="U27" s="95"/>
    </row>
    <row r="28" spans="1:22">
      <c r="A28" s="147">
        <v>41395</v>
      </c>
      <c r="B28" s="23"/>
      <c r="C28" s="96"/>
      <c r="D28" s="1"/>
      <c r="E28" s="96"/>
      <c r="F28" s="1"/>
      <c r="G28" s="96"/>
      <c r="H28" s="1"/>
      <c r="I28" s="96"/>
      <c r="J28" s="1"/>
      <c r="K28" s="96"/>
      <c r="L28" s="242"/>
      <c r="M28" s="243"/>
      <c r="N28" s="71"/>
      <c r="O28" s="96"/>
      <c r="P28" s="1"/>
      <c r="Q28" s="96"/>
      <c r="R28" s="2"/>
      <c r="S28" s="96"/>
      <c r="T28" s="40"/>
      <c r="U28" s="96"/>
    </row>
    <row r="29" spans="1:22">
      <c r="A29" s="146">
        <v>41409</v>
      </c>
      <c r="B29" s="53"/>
      <c r="C29" s="95"/>
      <c r="D29" s="54"/>
      <c r="E29" s="95"/>
      <c r="F29" s="54"/>
      <c r="G29" s="95"/>
      <c r="H29" s="54"/>
      <c r="I29" s="95"/>
      <c r="J29" s="54"/>
      <c r="K29" s="95"/>
      <c r="L29" s="54"/>
      <c r="M29" s="95"/>
      <c r="N29" s="54"/>
      <c r="O29" s="95"/>
      <c r="P29" s="54"/>
      <c r="Q29" s="95"/>
      <c r="R29" s="46"/>
      <c r="S29" s="95"/>
      <c r="T29" s="61"/>
      <c r="U29" s="95"/>
    </row>
    <row r="30" spans="1:22">
      <c r="A30" s="147">
        <v>41426</v>
      </c>
      <c r="B30" s="23"/>
      <c r="C30" s="96"/>
      <c r="D30" s="1"/>
      <c r="E30" s="96"/>
      <c r="F30" s="1"/>
      <c r="G30" s="96"/>
      <c r="H30" s="1"/>
      <c r="I30" s="96"/>
      <c r="J30" s="1"/>
      <c r="K30" s="96"/>
      <c r="L30" s="242"/>
      <c r="M30" s="243"/>
      <c r="N30" s="71"/>
      <c r="O30" s="96"/>
      <c r="P30" s="1"/>
      <c r="Q30" s="96"/>
      <c r="R30" s="2"/>
      <c r="S30" s="96"/>
      <c r="T30" s="40"/>
      <c r="U30" s="96"/>
    </row>
    <row r="31" spans="1:22">
      <c r="A31" s="148">
        <v>41440</v>
      </c>
      <c r="B31" s="132"/>
      <c r="C31" s="97"/>
      <c r="D31" s="52"/>
      <c r="E31" s="97"/>
      <c r="F31" s="52"/>
      <c r="G31" s="97"/>
      <c r="H31" s="52"/>
      <c r="I31" s="97"/>
      <c r="J31" s="52"/>
      <c r="K31" s="97"/>
      <c r="L31" s="52"/>
      <c r="M31" s="97"/>
      <c r="N31" s="52"/>
      <c r="O31" s="97"/>
      <c r="P31" s="52"/>
      <c r="Q31" s="97"/>
      <c r="R31" s="48"/>
      <c r="S31" s="97"/>
      <c r="T31" s="64"/>
      <c r="U31" s="97"/>
      <c r="V31" s="30" t="s">
        <v>24</v>
      </c>
    </row>
    <row r="32" spans="1:22">
      <c r="A32" s="147">
        <v>41456</v>
      </c>
      <c r="B32" s="23"/>
      <c r="C32" s="96"/>
      <c r="D32" s="1"/>
      <c r="E32" s="96"/>
      <c r="F32" s="1"/>
      <c r="G32" s="96"/>
      <c r="H32" s="1"/>
      <c r="I32" s="96"/>
      <c r="J32" s="1"/>
      <c r="K32" s="96"/>
      <c r="L32" s="242"/>
      <c r="M32" s="243"/>
      <c r="N32" s="71"/>
      <c r="O32" s="96"/>
      <c r="P32" s="1"/>
      <c r="Q32" s="96"/>
      <c r="R32" s="2"/>
      <c r="S32" s="96"/>
      <c r="T32" s="40"/>
      <c r="U32" s="96"/>
    </row>
    <row r="33" spans="1:22">
      <c r="A33" s="146">
        <v>41470</v>
      </c>
      <c r="B33" s="53"/>
      <c r="C33" s="95"/>
      <c r="D33" s="54"/>
      <c r="E33" s="95"/>
      <c r="F33" s="54"/>
      <c r="G33" s="95"/>
      <c r="H33" s="54"/>
      <c r="I33" s="95"/>
      <c r="J33" s="54"/>
      <c r="K33" s="95"/>
      <c r="L33" s="54"/>
      <c r="M33" s="95"/>
      <c r="N33" s="54"/>
      <c r="O33" s="95"/>
      <c r="P33" s="54"/>
      <c r="Q33" s="95"/>
      <c r="R33" s="46"/>
      <c r="S33" s="95"/>
      <c r="T33" s="61"/>
      <c r="U33" s="95"/>
    </row>
    <row r="34" spans="1:22">
      <c r="A34" s="147">
        <v>41487</v>
      </c>
      <c r="B34" s="23"/>
      <c r="C34" s="96"/>
      <c r="D34" s="1"/>
      <c r="E34" s="96"/>
      <c r="F34" s="1"/>
      <c r="G34" s="96"/>
      <c r="H34" s="1"/>
      <c r="I34" s="96"/>
      <c r="J34" s="1"/>
      <c r="K34" s="96"/>
      <c r="L34" s="242"/>
      <c r="M34" s="243"/>
      <c r="N34" s="71"/>
      <c r="O34" s="96"/>
      <c r="P34" s="1"/>
      <c r="Q34" s="96"/>
      <c r="R34" s="2"/>
      <c r="S34" s="96"/>
      <c r="T34" s="40"/>
      <c r="U34" s="96"/>
    </row>
    <row r="35" spans="1:22">
      <c r="A35" s="146">
        <v>41501</v>
      </c>
      <c r="B35" s="53"/>
      <c r="C35" s="95"/>
      <c r="D35" s="54"/>
      <c r="E35" s="95"/>
      <c r="F35" s="54"/>
      <c r="G35" s="95"/>
      <c r="H35" s="54"/>
      <c r="I35" s="95"/>
      <c r="J35" s="54"/>
      <c r="K35" s="95"/>
      <c r="L35" s="54"/>
      <c r="M35" s="95"/>
      <c r="N35" s="54"/>
      <c r="O35" s="95"/>
      <c r="P35" s="54"/>
      <c r="Q35" s="95"/>
      <c r="R35" s="46"/>
      <c r="S35" s="95"/>
      <c r="T35" s="61"/>
      <c r="U35" s="95"/>
    </row>
    <row r="36" spans="1:22">
      <c r="A36" s="147">
        <v>41518</v>
      </c>
      <c r="B36" s="23"/>
      <c r="C36" s="96"/>
      <c r="D36" s="1"/>
      <c r="E36" s="96"/>
      <c r="F36" s="1"/>
      <c r="G36" s="96"/>
      <c r="H36" s="1"/>
      <c r="I36" s="96"/>
      <c r="J36" s="1"/>
      <c r="K36" s="96"/>
      <c r="L36" s="242"/>
      <c r="M36" s="243"/>
      <c r="N36" s="71"/>
      <c r="O36" s="96"/>
      <c r="P36" s="1"/>
      <c r="Q36" s="96"/>
      <c r="R36" s="2"/>
      <c r="S36" s="96"/>
      <c r="T36" s="40"/>
      <c r="U36" s="96"/>
    </row>
    <row r="37" spans="1:22">
      <c r="A37" s="148">
        <v>41532</v>
      </c>
      <c r="B37" s="132"/>
      <c r="C37" s="97"/>
      <c r="D37" s="52"/>
      <c r="E37" s="97"/>
      <c r="F37" s="52"/>
      <c r="G37" s="97"/>
      <c r="H37" s="52"/>
      <c r="I37" s="97"/>
      <c r="J37" s="52"/>
      <c r="K37" s="97"/>
      <c r="L37" s="52"/>
      <c r="M37" s="97"/>
      <c r="N37" s="52"/>
      <c r="O37" s="97"/>
      <c r="P37" s="52"/>
      <c r="Q37" s="97"/>
      <c r="R37" s="48"/>
      <c r="S37" s="97"/>
      <c r="T37" s="64"/>
      <c r="U37" s="97"/>
      <c r="V37" s="17" t="s">
        <v>27</v>
      </c>
    </row>
    <row r="38" spans="1:22">
      <c r="A38" s="147">
        <v>41548</v>
      </c>
      <c r="B38" s="23"/>
      <c r="C38" s="96"/>
      <c r="D38" s="1"/>
      <c r="E38" s="96"/>
      <c r="F38" s="1"/>
      <c r="G38" s="96"/>
      <c r="H38" s="1"/>
      <c r="I38" s="96"/>
      <c r="J38" s="1"/>
      <c r="K38" s="96"/>
      <c r="L38" s="242"/>
      <c r="M38" s="243"/>
      <c r="N38" s="71"/>
      <c r="O38" s="96"/>
      <c r="P38" s="1"/>
      <c r="Q38" s="96"/>
      <c r="R38" s="2"/>
      <c r="S38" s="96"/>
      <c r="T38" s="40"/>
      <c r="U38" s="96"/>
    </row>
    <row r="39" spans="1:22">
      <c r="A39" s="146">
        <v>41562</v>
      </c>
      <c r="B39" s="53"/>
      <c r="C39" s="95"/>
      <c r="D39" s="54"/>
      <c r="E39" s="95"/>
      <c r="F39" s="54"/>
      <c r="G39" s="95"/>
      <c r="H39" s="54"/>
      <c r="I39" s="95"/>
      <c r="J39" s="54"/>
      <c r="K39" s="95"/>
      <c r="L39" s="54"/>
      <c r="M39" s="95"/>
      <c r="N39" s="54"/>
      <c r="O39" s="95"/>
      <c r="P39" s="54"/>
      <c r="Q39" s="95"/>
      <c r="R39" s="46"/>
      <c r="S39" s="95"/>
      <c r="T39" s="61"/>
      <c r="U39" s="95"/>
    </row>
    <row r="40" spans="1:22">
      <c r="A40" s="147">
        <v>41579</v>
      </c>
      <c r="B40" s="23"/>
      <c r="C40" s="96"/>
      <c r="D40" s="1"/>
      <c r="E40" s="96"/>
      <c r="F40" s="1"/>
      <c r="G40" s="96"/>
      <c r="H40" s="1"/>
      <c r="I40" s="96"/>
      <c r="J40" s="1"/>
      <c r="K40" s="96"/>
      <c r="L40" s="242"/>
      <c r="M40" s="243"/>
      <c r="N40" s="71"/>
      <c r="O40" s="96"/>
      <c r="P40" s="1"/>
      <c r="Q40" s="96"/>
      <c r="R40" s="2"/>
      <c r="S40" s="96"/>
      <c r="T40" s="40"/>
      <c r="U40" s="96"/>
    </row>
    <row r="41" spans="1:22">
      <c r="A41" s="146">
        <v>41593</v>
      </c>
      <c r="B41" s="53"/>
      <c r="C41" s="95"/>
      <c r="D41" s="54"/>
      <c r="E41" s="95"/>
      <c r="F41" s="54"/>
      <c r="G41" s="95"/>
      <c r="H41" s="54"/>
      <c r="I41" s="95"/>
      <c r="J41" s="54"/>
      <c r="K41" s="95"/>
      <c r="L41" s="54"/>
      <c r="M41" s="95"/>
      <c r="N41" s="54"/>
      <c r="O41" s="95"/>
      <c r="P41" s="54"/>
      <c r="Q41" s="95"/>
      <c r="R41" s="46"/>
      <c r="S41" s="95"/>
      <c r="T41" s="61"/>
      <c r="U41" s="95"/>
    </row>
    <row r="42" spans="1:22">
      <c r="A42" s="147">
        <v>41609</v>
      </c>
      <c r="B42" s="23"/>
      <c r="C42" s="96"/>
      <c r="D42" s="1"/>
      <c r="E42" s="96"/>
      <c r="F42" s="1"/>
      <c r="G42" s="96"/>
      <c r="H42" s="1"/>
      <c r="I42" s="96"/>
      <c r="J42" s="1"/>
      <c r="K42" s="96"/>
      <c r="L42" s="242"/>
      <c r="M42" s="243"/>
      <c r="N42" s="71"/>
      <c r="O42" s="96"/>
      <c r="P42" s="1"/>
      <c r="Q42" s="96"/>
      <c r="R42" s="2"/>
      <c r="S42" s="96"/>
      <c r="T42" s="40"/>
      <c r="U42" s="96"/>
    </row>
    <row r="43" spans="1:22">
      <c r="A43" s="148">
        <v>41623</v>
      </c>
      <c r="B43" s="132"/>
      <c r="C43" s="97"/>
      <c r="D43" s="52"/>
      <c r="E43" s="97"/>
      <c r="F43" s="52"/>
      <c r="G43" s="97"/>
      <c r="H43" s="52"/>
      <c r="I43" s="97"/>
      <c r="J43" s="52"/>
      <c r="K43" s="97"/>
      <c r="L43" s="52"/>
      <c r="M43" s="97"/>
      <c r="N43" s="52"/>
      <c r="O43" s="97"/>
      <c r="P43" s="52"/>
      <c r="Q43" s="97"/>
      <c r="R43" s="48"/>
      <c r="S43" s="97"/>
      <c r="T43" s="64"/>
      <c r="U43" s="97"/>
      <c r="V43" s="17" t="s">
        <v>26</v>
      </c>
    </row>
    <row r="44" spans="1:22">
      <c r="A44" s="147">
        <v>41640</v>
      </c>
      <c r="B44" s="23"/>
      <c r="C44" s="96"/>
      <c r="D44" s="1"/>
      <c r="E44" s="96"/>
      <c r="F44" s="1"/>
      <c r="G44" s="96"/>
      <c r="H44" s="1"/>
      <c r="I44" s="96"/>
      <c r="J44" s="1"/>
      <c r="K44" s="96"/>
      <c r="L44" s="242"/>
      <c r="M44" s="243"/>
      <c r="N44" s="71"/>
      <c r="O44" s="96"/>
      <c r="P44" s="1"/>
      <c r="Q44" s="96"/>
      <c r="R44" s="2"/>
      <c r="S44" s="96"/>
      <c r="T44" s="40"/>
      <c r="U44" s="96"/>
    </row>
    <row r="45" spans="1:22">
      <c r="A45" s="146">
        <v>41654</v>
      </c>
      <c r="B45" s="53"/>
      <c r="C45" s="95"/>
      <c r="D45" s="54"/>
      <c r="E45" s="95"/>
      <c r="F45" s="54"/>
      <c r="G45" s="95"/>
      <c r="H45" s="54"/>
      <c r="I45" s="95"/>
      <c r="J45" s="54"/>
      <c r="K45" s="95"/>
      <c r="L45" s="54"/>
      <c r="M45" s="95"/>
      <c r="N45" s="54"/>
      <c r="O45" s="95"/>
      <c r="P45" s="54"/>
      <c r="Q45" s="95"/>
      <c r="R45" s="46"/>
      <c r="S45" s="95"/>
      <c r="T45" s="61"/>
      <c r="U45" s="95"/>
    </row>
    <row r="46" spans="1:22">
      <c r="A46" s="147">
        <v>41671</v>
      </c>
      <c r="B46" s="23"/>
      <c r="C46" s="96"/>
      <c r="D46" s="1"/>
      <c r="E46" s="96"/>
      <c r="F46" s="1"/>
      <c r="G46" s="96"/>
      <c r="H46" s="1"/>
      <c r="I46" s="96"/>
      <c r="J46" s="1"/>
      <c r="K46" s="96"/>
      <c r="L46" s="242"/>
      <c r="M46" s="243"/>
      <c r="N46" s="71"/>
      <c r="O46" s="96"/>
      <c r="P46" s="1"/>
      <c r="Q46" s="96"/>
      <c r="R46" s="2"/>
      <c r="S46" s="96"/>
      <c r="T46" s="40"/>
      <c r="U46" s="96"/>
    </row>
    <row r="47" spans="1:22">
      <c r="A47" s="146">
        <v>41685</v>
      </c>
      <c r="B47" s="53"/>
      <c r="C47" s="95"/>
      <c r="D47" s="54"/>
      <c r="E47" s="95"/>
      <c r="F47" s="54"/>
      <c r="G47" s="95"/>
      <c r="H47" s="54"/>
      <c r="I47" s="95"/>
      <c r="J47" s="54"/>
      <c r="K47" s="95"/>
      <c r="L47" s="54"/>
      <c r="M47" s="95"/>
      <c r="N47" s="54"/>
      <c r="O47" s="95"/>
      <c r="P47" s="54"/>
      <c r="Q47" s="95"/>
      <c r="R47" s="46"/>
      <c r="S47" s="95"/>
      <c r="T47" s="61"/>
      <c r="U47" s="95"/>
    </row>
    <row r="48" spans="1:22">
      <c r="A48" s="147">
        <v>41699</v>
      </c>
      <c r="B48" s="23"/>
      <c r="C48" s="96"/>
      <c r="D48" s="1"/>
      <c r="E48" s="96"/>
      <c r="F48" s="1"/>
      <c r="G48" s="96"/>
      <c r="H48" s="1"/>
      <c r="I48" s="96"/>
      <c r="J48" s="1"/>
      <c r="K48" s="96"/>
      <c r="L48" s="242"/>
      <c r="M48" s="243"/>
      <c r="N48" s="71"/>
      <c r="O48" s="96"/>
      <c r="P48" s="1"/>
      <c r="Q48" s="96"/>
      <c r="R48" s="2"/>
      <c r="S48" s="96"/>
      <c r="T48" s="40"/>
      <c r="U48" s="96"/>
    </row>
    <row r="49" spans="1:22">
      <c r="A49" s="148">
        <v>41713</v>
      </c>
      <c r="B49" s="132"/>
      <c r="C49" s="97"/>
      <c r="D49" s="52"/>
      <c r="E49" s="97"/>
      <c r="F49" s="52"/>
      <c r="G49" s="97"/>
      <c r="H49" s="52"/>
      <c r="I49" s="97"/>
      <c r="J49" s="52"/>
      <c r="K49" s="97"/>
      <c r="L49" s="52"/>
      <c r="M49" s="97"/>
      <c r="N49" s="52"/>
      <c r="O49" s="97"/>
      <c r="P49" s="52"/>
      <c r="Q49" s="97"/>
      <c r="R49" s="48"/>
      <c r="S49" s="97"/>
      <c r="T49" s="64"/>
      <c r="U49" s="97"/>
      <c r="V49" s="17" t="s">
        <v>28</v>
      </c>
    </row>
    <row r="50" spans="1:22">
      <c r="A50" s="147">
        <v>41730</v>
      </c>
      <c r="B50" s="23"/>
      <c r="C50" s="96"/>
      <c r="D50" s="1"/>
      <c r="E50" s="96"/>
      <c r="F50" s="1"/>
      <c r="G50" s="96"/>
      <c r="H50" s="1"/>
      <c r="I50" s="96"/>
      <c r="J50" s="1"/>
      <c r="K50" s="96"/>
      <c r="L50" s="242"/>
      <c r="M50" s="243"/>
      <c r="N50" s="71"/>
      <c r="O50" s="96"/>
      <c r="P50" s="1"/>
      <c r="Q50" s="96"/>
      <c r="R50" s="2"/>
      <c r="S50" s="96"/>
      <c r="T50" s="40"/>
      <c r="U50" s="96"/>
    </row>
    <row r="51" spans="1:22">
      <c r="A51" s="146">
        <v>41744</v>
      </c>
      <c r="B51" s="53"/>
      <c r="C51" s="95"/>
      <c r="D51" s="54"/>
      <c r="E51" s="95"/>
      <c r="F51" s="54"/>
      <c r="G51" s="95"/>
      <c r="H51" s="54"/>
      <c r="I51" s="95"/>
      <c r="J51" s="54"/>
      <c r="K51" s="95"/>
      <c r="L51" s="54"/>
      <c r="M51" s="95"/>
      <c r="N51" s="54"/>
      <c r="O51" s="95"/>
      <c r="P51" s="54"/>
      <c r="Q51" s="95"/>
      <c r="R51" s="46"/>
      <c r="S51" s="95"/>
      <c r="T51" s="61"/>
      <c r="U51" s="95"/>
    </row>
    <row r="52" spans="1:22">
      <c r="A52" s="147">
        <v>41760</v>
      </c>
      <c r="B52" s="23"/>
      <c r="C52" s="96"/>
      <c r="D52" s="1"/>
      <c r="E52" s="96"/>
      <c r="F52" s="1"/>
      <c r="G52" s="96"/>
      <c r="H52" s="1"/>
      <c r="I52" s="96"/>
      <c r="J52" s="1"/>
      <c r="K52" s="96"/>
      <c r="L52" s="242"/>
      <c r="M52" s="243"/>
      <c r="N52" s="71"/>
      <c r="O52" s="96"/>
      <c r="P52" s="1"/>
      <c r="Q52" s="96"/>
      <c r="R52" s="2"/>
      <c r="S52" s="96"/>
      <c r="T52" s="40"/>
      <c r="U52" s="96"/>
    </row>
    <row r="53" spans="1:22">
      <c r="A53" s="146">
        <v>41774</v>
      </c>
      <c r="B53" s="53"/>
      <c r="C53" s="95"/>
      <c r="D53" s="54"/>
      <c r="E53" s="95"/>
      <c r="F53" s="54"/>
      <c r="G53" s="95"/>
      <c r="H53" s="54"/>
      <c r="I53" s="95"/>
      <c r="J53" s="54"/>
      <c r="K53" s="95"/>
      <c r="L53" s="54"/>
      <c r="M53" s="95"/>
      <c r="N53" s="54"/>
      <c r="O53" s="95"/>
      <c r="P53" s="54"/>
      <c r="Q53" s="95"/>
      <c r="R53" s="46"/>
      <c r="S53" s="95"/>
      <c r="T53" s="61"/>
      <c r="U53" s="95"/>
    </row>
    <row r="54" spans="1:22">
      <c r="A54" s="147">
        <v>41791</v>
      </c>
      <c r="B54" s="23"/>
      <c r="C54" s="96"/>
      <c r="D54" s="1"/>
      <c r="E54" s="96"/>
      <c r="F54" s="1"/>
      <c r="G54" s="96"/>
      <c r="H54" s="1"/>
      <c r="I54" s="96"/>
      <c r="J54" s="1"/>
      <c r="K54" s="96"/>
      <c r="L54" s="242"/>
      <c r="M54" s="243"/>
      <c r="N54" s="71"/>
      <c r="O54" s="96"/>
      <c r="P54" s="1"/>
      <c r="Q54" s="96"/>
      <c r="R54" s="2"/>
      <c r="S54" s="96"/>
      <c r="T54" s="40"/>
      <c r="U54" s="96"/>
    </row>
    <row r="55" spans="1:22" ht="15.75" thickBot="1">
      <c r="A55" s="149">
        <v>41805</v>
      </c>
      <c r="B55" s="86"/>
      <c r="C55" s="98"/>
      <c r="D55" s="55"/>
      <c r="E55" s="98"/>
      <c r="F55" s="55"/>
      <c r="G55" s="98"/>
      <c r="H55" s="55"/>
      <c r="I55" s="98"/>
      <c r="J55" s="55"/>
      <c r="K55" s="98"/>
      <c r="L55" s="55"/>
      <c r="M55" s="98"/>
      <c r="N55" s="55"/>
      <c r="O55" s="98"/>
      <c r="P55" s="55"/>
      <c r="Q55" s="98"/>
      <c r="R55" s="56"/>
      <c r="S55" s="98"/>
      <c r="T55" s="67"/>
      <c r="U55" s="98"/>
      <c r="V55" s="30" t="s">
        <v>25</v>
      </c>
    </row>
    <row r="56" spans="1:22" ht="11.25" customHeight="1"/>
    <row r="57" spans="1:22" ht="10.5" customHeight="1" thickBot="1">
      <c r="H57" s="259"/>
      <c r="I57" s="259"/>
      <c r="J57" s="259"/>
      <c r="K57" s="259"/>
      <c r="L57" s="259"/>
      <c r="M57" s="259"/>
    </row>
    <row r="58" spans="1:22">
      <c r="B58" s="222" t="s">
        <v>59</v>
      </c>
      <c r="C58" s="223"/>
      <c r="D58" s="223"/>
      <c r="E58" s="223"/>
      <c r="F58" s="223"/>
      <c r="G58" s="223"/>
      <c r="H58" s="231" t="s">
        <v>87</v>
      </c>
      <c r="I58" s="441" t="s">
        <v>88</v>
      </c>
      <c r="J58" s="441"/>
      <c r="K58" s="441"/>
      <c r="L58" s="441"/>
      <c r="M58" s="441"/>
      <c r="N58" s="233" t="s">
        <v>89</v>
      </c>
    </row>
    <row r="59" spans="1:22">
      <c r="B59" s="224" t="s">
        <v>4</v>
      </c>
      <c r="C59" s="225" t="s">
        <v>48</v>
      </c>
      <c r="D59" s="225"/>
      <c r="E59" s="225"/>
      <c r="F59" s="225"/>
      <c r="G59" s="225"/>
      <c r="H59" s="232" t="s">
        <v>90</v>
      </c>
      <c r="I59" s="225" t="s">
        <v>91</v>
      </c>
      <c r="J59" s="225"/>
      <c r="K59" s="225"/>
      <c r="L59" s="225"/>
      <c r="M59" s="225"/>
      <c r="N59" s="234">
        <v>0.1</v>
      </c>
    </row>
    <row r="60" spans="1:22">
      <c r="B60" s="224" t="s">
        <v>5</v>
      </c>
      <c r="C60" s="225" t="s">
        <v>56</v>
      </c>
      <c r="D60" s="225"/>
      <c r="E60" s="225"/>
      <c r="F60" s="225"/>
      <c r="G60" s="225"/>
      <c r="H60" s="232" t="s">
        <v>90</v>
      </c>
      <c r="I60" s="225" t="s">
        <v>92</v>
      </c>
      <c r="J60" s="225"/>
      <c r="K60" s="225"/>
      <c r="L60" s="225"/>
      <c r="M60" s="225"/>
      <c r="N60" s="234">
        <v>0.1</v>
      </c>
    </row>
    <row r="61" spans="1:22">
      <c r="B61" s="224" t="s">
        <v>57</v>
      </c>
      <c r="C61" s="225" t="s">
        <v>58</v>
      </c>
      <c r="D61" s="225"/>
      <c r="E61" s="225"/>
      <c r="F61" s="225"/>
      <c r="G61" s="225"/>
      <c r="H61" s="232" t="s">
        <v>90</v>
      </c>
      <c r="I61" s="225" t="s">
        <v>94</v>
      </c>
      <c r="J61" s="225"/>
      <c r="K61" s="225"/>
      <c r="L61" s="225"/>
      <c r="M61" s="225"/>
      <c r="N61" s="234">
        <v>0.1</v>
      </c>
    </row>
    <row r="62" spans="1:22">
      <c r="B62" s="224" t="s">
        <v>1</v>
      </c>
      <c r="C62" s="225" t="s">
        <v>49</v>
      </c>
      <c r="D62" s="225"/>
      <c r="E62" s="225"/>
      <c r="F62" s="225"/>
      <c r="G62" s="225"/>
      <c r="H62" s="232" t="s">
        <v>90</v>
      </c>
      <c r="I62" s="225" t="s">
        <v>93</v>
      </c>
      <c r="J62" s="225"/>
      <c r="K62" s="225"/>
      <c r="L62" s="225"/>
      <c r="M62" s="225"/>
      <c r="N62" s="234">
        <v>0.2</v>
      </c>
    </row>
    <row r="63" spans="1:22">
      <c r="B63" s="224" t="s">
        <v>2</v>
      </c>
      <c r="C63" s="225" t="s">
        <v>50</v>
      </c>
      <c r="D63" s="225"/>
      <c r="E63" s="225"/>
      <c r="F63" s="225"/>
      <c r="G63" s="225"/>
      <c r="H63" s="232" t="s">
        <v>90</v>
      </c>
      <c r="I63" s="225" t="s">
        <v>101</v>
      </c>
      <c r="J63" s="225"/>
      <c r="K63" s="225"/>
      <c r="L63" s="225"/>
      <c r="M63" s="225"/>
      <c r="N63" s="234">
        <v>0.03</v>
      </c>
    </row>
    <row r="64" spans="1:22">
      <c r="B64" s="224" t="s">
        <v>8</v>
      </c>
      <c r="C64" s="225" t="s">
        <v>51</v>
      </c>
      <c r="D64" s="225"/>
      <c r="E64" s="225"/>
      <c r="F64" s="225"/>
      <c r="G64" s="225"/>
      <c r="H64" s="232" t="s">
        <v>90</v>
      </c>
      <c r="I64" s="225" t="s">
        <v>95</v>
      </c>
      <c r="J64" s="225"/>
      <c r="K64" s="225"/>
      <c r="L64" s="225"/>
      <c r="M64" s="225"/>
      <c r="N64" s="234">
        <v>0.5</v>
      </c>
    </row>
    <row r="65" spans="2:14">
      <c r="B65" s="224" t="s">
        <v>52</v>
      </c>
      <c r="C65" s="225" t="s">
        <v>53</v>
      </c>
      <c r="D65" s="225"/>
      <c r="E65" s="225"/>
      <c r="F65" s="225"/>
      <c r="G65" s="225"/>
      <c r="H65" s="232" t="s">
        <v>90</v>
      </c>
      <c r="I65" s="225" t="s">
        <v>96</v>
      </c>
      <c r="J65" s="225"/>
      <c r="K65" s="225"/>
      <c r="L65" s="225"/>
      <c r="M65" s="225"/>
      <c r="N65" s="234">
        <v>0.5</v>
      </c>
    </row>
    <row r="66" spans="2:14">
      <c r="B66" s="224" t="s">
        <v>47</v>
      </c>
      <c r="C66" s="225" t="s">
        <v>54</v>
      </c>
      <c r="D66" s="225"/>
      <c r="E66" s="225"/>
      <c r="F66" s="225"/>
      <c r="G66" s="225"/>
      <c r="H66" s="232" t="s">
        <v>90</v>
      </c>
      <c r="I66" s="225" t="s">
        <v>96</v>
      </c>
      <c r="J66" s="225"/>
      <c r="K66" s="225"/>
      <c r="L66" s="225"/>
      <c r="M66" s="225"/>
      <c r="N66" s="234">
        <v>0.2</v>
      </c>
    </row>
    <row r="67" spans="2:14" ht="15.75" thickBot="1">
      <c r="B67" s="226" t="s">
        <v>10</v>
      </c>
      <c r="C67" s="227" t="s">
        <v>55</v>
      </c>
      <c r="D67" s="227"/>
      <c r="E67" s="227"/>
      <c r="F67" s="227"/>
      <c r="G67" s="227"/>
      <c r="H67" s="236" t="s">
        <v>90</v>
      </c>
      <c r="I67" s="227" t="s">
        <v>97</v>
      </c>
      <c r="J67" s="227"/>
      <c r="K67" s="227"/>
      <c r="L67" s="227"/>
      <c r="M67" s="227"/>
      <c r="N67" s="237">
        <v>3</v>
      </c>
    </row>
  </sheetData>
  <mergeCells count="15">
    <mergeCell ref="A1:U1"/>
    <mergeCell ref="B6:C6"/>
    <mergeCell ref="D6:E6"/>
    <mergeCell ref="F6:G6"/>
    <mergeCell ref="H6:I6"/>
    <mergeCell ref="A2:U2"/>
    <mergeCell ref="I58:M58"/>
    <mergeCell ref="T6:U6"/>
    <mergeCell ref="A4:U4"/>
    <mergeCell ref="A3:U3"/>
    <mergeCell ref="J6:K6"/>
    <mergeCell ref="L6:M6"/>
    <mergeCell ref="N6:O6"/>
    <mergeCell ref="P6:Q6"/>
    <mergeCell ref="R6:S6"/>
  </mergeCells>
  <phoneticPr fontId="0" type="noConversion"/>
  <pageMargins left="0.7" right="0" top="0" bottom="0" header="0" footer="0"/>
  <pageSetup scale="57" orientation="landscape" r:id="rId1"/>
  <colBreaks count="1" manualBreakCount="1">
    <brk id="21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Inf Conc.</vt:lpstr>
      <vt:lpstr>Inf Loads</vt:lpstr>
      <vt:lpstr>Eff Conc.</vt:lpstr>
      <vt:lpstr>Eff Loads</vt:lpstr>
      <vt:lpstr>Inf QAQC MLs</vt:lpstr>
      <vt:lpstr>Eff QAQC MLs</vt:lpstr>
      <vt:lpstr>'Eff Conc.'!Print_Area</vt:lpstr>
      <vt:lpstr>'Eff Loads'!Print_Area</vt:lpstr>
      <vt:lpstr>'Eff QAQC MLs'!Print_Area</vt:lpstr>
      <vt:lpstr>'Inf Conc.'!Print_Area</vt:lpstr>
      <vt:lpstr>'Inf Loads'!Print_Area</vt:lpstr>
      <vt:lpstr>'Inf QAQC MLs'!Print_Area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Warren</cp:lastModifiedBy>
  <cp:lastPrinted>2012-11-27T18:51:11Z</cp:lastPrinted>
  <dcterms:created xsi:type="dcterms:W3CDTF">2012-05-04T22:10:30Z</dcterms:created>
  <dcterms:modified xsi:type="dcterms:W3CDTF">2013-01-11T17:11:34Z</dcterms:modified>
</cp:coreProperties>
</file>