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760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5621"/>
</workbook>
</file>

<file path=xl/calcChain.xml><?xml version="1.0" encoding="utf-8"?>
<calcChain xmlns="http://schemas.openxmlformats.org/spreadsheetml/2006/main">
  <c r="R14" i="4" l="1"/>
  <c r="Q14" i="4"/>
  <c r="P14" i="4"/>
  <c r="O14" i="4"/>
  <c r="R13" i="4"/>
  <c r="Q13" i="4"/>
  <c r="P13" i="4"/>
  <c r="O13" i="4"/>
  <c r="R12" i="4"/>
  <c r="Q12" i="4"/>
  <c r="P12" i="4"/>
  <c r="O12" i="4"/>
  <c r="X15" i="3"/>
  <c r="W15" i="3"/>
  <c r="V15" i="3"/>
  <c r="U15" i="3"/>
  <c r="X14" i="3"/>
  <c r="W14" i="3"/>
  <c r="V14" i="3"/>
  <c r="U14" i="3"/>
  <c r="X13" i="3"/>
  <c r="W13" i="3"/>
  <c r="V13" i="3"/>
  <c r="U13" i="3"/>
  <c r="Q10" i="4" l="1"/>
  <c r="O11" i="4"/>
  <c r="O10" i="4"/>
  <c r="W11" i="3" l="1"/>
  <c r="U12" i="3"/>
  <c r="U11" i="3"/>
  <c r="W10" i="3" l="1"/>
  <c r="X11" i="3"/>
  <c r="X10" i="3"/>
  <c r="V12" i="3"/>
  <c r="V11" i="3"/>
  <c r="V10" i="3"/>
  <c r="C6" i="2" l="1"/>
  <c r="F6" i="2" s="1"/>
  <c r="U10" i="3"/>
  <c r="B38" i="4"/>
  <c r="L38" i="4" s="1"/>
  <c r="C38" i="4"/>
  <c r="M38" i="4" s="1"/>
  <c r="B39" i="4"/>
  <c r="N39" i="4" s="1"/>
  <c r="C39" i="4"/>
  <c r="M39" i="4" s="1"/>
  <c r="B40" i="4"/>
  <c r="L40" i="4" s="1"/>
  <c r="C40" i="4"/>
  <c r="M40" i="4" s="1"/>
  <c r="C37" i="4"/>
  <c r="M37" i="4" s="1"/>
  <c r="B37" i="4"/>
  <c r="N37" i="4" s="1"/>
  <c r="D41" i="3"/>
  <c r="D40" i="3"/>
  <c r="D39" i="3"/>
  <c r="D38" i="3"/>
  <c r="B10" i="4"/>
  <c r="C10" i="4"/>
  <c r="B11" i="4"/>
  <c r="D11" i="4" s="1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0" i="4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C9" i="4"/>
  <c r="B9" i="4"/>
  <c r="N9" i="4" s="1"/>
  <c r="D6" i="2"/>
  <c r="N6" i="2" s="1"/>
  <c r="E9" i="1"/>
  <c r="E9" i="2" s="1"/>
  <c r="E7" i="1"/>
  <c r="D32" i="4" l="1"/>
  <c r="D30" i="4"/>
  <c r="D28" i="4"/>
  <c r="D26" i="4"/>
  <c r="D24" i="4"/>
  <c r="D22" i="4"/>
  <c r="D20" i="4"/>
  <c r="D18" i="4"/>
  <c r="D16" i="4"/>
  <c r="D14" i="4"/>
  <c r="D12" i="4"/>
  <c r="D31" i="4"/>
  <c r="D29" i="4"/>
  <c r="D27" i="4"/>
  <c r="D25" i="4"/>
  <c r="D23" i="4"/>
  <c r="D21" i="4"/>
  <c r="D19" i="4"/>
  <c r="D17" i="4"/>
  <c r="D15" i="4"/>
  <c r="D13" i="4"/>
  <c r="F9" i="4"/>
  <c r="O6" i="2"/>
  <c r="E9" i="4"/>
  <c r="D9" i="4"/>
  <c r="H9" i="4"/>
  <c r="G9" i="4"/>
  <c r="K9" i="4"/>
  <c r="J9" i="4"/>
  <c r="I9" i="4"/>
  <c r="H6" i="2"/>
  <c r="I6" i="2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37" i="4"/>
  <c r="I37" i="4"/>
  <c r="I40" i="4"/>
  <c r="G40" i="4"/>
  <c r="E40" i="4"/>
  <c r="H39" i="4"/>
  <c r="F39" i="4"/>
  <c r="I38" i="4"/>
  <c r="G38" i="4"/>
  <c r="E38" i="4"/>
  <c r="L37" i="4"/>
  <c r="K40" i="4"/>
  <c r="K39" i="4"/>
  <c r="K38" i="4"/>
  <c r="N40" i="4"/>
  <c r="N38" i="4"/>
  <c r="J6" i="2"/>
  <c r="L6" i="2"/>
  <c r="F9" i="2"/>
  <c r="F7" i="2"/>
  <c r="H9" i="2"/>
  <c r="H7" i="2"/>
  <c r="I9" i="2"/>
  <c r="I7" i="2"/>
  <c r="J9" i="2"/>
  <c r="J7" i="2"/>
  <c r="L9" i="2"/>
  <c r="L7" i="2"/>
  <c r="E37" i="4"/>
  <c r="F37" i="4"/>
  <c r="H37" i="4"/>
  <c r="H40" i="4"/>
  <c r="F40" i="4"/>
  <c r="I39" i="4"/>
  <c r="G39" i="4"/>
  <c r="E39" i="4"/>
  <c r="H38" i="4"/>
  <c r="F38" i="4"/>
  <c r="K37" i="4"/>
  <c r="L39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F13" i="4"/>
  <c r="H13" i="4"/>
  <c r="J13" i="4"/>
  <c r="L13" i="4"/>
  <c r="F12" i="4"/>
  <c r="H12" i="4"/>
  <c r="J12" i="4"/>
  <c r="L12" i="4"/>
  <c r="N12" i="4"/>
  <c r="E12" i="4"/>
  <c r="G12" i="4"/>
  <c r="I12" i="4"/>
  <c r="K12" i="4"/>
  <c r="N11" i="4"/>
  <c r="E11" i="4"/>
  <c r="G11" i="4"/>
  <c r="F11" i="4"/>
  <c r="H11" i="4"/>
  <c r="J11" i="4"/>
  <c r="L11" i="4"/>
  <c r="F10" i="4"/>
  <c r="H10" i="4"/>
  <c r="J10" i="4"/>
  <c r="N10" i="4"/>
  <c r="E10" i="4"/>
  <c r="G10" i="4"/>
  <c r="I10" i="4"/>
  <c r="K10" i="4"/>
  <c r="M9" i="2"/>
  <c r="K9" i="2"/>
  <c r="G9" i="2"/>
  <c r="D37" i="4" l="1"/>
  <c r="R10" i="4"/>
  <c r="R9" i="4"/>
  <c r="P9" i="4"/>
  <c r="P10" i="4"/>
  <c r="P11" i="4"/>
  <c r="Q9" i="4"/>
  <c r="O9" i="4"/>
  <c r="D38" i="4"/>
  <c r="D40" i="4"/>
  <c r="D39" i="4"/>
</calcChain>
</file>

<file path=xl/sharedStrings.xml><?xml version="1.0" encoding="utf-8"?>
<sst xmlns="http://schemas.openxmlformats.org/spreadsheetml/2006/main" count="291" uniqueCount="99">
  <si>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</si>
  <si>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</si>
  <si>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</si>
  <si>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</si>
  <si>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</si>
  <si>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</si>
  <si>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</si>
  <si>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</si>
  <si>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</si>
  <si>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</si>
  <si>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</si>
  <si>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</si>
  <si>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</si>
  <si>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</si>
  <si>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</si>
  <si>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</si>
  <si>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</si>
  <si>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</si>
  <si>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</si>
  <si>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</si>
  <si>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</si>
  <si>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</si>
  <si>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</si>
  <si>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</si>
  <si>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</si>
  <si>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</si>
  <si>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</si>
  <si>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</si>
  <si>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</si>
  <si>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</si>
  <si>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</si>
  <si>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</si>
  <si>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</si>
  <si>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</si>
  <si>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</si>
  <si>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</si>
  <si>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</si>
  <si>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</si>
  <si>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</si>
  <si>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</si>
  <si>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</si>
  <si>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</si>
  <si>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</si>
  <si>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</si>
  <si>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</si>
  <si>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</si>
  <si>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</si>
  <si>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</si>
  <si>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</si>
  <si>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</si>
  <si>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</si>
  <si>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</si>
  <si>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</si>
  <si>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</si>
  <si>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</si>
  <si>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</si>
  <si>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</si>
  <si>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</si>
  <si>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</si>
  <si>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</si>
  <si>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</si>
  <si>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</si>
  <si>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</si>
  <si>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</si>
  <si>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</si>
  <si>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</si>
  <si>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</si>
  <si>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</si>
  <si>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</si>
  <si>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</si>
  <si>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</si>
  <si>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</si>
  <si>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</si>
  <si>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</si>
  <si>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</si>
  <si>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</si>
  <si>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</si>
  <si>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</si>
  <si>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</si>
  <si>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</si>
  <si>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</si>
  <si>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</si>
  <si>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</si>
  <si>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</si>
  <si>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</si>
  <si>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</si>
  <si>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</si>
  <si>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</si>
  <si>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</si>
  <si>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</si>
  <si>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</si>
  <si>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</si>
  <si>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</si>
  <si>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</si>
  <si>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Treasure Island Water Pollution Control Plant</t>
  </si>
  <si>
    <t>Contact Person:  Michael Mentink (415) 743-4729</t>
  </si>
  <si>
    <t>&lt; 0.15</t>
  </si>
  <si>
    <t>&lt; 0.1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</si>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</sst>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3" xfId="0" applyNumberFormat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4" xfId="0" applyNumberFormat="1" applyBorder="1"/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0" fillId="0" borderId="37" xfId="0" applyBorder="1"/>
    <xf numFmtId="165" fontId="2" fillId="0" borderId="16" xfId="0" applyNumberFormat="1" applyFont="1" applyBorder="1" applyAlignment="1"/>
    <xf numFmtId="165" fontId="2" fillId="0" borderId="30" xfId="0" applyNumberFormat="1" applyFont="1" applyBorder="1" applyAlignment="1"/>
    <xf numFmtId="165" fontId="2" fillId="0" borderId="32" xfId="0" applyNumberFormat="1" applyFont="1" applyBorder="1" applyAlignment="1"/>
    <xf numFmtId="0" fontId="0" fillId="0" borderId="16" xfId="0" applyBorder="1"/>
    <xf numFmtId="10" fontId="0" fillId="0" borderId="16" xfId="0" applyNumberFormat="1" applyBorder="1"/>
    <xf numFmtId="0" fontId="0" fillId="0" borderId="18" xfId="0" applyBorder="1"/>
    <xf numFmtId="10" fontId="0" fillId="0" borderId="18" xfId="0" applyNumberFormat="1" applyBorder="1"/>
    <xf numFmtId="10" fontId="0" fillId="0" borderId="29" xfId="0" applyNumberFormat="1" applyBorder="1"/>
    <xf numFmtId="0" fontId="0" fillId="0" borderId="29" xfId="0" applyBorder="1"/>
    <xf numFmtId="10" fontId="0" fillId="0" borderId="17" xfId="0" applyNumberFormat="1" applyBorder="1"/>
    <xf numFmtId="0" fontId="4" fillId="0" borderId="12" xfId="0" applyFont="1" applyBorder="1"/>
    <xf numFmtId="0" fontId="0" fillId="0" borderId="17" xfId="0" applyBorder="1"/>
    <xf numFmtId="14" fontId="2" fillId="6" borderId="41" xfId="0" applyNumberFormat="1" applyFont="1" applyFill="1" applyBorder="1"/>
    <xf numFmtId="0" fontId="2" fillId="4" borderId="34" xfId="0" applyFont="1" applyFill="1" applyBorder="1"/>
    <xf numFmtId="165" fontId="2" fillId="6" borderId="25" xfId="0" applyNumberFormat="1" applyFont="1" applyFill="1" applyBorder="1"/>
    <xf numFmtId="165" fontId="2" fillId="6" borderId="42" xfId="0" applyNumberFormat="1" applyFont="1" applyFill="1" applyBorder="1"/>
    <xf numFmtId="165" fontId="2" fillId="6" borderId="33" xfId="0" applyNumberFormat="1" applyFont="1" applyFill="1" applyBorder="1"/>
    <xf numFmtId="165" fontId="2" fillId="6" borderId="42" xfId="0" applyNumberFormat="1" applyFont="1" applyFill="1" applyBorder="1" applyAlignment="1"/>
    <xf numFmtId="165" fontId="2" fillId="6" borderId="33" xfId="0" applyNumberFormat="1" applyFont="1" applyFill="1" applyBorder="1" applyAlignment="1"/>
    <xf numFmtId="0" fontId="0" fillId="6" borderId="38" xfId="0" applyFill="1" applyBorder="1"/>
    <xf numFmtId="0" fontId="0" fillId="6" borderId="40" xfId="0" applyFill="1" applyBorder="1"/>
    <xf numFmtId="0" fontId="0" fillId="6" borderId="26" xfId="0" applyFill="1" applyBorder="1"/>
    <xf numFmtId="0" fontId="7" fillId="0" borderId="12" xfId="0" applyFont="1" applyBorder="1"/>
    <xf numFmtId="0" fontId="2" fillId="0" borderId="5" xfId="0" applyNumberFormat="1" applyFont="1" applyBorder="1"/>
    <xf numFmtId="0" fontId="2" fillId="0" borderId="3" xfId="0" applyNumberFormat="1" applyFont="1" applyBorder="1" applyAlignment="1"/>
    <xf numFmtId="0" fontId="4" fillId="3" borderId="21" xfId="0" applyFont="1" applyFill="1" applyBorder="1" applyAlignment="1">
      <alignment horizontal="center"/>
    </xf>
    <xf numFmtId="164" fontId="2" fillId="0" borderId="16" xfId="0" applyNumberFormat="1" applyFont="1" applyBorder="1"/>
    <xf numFmtId="0" fontId="2" fillId="4" borderId="16" xfId="0" applyFont="1" applyFill="1" applyBorder="1"/>
    <xf numFmtId="0" fontId="2" fillId="4" borderId="32" xfId="0" applyFont="1" applyFill="1" applyBorder="1"/>
    <xf numFmtId="0" fontId="2" fillId="0" borderId="16" xfId="0" applyFont="1" applyFill="1" applyBorder="1"/>
    <xf numFmtId="0" fontId="2" fillId="4" borderId="7" xfId="0" applyFont="1" applyFill="1" applyBorder="1"/>
    <xf numFmtId="0" fontId="2" fillId="4" borderId="14" xfId="0" applyFont="1" applyFill="1" applyBorder="1"/>
    <xf numFmtId="0" fontId="2" fillId="0" borderId="3" xfId="0" applyNumberFormat="1" applyFont="1" applyBorder="1"/>
    <xf numFmtId="0" fontId="2" fillId="6" borderId="12" xfId="0" applyNumberFormat="1" applyFont="1" applyFill="1" applyBorder="1"/>
    <xf numFmtId="0" fontId="2" fillId="0" borderId="16" xfId="0" applyNumberFormat="1" applyFont="1" applyBorder="1"/>
    <xf numFmtId="165" fontId="2" fillId="0" borderId="5" xfId="0" applyNumberFormat="1" applyFont="1" applyBorder="1"/>
    <xf numFmtId="165" fontId="2" fillId="6" borderId="0" xfId="0" applyNumberFormat="1" applyFont="1" applyFill="1" applyBorder="1"/>
    <xf numFmtId="165" fontId="2" fillId="0" borderId="15" xfId="0" applyNumberFormat="1" applyFont="1" applyBorder="1"/>
    <xf numFmtId="165" fontId="0" fillId="0" borderId="3" xfId="0" applyNumberFormat="1" applyBorder="1"/>
    <xf numFmtId="165" fontId="0" fillId="0" borderId="19" xfId="0" applyNumberFormat="1" applyBorder="1"/>
    <xf numFmtId="165" fontId="0" fillId="6" borderId="12" xfId="0" applyNumberFormat="1" applyFill="1" applyBorder="1"/>
    <xf numFmtId="165" fontId="0" fillId="6" borderId="20" xfId="0" applyNumberFormat="1" applyFill="1" applyBorder="1"/>
    <xf numFmtId="165" fontId="0" fillId="0" borderId="16" xfId="0" applyNumberFormat="1" applyBorder="1"/>
    <xf numFmtId="165" fontId="0" fillId="0" borderId="18" xfId="0" applyNumberFormat="1" applyBorder="1"/>
    <xf numFmtId="0" fontId="2" fillId="6" borderId="0" xfId="0" applyFont="1" applyFill="1" applyBorder="1" applyAlignment="1">
      <alignment horizontal="right"/>
    </xf>
    <xf numFmtId="0" fontId="2" fillId="0" borderId="15" xfId="0" applyFont="1" applyBorder="1" applyAlignment="1">
      <alignment horizontal="right"/>
    </xf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23" xfId="0" applyNumberFormat="1" applyBorder="1"/>
    <xf numFmtId="10" fontId="0" fillId="6" borderId="29" xfId="0" applyNumberFormat="1" applyFill="1" applyBorder="1"/>
    <xf numFmtId="10" fontId="0" fillId="6" borderId="12" xfId="0" applyNumberFormat="1" applyFill="1" applyBorder="1"/>
    <xf numFmtId="10" fontId="0" fillId="0" borderId="12" xfId="0" applyNumberFormat="1" applyBorder="1"/>
    <xf numFmtId="10" fontId="0" fillId="6" borderId="16" xfId="0" applyNumberFormat="1" applyFill="1" applyBorder="1"/>
    <xf numFmtId="10" fontId="0" fillId="0" borderId="20" xfId="0" applyNumberFormat="1" applyBorder="1"/>
    <xf numFmtId="10" fontId="0" fillId="6" borderId="18" xfId="0" applyNumberFormat="1" applyFill="1" applyBorder="1"/>
    <xf numFmtId="165" fontId="0" fillId="0" borderId="12" xfId="0" applyNumberFormat="1" applyBorder="1"/>
    <xf numFmtId="165" fontId="0" fillId="6" borderId="16" xfId="0" applyNumberFormat="1" applyFill="1" applyBorder="1"/>
    <xf numFmtId="165" fontId="0" fillId="6" borderId="7" xfId="0" applyNumberFormat="1" applyFill="1" applyBorder="1"/>
    <xf numFmtId="165" fontId="0" fillId="0" borderId="20" xfId="0" applyNumberFormat="1" applyBorder="1"/>
    <xf numFmtId="165" fontId="0" fillId="6" borderId="18" xfId="0" applyNumberFormat="1" applyFill="1" applyBorder="1"/>
    <xf numFmtId="165" fontId="0" fillId="6" borderId="21" xfId="0" applyNumberForma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workbookViewId="0"/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30" t="s">
        <v>15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</row>
    <row r="2" spans="1:22" x14ac:dyDescent="0.25">
      <c r="C2" s="328" t="s">
        <v>83</v>
      </c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</row>
    <row r="3" spans="1:22" ht="18.75" x14ac:dyDescent="0.3">
      <c r="C3" s="334" t="s">
        <v>94</v>
      </c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</row>
    <row r="4" spans="1:22" ht="19.5" thickBot="1" x14ac:dyDescent="0.35">
      <c r="C4" s="335" t="s">
        <v>95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</row>
    <row r="5" spans="1:22" ht="26.25" x14ac:dyDescent="0.25">
      <c r="A5" s="230" t="s">
        <v>86</v>
      </c>
      <c r="B5" s="41" t="s">
        <v>0</v>
      </c>
      <c r="C5" s="331" t="s">
        <v>16</v>
      </c>
      <c r="D5" s="332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80" t="s">
        <v>53</v>
      </c>
      <c r="O5" s="331" t="s">
        <v>78</v>
      </c>
      <c r="P5" s="333"/>
      <c r="Q5" s="332"/>
      <c r="R5" s="331" t="s">
        <v>77</v>
      </c>
      <c r="S5" s="333"/>
      <c r="T5" s="332"/>
      <c r="U5" s="9" t="s">
        <v>10</v>
      </c>
    </row>
    <row r="6" spans="1:22" ht="27" thickBot="1" x14ac:dyDescent="0.3">
      <c r="A6" s="215"/>
      <c r="B6" s="238" t="s">
        <v>82</v>
      </c>
      <c r="C6" s="22" t="s">
        <v>17</v>
      </c>
      <c r="D6" s="144" t="s">
        <v>11</v>
      </c>
      <c r="E6" s="147" t="s">
        <v>48</v>
      </c>
      <c r="F6" s="76"/>
      <c r="G6" s="76"/>
      <c r="H6" s="76"/>
      <c r="I6" s="76"/>
      <c r="J6" s="76"/>
      <c r="K6" s="76"/>
      <c r="L6" s="76"/>
      <c r="M6" s="76"/>
      <c r="N6" s="202" t="s">
        <v>73</v>
      </c>
      <c r="O6" s="22" t="s">
        <v>12</v>
      </c>
      <c r="P6" s="148" t="s">
        <v>13</v>
      </c>
      <c r="Q6" s="144" t="s">
        <v>14</v>
      </c>
      <c r="R6" s="22" t="s">
        <v>12</v>
      </c>
      <c r="S6" s="148" t="s">
        <v>13</v>
      </c>
      <c r="T6" s="144" t="s">
        <v>14</v>
      </c>
      <c r="U6" s="23"/>
    </row>
    <row r="7" spans="1:22" x14ac:dyDescent="0.25">
      <c r="A7" s="217" t="s">
        <v>35</v>
      </c>
      <c r="B7" s="220">
        <v>41106</v>
      </c>
      <c r="C7" s="27">
        <v>0.311</v>
      </c>
      <c r="D7" s="137">
        <v>0.311</v>
      </c>
      <c r="E7" s="79">
        <f>SUM(G7,H7,I7)</f>
        <v>7.92</v>
      </c>
      <c r="F7" s="24">
        <v>30.27</v>
      </c>
      <c r="G7" s="88"/>
      <c r="H7" s="27">
        <v>7.88</v>
      </c>
      <c r="I7" s="27">
        <v>0.04</v>
      </c>
      <c r="J7" s="27">
        <v>22.71</v>
      </c>
      <c r="K7" s="88"/>
      <c r="L7" s="27">
        <v>3.63</v>
      </c>
      <c r="M7" s="92"/>
      <c r="N7" s="27">
        <v>5.94</v>
      </c>
      <c r="O7" s="63"/>
      <c r="P7" s="149"/>
      <c r="Q7" s="154"/>
      <c r="R7" s="63"/>
      <c r="S7" s="149"/>
      <c r="T7" s="154"/>
      <c r="U7" s="37">
        <v>135</v>
      </c>
      <c r="V7" s="55" t="s">
        <v>30</v>
      </c>
    </row>
    <row r="8" spans="1:22" x14ac:dyDescent="0.25">
      <c r="A8" s="227" t="s">
        <v>36</v>
      </c>
      <c r="B8" s="221"/>
      <c r="C8" s="96"/>
      <c r="D8" s="142"/>
      <c r="E8" s="74"/>
      <c r="F8" s="95"/>
      <c r="G8" s="77"/>
      <c r="H8" s="96"/>
      <c r="I8" s="96"/>
      <c r="J8" s="96"/>
      <c r="K8" s="77"/>
      <c r="L8" s="96"/>
      <c r="M8" s="93"/>
      <c r="N8" s="96"/>
      <c r="O8" s="97"/>
      <c r="P8" s="150"/>
      <c r="Q8" s="155"/>
      <c r="R8" s="97"/>
      <c r="S8" s="150"/>
      <c r="T8" s="155"/>
      <c r="U8" s="99"/>
      <c r="V8" s="55" t="s">
        <v>31</v>
      </c>
    </row>
    <row r="9" spans="1:22" x14ac:dyDescent="0.25">
      <c r="A9" s="228" t="s">
        <v>37</v>
      </c>
      <c r="B9" s="222"/>
      <c r="C9" s="129"/>
      <c r="D9" s="145"/>
      <c r="E9" s="127">
        <f t="shared" ref="E9" si="0">SUM(G9,H9,I9)</f>
        <v>0</v>
      </c>
      <c r="F9" s="126"/>
      <c r="G9" s="128"/>
      <c r="H9" s="129"/>
      <c r="I9" s="129"/>
      <c r="J9" s="129"/>
      <c r="K9" s="128"/>
      <c r="L9" s="129"/>
      <c r="M9" s="205"/>
      <c r="N9" s="129"/>
      <c r="O9" s="130"/>
      <c r="P9" s="151"/>
      <c r="Q9" s="156"/>
      <c r="R9" s="130"/>
      <c r="S9" s="151"/>
      <c r="T9" s="156"/>
      <c r="U9" s="131"/>
      <c r="V9" s="132" t="s">
        <v>27</v>
      </c>
    </row>
    <row r="10" spans="1:22" x14ac:dyDescent="0.25">
      <c r="A10" s="218" t="s">
        <v>38</v>
      </c>
      <c r="B10" s="223"/>
      <c r="C10" s="59"/>
      <c r="D10" s="138"/>
      <c r="E10" s="74"/>
      <c r="F10" s="67"/>
      <c r="G10" s="77"/>
      <c r="H10" s="59"/>
      <c r="I10" s="59"/>
      <c r="J10" s="59"/>
      <c r="K10" s="77"/>
      <c r="L10" s="59"/>
      <c r="M10" s="93"/>
      <c r="N10" s="59"/>
      <c r="O10" s="60"/>
      <c r="P10" s="152"/>
      <c r="Q10" s="157"/>
      <c r="R10" s="60"/>
      <c r="S10" s="152"/>
      <c r="T10" s="157"/>
      <c r="U10" s="68"/>
      <c r="V10" s="55" t="s">
        <v>30</v>
      </c>
    </row>
    <row r="11" spans="1:22" ht="15.75" thickBot="1" x14ac:dyDescent="0.3">
      <c r="A11" s="219" t="s">
        <v>39</v>
      </c>
      <c r="B11" s="224"/>
      <c r="C11" s="71"/>
      <c r="D11" s="141"/>
      <c r="E11" s="75"/>
      <c r="F11" s="70"/>
      <c r="G11" s="89"/>
      <c r="H11" s="71"/>
      <c r="I11" s="71"/>
      <c r="J11" s="71"/>
      <c r="K11" s="89"/>
      <c r="L11" s="71"/>
      <c r="M11" s="94"/>
      <c r="N11" s="71"/>
      <c r="O11" s="73"/>
      <c r="P11" s="153"/>
      <c r="Q11" s="158"/>
      <c r="R11" s="73"/>
      <c r="S11" s="153"/>
      <c r="T11" s="158"/>
      <c r="U11" s="72"/>
      <c r="V11" s="64" t="s">
        <v>28</v>
      </c>
    </row>
    <row r="13" spans="1:22" s="19" customFormat="1" x14ac:dyDescent="0.25">
      <c r="C13" s="327" t="s">
        <v>51</v>
      </c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</row>
    <row r="14" spans="1:22" s="19" customFormat="1" x14ac:dyDescent="0.25">
      <c r="C14" s="327" t="s">
        <v>26</v>
      </c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</row>
    <row r="15" spans="1:22" s="19" customFormat="1" x14ac:dyDescent="0.25">
      <c r="C15" s="203" t="s">
        <v>76</v>
      </c>
    </row>
    <row r="16" spans="1:22" x14ac:dyDescent="0.25">
      <c r="C16" s="229" t="s">
        <v>84</v>
      </c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</row>
    <row r="17" spans="3:16" ht="15.75" thickBot="1" x14ac:dyDescent="0.3"/>
    <row r="18" spans="3:16" x14ac:dyDescent="0.25">
      <c r="C18" s="184" t="s">
        <v>66</v>
      </c>
      <c r="D18" s="185"/>
      <c r="E18" s="185"/>
      <c r="F18" s="185"/>
      <c r="G18" s="185"/>
      <c r="H18" s="186"/>
    </row>
    <row r="19" spans="3:16" x14ac:dyDescent="0.25">
      <c r="C19" s="187" t="s">
        <v>6</v>
      </c>
      <c r="D19" s="188" t="s">
        <v>54</v>
      </c>
      <c r="E19" s="188"/>
      <c r="F19" s="188"/>
      <c r="G19" s="188"/>
      <c r="H19" s="189"/>
    </row>
    <row r="20" spans="3:16" x14ac:dyDescent="0.25">
      <c r="C20" s="187" t="s">
        <v>4</v>
      </c>
      <c r="D20" s="188" t="s">
        <v>55</v>
      </c>
      <c r="E20" s="188"/>
      <c r="F20" s="188"/>
      <c r="G20" s="188"/>
      <c r="H20" s="189"/>
    </row>
    <row r="21" spans="3:16" x14ac:dyDescent="0.25">
      <c r="C21" s="187" t="s">
        <v>5</v>
      </c>
      <c r="D21" s="188" t="s">
        <v>63</v>
      </c>
      <c r="E21" s="188"/>
      <c r="F21" s="188"/>
      <c r="G21" s="188"/>
      <c r="H21" s="189"/>
    </row>
    <row r="22" spans="3:16" x14ac:dyDescent="0.25">
      <c r="C22" s="187" t="s">
        <v>64</v>
      </c>
      <c r="D22" s="188" t="s">
        <v>65</v>
      </c>
      <c r="E22" s="188"/>
      <c r="F22" s="188"/>
      <c r="G22" s="188"/>
      <c r="H22" s="189"/>
    </row>
    <row r="23" spans="3:16" x14ac:dyDescent="0.25">
      <c r="C23" s="187" t="s">
        <v>1</v>
      </c>
      <c r="D23" s="188" t="s">
        <v>56</v>
      </c>
      <c r="E23" s="188"/>
      <c r="F23" s="188"/>
      <c r="G23" s="188"/>
      <c r="H23" s="189"/>
    </row>
    <row r="24" spans="3:16" x14ac:dyDescent="0.25">
      <c r="C24" s="187" t="s">
        <v>2</v>
      </c>
      <c r="D24" s="188" t="s">
        <v>57</v>
      </c>
      <c r="E24" s="188"/>
      <c r="F24" s="188"/>
      <c r="G24" s="188"/>
      <c r="H24" s="189"/>
    </row>
    <row r="25" spans="3:16" x14ac:dyDescent="0.25">
      <c r="C25" s="187" t="s">
        <v>8</v>
      </c>
      <c r="D25" s="188" t="s">
        <v>58</v>
      </c>
      <c r="E25" s="188"/>
      <c r="F25" s="188"/>
      <c r="G25" s="188"/>
      <c r="H25" s="189"/>
    </row>
    <row r="26" spans="3:16" x14ac:dyDescent="0.25">
      <c r="C26" s="187" t="s">
        <v>59</v>
      </c>
      <c r="D26" s="188" t="s">
        <v>60</v>
      </c>
      <c r="E26" s="188"/>
      <c r="F26" s="188"/>
      <c r="G26" s="188"/>
      <c r="H26" s="189"/>
    </row>
    <row r="27" spans="3:16" x14ac:dyDescent="0.25">
      <c r="C27" s="187" t="s">
        <v>53</v>
      </c>
      <c r="D27" s="188" t="s">
        <v>61</v>
      </c>
      <c r="E27" s="188"/>
      <c r="F27" s="188"/>
      <c r="G27" s="188"/>
      <c r="H27" s="189"/>
    </row>
    <row r="28" spans="3:16" ht="15.75" thickBot="1" x14ac:dyDescent="0.3">
      <c r="C28" s="190" t="s">
        <v>10</v>
      </c>
      <c r="D28" s="191" t="s">
        <v>62</v>
      </c>
      <c r="E28" s="191"/>
      <c r="F28" s="191"/>
      <c r="G28" s="191"/>
      <c r="H28" s="192"/>
    </row>
    <row r="30" spans="3:16" x14ac:dyDescent="0.25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R3"/>
    <mergeCell ref="C4:R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/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8" ht="23.25" customHeight="1" x14ac:dyDescent="0.25">
      <c r="C1" s="336" t="s">
        <v>18</v>
      </c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200"/>
    </row>
    <row r="2" spans="1:18" ht="18.75" x14ac:dyDescent="0.3">
      <c r="C2" s="334" t="s">
        <v>94</v>
      </c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</row>
    <row r="3" spans="1:18" ht="19.5" thickBot="1" x14ac:dyDescent="0.35">
      <c r="C3" s="335" t="s">
        <v>95</v>
      </c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</row>
    <row r="4" spans="1:18" ht="26.25" x14ac:dyDescent="0.25">
      <c r="A4" s="230" t="s">
        <v>86</v>
      </c>
      <c r="B4" s="41" t="s">
        <v>0</v>
      </c>
      <c r="C4" s="331" t="s">
        <v>16</v>
      </c>
      <c r="D4" s="332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80" t="s">
        <v>53</v>
      </c>
      <c r="O4" s="41" t="s">
        <v>10</v>
      </c>
    </row>
    <row r="5" spans="1:18" ht="27" thickBot="1" x14ac:dyDescent="0.3">
      <c r="A5" s="215" t="s">
        <v>82</v>
      </c>
      <c r="B5" s="238" t="s">
        <v>82</v>
      </c>
      <c r="C5" s="22" t="s">
        <v>17</v>
      </c>
      <c r="D5" s="144" t="s">
        <v>11</v>
      </c>
      <c r="E5" s="90"/>
      <c r="F5" s="76"/>
      <c r="G5" s="76"/>
      <c r="H5" s="76"/>
      <c r="I5" s="76"/>
      <c r="J5" s="76"/>
      <c r="K5" s="76"/>
      <c r="L5" s="76"/>
      <c r="M5" s="76"/>
      <c r="N5" s="91" t="s">
        <v>20</v>
      </c>
      <c r="O5" s="42"/>
    </row>
    <row r="6" spans="1:18" x14ac:dyDescent="0.25">
      <c r="A6" s="217" t="s">
        <v>35</v>
      </c>
      <c r="B6" s="220">
        <v>41106</v>
      </c>
      <c r="C6" s="27">
        <f>'Inf Conc.'!C7</f>
        <v>0.311</v>
      </c>
      <c r="D6" s="137">
        <f>'Inf Conc.'!D7</f>
        <v>0.311</v>
      </c>
      <c r="E6" s="28">
        <f>'Inf Conc.'!E7*C6*3.78</f>
        <v>9.3105935999999989</v>
      </c>
      <c r="F6" s="109">
        <f>'Inf Conc.'!F7*C6*3.78</f>
        <v>35.584806599999993</v>
      </c>
      <c r="G6" s="120">
        <f>'Inf Conc.'!G7*C6*3.78</f>
        <v>0</v>
      </c>
      <c r="H6" s="301">
        <f>'Inf Conc.'!H7*C6*3.78</f>
        <v>9.263570399999999</v>
      </c>
      <c r="I6" s="27">
        <f>'Inf Conc.'!I7*C6*3.78</f>
        <v>4.7023199999999994E-2</v>
      </c>
      <c r="J6" s="301">
        <f>'Inf Conc.'!J7*C6*3.78</f>
        <v>26.697421799999997</v>
      </c>
      <c r="K6" s="120">
        <f>'Inf Conc.'!K7*C6*3.78</f>
        <v>0</v>
      </c>
      <c r="L6" s="301">
        <f>'Inf Conc.'!L7*C6*3.78</f>
        <v>4.2673553999999996</v>
      </c>
      <c r="M6" s="123">
        <f>'Inf Conc.'!M7*C6*3.78</f>
        <v>0</v>
      </c>
      <c r="N6" s="301">
        <f>'Inf Conc.'!N7*D6*3.78</f>
        <v>6.9829452000000005</v>
      </c>
      <c r="O6" s="109">
        <f>'Inf Conc.'!U7*C6*3.78</f>
        <v>158.70329999999998</v>
      </c>
      <c r="P6" s="55" t="s">
        <v>30</v>
      </c>
    </row>
    <row r="7" spans="1:18" x14ac:dyDescent="0.25">
      <c r="A7" s="227" t="s">
        <v>36</v>
      </c>
      <c r="B7" s="221"/>
      <c r="C7" s="3">
        <f>'Inf Conc.'!C8</f>
        <v>0</v>
      </c>
      <c r="D7" s="139">
        <f>'Inf Conc.'!D8</f>
        <v>0</v>
      </c>
      <c r="E7" s="30"/>
      <c r="F7" s="38">
        <f>'Inf Conc.'!F8*C7*3.78</f>
        <v>0</v>
      </c>
      <c r="G7" s="121"/>
      <c r="H7" s="3">
        <f>'Inf Conc.'!H8*C7*3.78</f>
        <v>0</v>
      </c>
      <c r="I7" s="3">
        <f>'Inf Conc.'!I8*C7*3.78</f>
        <v>0</v>
      </c>
      <c r="J7" s="3">
        <f>'Inf Conc.'!J8*C7*3.78</f>
        <v>0</v>
      </c>
      <c r="K7" s="121"/>
      <c r="L7" s="3">
        <f>'Inf Conc.'!L8*C7*3.78</f>
        <v>0</v>
      </c>
      <c r="M7" s="124"/>
      <c r="N7" s="3">
        <f>'Inf Conc.'!N8*D7*3.78</f>
        <v>0</v>
      </c>
      <c r="O7" s="38">
        <f>'Inf Conc.'!U8*C7*3.78</f>
        <v>0</v>
      </c>
      <c r="P7" s="55" t="s">
        <v>31</v>
      </c>
    </row>
    <row r="8" spans="1:18" x14ac:dyDescent="0.25">
      <c r="A8" s="228" t="s">
        <v>37</v>
      </c>
      <c r="B8" s="222"/>
      <c r="C8" s="129">
        <f>'Inf Conc.'!C9</f>
        <v>0</v>
      </c>
      <c r="D8" s="145">
        <f>'Inf Conc.'!D9</f>
        <v>0</v>
      </c>
      <c r="E8" s="133"/>
      <c r="F8" s="131">
        <f>'Inf Conc.'!F9*C8*3.78</f>
        <v>0</v>
      </c>
      <c r="G8" s="134"/>
      <c r="H8" s="129">
        <f>'Inf Conc.'!H9*C8*3.78</f>
        <v>0</v>
      </c>
      <c r="I8" s="129">
        <f>'Inf Conc.'!I9*C8*3.78</f>
        <v>0</v>
      </c>
      <c r="J8" s="129">
        <f>'Inf Conc.'!J9*C8*3.78</f>
        <v>0</v>
      </c>
      <c r="K8" s="134"/>
      <c r="L8" s="129">
        <f>'Inf Conc.'!L9*C8*3.78</f>
        <v>0</v>
      </c>
      <c r="M8" s="135"/>
      <c r="N8" s="129">
        <f>'Inf Conc.'!N9*D8*3.78</f>
        <v>0</v>
      </c>
      <c r="O8" s="131">
        <f>'Inf Conc.'!U9*C8*3.78</f>
        <v>0</v>
      </c>
      <c r="P8" s="132" t="s">
        <v>27</v>
      </c>
    </row>
    <row r="9" spans="1:18" x14ac:dyDescent="0.25">
      <c r="A9" s="218" t="s">
        <v>38</v>
      </c>
      <c r="B9" s="223"/>
      <c r="C9" s="59">
        <f>'Inf Conc.'!C10</f>
        <v>0</v>
      </c>
      <c r="D9" s="138">
        <f>'Inf Conc.'!D10</f>
        <v>0</v>
      </c>
      <c r="E9" s="30">
        <f>'Inf Conc.'!E9*C9*3.78</f>
        <v>0</v>
      </c>
      <c r="F9" s="68">
        <f>'Inf Conc.'!F10*C9*3.78</f>
        <v>0</v>
      </c>
      <c r="G9" s="121">
        <f>'Inf Conc.'!G9*C9*3.78</f>
        <v>0</v>
      </c>
      <c r="H9" s="59">
        <f>'Inf Conc.'!H10*C9*3.78</f>
        <v>0</v>
      </c>
      <c r="I9" s="59">
        <f>'Inf Conc.'!I10*C9*3.78</f>
        <v>0</v>
      </c>
      <c r="J9" s="59">
        <f>'Inf Conc.'!J10*C9*3.78</f>
        <v>0</v>
      </c>
      <c r="K9" s="121">
        <f>'Inf Conc.'!K9*C9*3.78</f>
        <v>0</v>
      </c>
      <c r="L9" s="59">
        <f>'Inf Conc.'!L10*C9*3.78</f>
        <v>0</v>
      </c>
      <c r="M9" s="124">
        <f>'Inf Conc.'!M9*C9*3.78</f>
        <v>0</v>
      </c>
      <c r="N9" s="59">
        <f>'Inf Conc.'!N10*D9*3.78</f>
        <v>0</v>
      </c>
      <c r="O9" s="68">
        <f>'Inf Conc.'!U10*C9*3.78</f>
        <v>0</v>
      </c>
      <c r="P9" s="55" t="s">
        <v>30</v>
      </c>
    </row>
    <row r="10" spans="1:18" ht="15.75" thickBot="1" x14ac:dyDescent="0.3">
      <c r="A10" s="219" t="s">
        <v>39</v>
      </c>
      <c r="B10" s="224"/>
      <c r="C10" s="71">
        <f>'Inf Conc.'!C11</f>
        <v>0</v>
      </c>
      <c r="D10" s="141">
        <f>'Inf Conc.'!D11</f>
        <v>0</v>
      </c>
      <c r="E10" s="32"/>
      <c r="F10" s="72">
        <f>'Inf Conc.'!F11*C10*3.78</f>
        <v>0</v>
      </c>
      <c r="G10" s="122"/>
      <c r="H10" s="71">
        <f>'Inf Conc.'!H11*C10*3.78</f>
        <v>0</v>
      </c>
      <c r="I10" s="71">
        <f>'Inf Conc.'!I11*C10*3.78</f>
        <v>0</v>
      </c>
      <c r="J10" s="71">
        <f>'Inf Conc.'!J11*C10*3.78</f>
        <v>0</v>
      </c>
      <c r="K10" s="122"/>
      <c r="L10" s="71">
        <f>'Inf Conc.'!L11*C10*3.78</f>
        <v>0</v>
      </c>
      <c r="M10" s="125"/>
      <c r="N10" s="71">
        <f>'Inf Conc.'!N11*D10*3.78</f>
        <v>0</v>
      </c>
      <c r="O10" s="72">
        <f>'Inf Conc.'!U11*C10*3.78</f>
        <v>0</v>
      </c>
      <c r="P10" s="64" t="s">
        <v>28</v>
      </c>
    </row>
    <row r="12" spans="1:18" x14ac:dyDescent="0.25">
      <c r="C12" s="337" t="s">
        <v>75</v>
      </c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</row>
  </sheetData>
  <mergeCells count="5">
    <mergeCell ref="C4:D4"/>
    <mergeCell ref="C1:N1"/>
    <mergeCell ref="C12:O12"/>
    <mergeCell ref="C2:R2"/>
    <mergeCell ref="C3:R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workbookViewId="0"/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330" t="s">
        <v>42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</row>
    <row r="2" spans="1:25" s="19" customFormat="1" ht="16.5" customHeight="1" x14ac:dyDescent="0.25">
      <c r="B2" s="329" t="s">
        <v>41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46"/>
      <c r="V2" s="46"/>
      <c r="X2" s="46"/>
    </row>
    <row r="3" spans="1:25" ht="18.75" x14ac:dyDescent="0.3">
      <c r="B3" s="334" t="s">
        <v>94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</row>
    <row r="4" spans="1:25" ht="18.75" x14ac:dyDescent="0.3">
      <c r="B4" s="335" t="s">
        <v>95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</row>
    <row r="5" spans="1:25" s="19" customFormat="1" ht="25.5" customHeight="1" x14ac:dyDescent="0.25">
      <c r="B5" s="342" t="s">
        <v>70</v>
      </c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235"/>
      <c r="X5" s="235"/>
    </row>
    <row r="6" spans="1:25" s="19" customFormat="1" ht="13.5" customHeight="1" x14ac:dyDescent="0.25">
      <c r="B6" s="182" t="s">
        <v>68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35"/>
      <c r="X6" s="235"/>
    </row>
    <row r="7" spans="1:25" s="19" customFormat="1" ht="12.75" customHeight="1" thickBot="1" x14ac:dyDescent="0.3">
      <c r="B7" s="343" t="s">
        <v>76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47"/>
      <c r="V7" s="46"/>
      <c r="X7" s="46"/>
    </row>
    <row r="8" spans="1:25" ht="44.25" customHeight="1" x14ac:dyDescent="0.25">
      <c r="A8" s="262" t="s">
        <v>69</v>
      </c>
      <c r="B8" s="339" t="s">
        <v>16</v>
      </c>
      <c r="C8" s="340"/>
      <c r="D8" s="10" t="s">
        <v>6</v>
      </c>
      <c r="E8" s="11" t="s">
        <v>4</v>
      </c>
      <c r="F8" s="11" t="s">
        <v>5</v>
      </c>
      <c r="G8" s="11" t="s">
        <v>1</v>
      </c>
      <c r="H8" s="11" t="s">
        <v>2</v>
      </c>
      <c r="I8" s="11" t="s">
        <v>3</v>
      </c>
      <c r="J8" s="11" t="s">
        <v>67</v>
      </c>
      <c r="K8" s="11" t="s">
        <v>8</v>
      </c>
      <c r="L8" s="11" t="s">
        <v>59</v>
      </c>
      <c r="M8" s="264" t="s">
        <v>53</v>
      </c>
      <c r="N8" s="339" t="s">
        <v>9</v>
      </c>
      <c r="O8" s="341"/>
      <c r="P8" s="340"/>
      <c r="Q8" s="339" t="s">
        <v>49</v>
      </c>
      <c r="R8" s="341"/>
      <c r="S8" s="340"/>
      <c r="T8" s="263" t="s">
        <v>10</v>
      </c>
      <c r="U8" s="17" t="s">
        <v>21</v>
      </c>
      <c r="V8" s="17" t="s">
        <v>87</v>
      </c>
      <c r="W8" s="17" t="s">
        <v>23</v>
      </c>
      <c r="X8" s="18" t="s">
        <v>93</v>
      </c>
      <c r="Y8" s="19"/>
    </row>
    <row r="9" spans="1:25" ht="36.75" customHeight="1" thickBot="1" x14ac:dyDescent="0.3">
      <c r="A9" s="216" t="s">
        <v>82</v>
      </c>
      <c r="B9" s="12" t="s">
        <v>17</v>
      </c>
      <c r="C9" s="136" t="s">
        <v>11</v>
      </c>
      <c r="D9" s="146" t="s">
        <v>48</v>
      </c>
      <c r="E9" s="14"/>
      <c r="F9" s="14"/>
      <c r="G9" s="14"/>
      <c r="H9" s="14"/>
      <c r="I9" s="14"/>
      <c r="J9" s="14"/>
      <c r="K9" s="14"/>
      <c r="L9" s="14"/>
      <c r="M9" s="204" t="s">
        <v>73</v>
      </c>
      <c r="N9" s="12" t="s">
        <v>12</v>
      </c>
      <c r="O9" s="159" t="s">
        <v>13</v>
      </c>
      <c r="P9" s="136" t="s">
        <v>14</v>
      </c>
      <c r="Q9" s="12" t="s">
        <v>12</v>
      </c>
      <c r="R9" s="159" t="s">
        <v>13</v>
      </c>
      <c r="S9" s="136" t="s">
        <v>14</v>
      </c>
      <c r="T9" s="13"/>
      <c r="U9" s="240" t="s">
        <v>22</v>
      </c>
      <c r="V9" s="240" t="s">
        <v>88</v>
      </c>
      <c r="W9" s="251" t="s">
        <v>50</v>
      </c>
      <c r="X9" s="252" t="s">
        <v>89</v>
      </c>
      <c r="Y9" s="19"/>
    </row>
    <row r="10" spans="1:25" x14ac:dyDescent="0.25">
      <c r="A10" s="220">
        <v>41106</v>
      </c>
      <c r="B10" s="24">
        <v>0.28999999999999998</v>
      </c>
      <c r="C10" s="137">
        <v>0.28999999999999998</v>
      </c>
      <c r="D10" s="27">
        <v>4.53</v>
      </c>
      <c r="E10" s="27">
        <v>3.3</v>
      </c>
      <c r="F10" s="27">
        <v>2.4900000000000002</v>
      </c>
      <c r="G10" s="27">
        <v>2.0099999999999998</v>
      </c>
      <c r="H10" s="27">
        <v>0.03</v>
      </c>
      <c r="I10" s="27">
        <v>0.39</v>
      </c>
      <c r="J10" s="79"/>
      <c r="K10" s="27">
        <v>2.86</v>
      </c>
      <c r="L10" s="27">
        <v>0.99</v>
      </c>
      <c r="M10" s="27">
        <v>3.62</v>
      </c>
      <c r="N10" s="63">
        <v>7</v>
      </c>
      <c r="O10" s="149">
        <v>7</v>
      </c>
      <c r="P10" s="154">
        <v>7</v>
      </c>
      <c r="Q10" s="78">
        <v>18.100000000000001</v>
      </c>
      <c r="R10" s="164">
        <v>18.100000000000001</v>
      </c>
      <c r="S10" s="169">
        <v>18.100000000000001</v>
      </c>
      <c r="T10" s="24">
        <v>12</v>
      </c>
      <c r="U10" s="241">
        <f>SUM('Inf Conc.'!$F$7,'Inf Conc.'!$H$7,'Inf Conc.'!$I$7)-SUM(E10,G10,H10)</f>
        <v>32.849999999999994</v>
      </c>
      <c r="V10" s="261">
        <f>((SUM('Inf Conc.'!$F$7,'Inf Conc.'!$H$7,'Inf Conc.'!$I$7))-(SUM(E10,G10,H10)))/(SUM('Inf Conc.'!$F$7,'Inf Conc.'!$H$7,'Inf Conc.'!$I$7))</f>
        <v>0.86017282010997631</v>
      </c>
      <c r="W10" s="246">
        <f>'Inf Conc.'!$L$7-K10</f>
        <v>0.77</v>
      </c>
      <c r="X10" s="259">
        <f>('Inf Conc.'!$L$7-K10)/('Inf Conc.'!$L$7)</f>
        <v>0.21212121212121213</v>
      </c>
    </row>
    <row r="11" spans="1:25" x14ac:dyDescent="0.25">
      <c r="A11" s="223">
        <v>41134</v>
      </c>
      <c r="B11" s="67">
        <v>0.29699999999999999</v>
      </c>
      <c r="C11" s="138">
        <v>0.29699999999999999</v>
      </c>
      <c r="D11" s="59">
        <v>10.649999999999999</v>
      </c>
      <c r="E11" s="59">
        <v>3.14</v>
      </c>
      <c r="F11" s="59">
        <v>2.2999999999999998</v>
      </c>
      <c r="G11" s="59">
        <v>8.33</v>
      </c>
      <c r="H11" s="59">
        <v>0.02</v>
      </c>
      <c r="I11" s="59">
        <v>0.39</v>
      </c>
      <c r="J11" s="74"/>
      <c r="K11" s="59">
        <v>3.26</v>
      </c>
      <c r="L11" s="310" t="s">
        <v>97</v>
      </c>
      <c r="M11" s="59">
        <v>3.66</v>
      </c>
      <c r="N11" s="60">
        <v>6.4</v>
      </c>
      <c r="O11" s="152">
        <v>6.4</v>
      </c>
      <c r="P11" s="157">
        <v>6.4</v>
      </c>
      <c r="Q11" s="80">
        <v>17.2</v>
      </c>
      <c r="R11" s="165">
        <v>17.2</v>
      </c>
      <c r="S11" s="170">
        <v>17.2</v>
      </c>
      <c r="T11" s="67">
        <v>12</v>
      </c>
      <c r="U11" s="242">
        <f>SUM('Inf Conc.'!$F$7,'Inf Conc.'!$H$7,'Inf Conc.'!$I$7)-SUM(E11,G11,H11)</f>
        <v>26.699999999999996</v>
      </c>
      <c r="V11" s="255">
        <f>((SUM('Inf Conc.'!$F$7,'Inf Conc.'!$H$7,'Inf Conc.'!$I$7))-(SUM(E11,G11,H11)))/(SUM('Inf Conc.'!$F$7,'Inf Conc.'!$H$7,'Inf Conc.'!$I$7))</f>
        <v>0.69913589945011778</v>
      </c>
      <c r="W11" s="247">
        <f>'Inf Conc.'!$L$7-K11</f>
        <v>0.37000000000000011</v>
      </c>
      <c r="X11" s="260">
        <f>('Inf Conc.'!$L$7-K11)/('Inf Conc.'!$L$7)</f>
        <v>0.10192837465564741</v>
      </c>
    </row>
    <row r="12" spans="1:25" x14ac:dyDescent="0.25">
      <c r="A12" s="222">
        <v>41162</v>
      </c>
      <c r="B12" s="126">
        <v>0.29899999999999999</v>
      </c>
      <c r="C12" s="145">
        <v>0.29899999999999999</v>
      </c>
      <c r="D12" s="129">
        <v>12.025</v>
      </c>
      <c r="E12" s="129">
        <v>4.28</v>
      </c>
      <c r="F12" s="129">
        <v>3.08</v>
      </c>
      <c r="G12" s="129">
        <v>8.92</v>
      </c>
      <c r="H12" s="129">
        <v>2.5000000000000001E-2</v>
      </c>
      <c r="I12" s="311" t="s">
        <v>96</v>
      </c>
      <c r="J12" s="127"/>
      <c r="K12" s="311" t="s">
        <v>97</v>
      </c>
      <c r="L12" s="129">
        <v>0.43</v>
      </c>
      <c r="M12" s="129">
        <v>2.86</v>
      </c>
      <c r="N12" s="130">
        <v>7.1</v>
      </c>
      <c r="O12" s="151">
        <v>7.1</v>
      </c>
      <c r="P12" s="156">
        <v>7.1</v>
      </c>
      <c r="Q12" s="266">
        <v>20.399999999999999</v>
      </c>
      <c r="R12" s="267">
        <v>20.399999999999999</v>
      </c>
      <c r="S12" s="268">
        <v>20.399999999999999</v>
      </c>
      <c r="T12" s="126">
        <v>10</v>
      </c>
      <c r="U12" s="265">
        <f>SUM('Inf Conc.'!$F$7,'Inf Conc.'!$H$7,'Inf Conc.'!$I$7)-SUM(E12,G12,H12)</f>
        <v>24.964999999999996</v>
      </c>
      <c r="V12" s="273">
        <f>((SUM('Inf Conc.'!$F$7,'Inf Conc.'!$H$7,'Inf Conc.'!$I$7))-(SUM(E12,G12,H12)))/(SUM('Inf Conc.'!$F$7,'Inf Conc.'!$H$7,'Inf Conc.'!$I$7))</f>
        <v>0.65370515841843413</v>
      </c>
      <c r="W12" s="274" t="s">
        <v>98</v>
      </c>
      <c r="X12" s="275" t="s">
        <v>98</v>
      </c>
      <c r="Y12" s="21" t="s">
        <v>30</v>
      </c>
    </row>
    <row r="13" spans="1:25" x14ac:dyDescent="0.25">
      <c r="A13" s="223">
        <v>41191</v>
      </c>
      <c r="B13" s="67">
        <v>0.29899999999999999</v>
      </c>
      <c r="C13" s="138">
        <v>0.29899999999999999</v>
      </c>
      <c r="D13" s="59">
        <v>10.861000000000001</v>
      </c>
      <c r="E13" s="59">
        <v>3.42</v>
      </c>
      <c r="F13" s="59">
        <v>1.96</v>
      </c>
      <c r="G13" s="59">
        <v>8.782</v>
      </c>
      <c r="H13" s="59">
        <v>0.11899999999999999</v>
      </c>
      <c r="I13" s="59">
        <v>0.67</v>
      </c>
      <c r="J13" s="74"/>
      <c r="K13" s="59">
        <v>1.72</v>
      </c>
      <c r="L13" s="59">
        <v>2.0099999999999998</v>
      </c>
      <c r="M13" s="59">
        <v>3.08</v>
      </c>
      <c r="N13" s="60">
        <v>6.7</v>
      </c>
      <c r="O13" s="152">
        <v>6.7</v>
      </c>
      <c r="P13" s="157">
        <v>6.7</v>
      </c>
      <c r="Q13" s="80">
        <v>28</v>
      </c>
      <c r="R13" s="165">
        <v>28</v>
      </c>
      <c r="S13" s="170">
        <v>28</v>
      </c>
      <c r="T13" s="67">
        <v>21</v>
      </c>
      <c r="U13" s="242">
        <f>SUM('Inf Conc.'!$F$7,'Inf Conc.'!$H$7,'Inf Conc.'!$I$7)-SUM(E13,G13,H13)</f>
        <v>25.869</v>
      </c>
      <c r="V13" s="255">
        <f>((SUM('Inf Conc.'!$F$7,'Inf Conc.'!$H$7,'Inf Conc.'!$I$7))-(SUM(E13,G13,H13)))/(SUM('Inf Conc.'!$F$7,'Inf Conc.'!$H$7,'Inf Conc.'!$I$7))</f>
        <v>0.67737627651217602</v>
      </c>
      <c r="W13" s="247">
        <f>'Inf Conc.'!$L$7-K13</f>
        <v>1.91</v>
      </c>
      <c r="X13" s="260">
        <f>('Inf Conc.'!$L$7-K13)/('Inf Conc.'!$L$7)</f>
        <v>0.52617079889807161</v>
      </c>
    </row>
    <row r="14" spans="1:25" x14ac:dyDescent="0.25">
      <c r="A14" s="225">
        <v>41218</v>
      </c>
      <c r="B14" s="1">
        <v>0.29499999999999998</v>
      </c>
      <c r="C14" s="139">
        <v>0.29499999999999998</v>
      </c>
      <c r="D14" s="3">
        <v>11.816000000000001</v>
      </c>
      <c r="E14" s="3">
        <v>3.67</v>
      </c>
      <c r="F14" s="3">
        <v>2.56</v>
      </c>
      <c r="G14" s="3">
        <v>9.18</v>
      </c>
      <c r="H14" s="3">
        <v>7.5999999999999998E-2</v>
      </c>
      <c r="I14" s="3">
        <v>0.9</v>
      </c>
      <c r="J14" s="74"/>
      <c r="K14" s="3">
        <v>2.8</v>
      </c>
      <c r="L14" s="3">
        <v>0.56999999999999995</v>
      </c>
      <c r="M14" s="3">
        <v>3.11</v>
      </c>
      <c r="N14" s="54">
        <v>6.7</v>
      </c>
      <c r="O14" s="160">
        <v>6.7</v>
      </c>
      <c r="P14" s="162">
        <v>6.7</v>
      </c>
      <c r="Q14" s="53">
        <v>19.600000000000001</v>
      </c>
      <c r="R14" s="166">
        <v>19.600000000000001</v>
      </c>
      <c r="S14" s="171">
        <v>19.600000000000001</v>
      </c>
      <c r="T14" s="1">
        <v>8</v>
      </c>
      <c r="U14" s="243">
        <f>SUM('Inf Conc.'!$F$7,'Inf Conc.'!$H$7,'Inf Conc.'!$I$7)-SUM(E14,G14,H14)</f>
        <v>25.263999999999996</v>
      </c>
      <c r="V14" s="314">
        <f>((SUM('Inf Conc.'!$F$7,'Inf Conc.'!$H$7,'Inf Conc.'!$I$7))-(SUM(E14,G14,H14)))/(SUM('Inf Conc.'!$F$7,'Inf Conc.'!$H$7,'Inf Conc.'!$I$7))</f>
        <v>0.66153443309766946</v>
      </c>
      <c r="W14" s="248">
        <f>'Inf Conc.'!$L$7-K14</f>
        <v>0.83000000000000007</v>
      </c>
      <c r="X14" s="312">
        <f>('Inf Conc.'!$L$7-K14)/('Inf Conc.'!$L$7)</f>
        <v>0.22865013774104687</v>
      </c>
    </row>
    <row r="15" spans="1:25" x14ac:dyDescent="0.25">
      <c r="A15" s="226">
        <v>41253</v>
      </c>
      <c r="B15" s="65">
        <v>0.437</v>
      </c>
      <c r="C15" s="140">
        <v>0.437</v>
      </c>
      <c r="D15" s="61">
        <v>9.1049999999999986</v>
      </c>
      <c r="E15" s="61">
        <v>1.99</v>
      </c>
      <c r="F15" s="61">
        <v>1.82</v>
      </c>
      <c r="G15" s="61">
        <v>7.2229999999999999</v>
      </c>
      <c r="H15" s="61">
        <v>6.2E-2</v>
      </c>
      <c r="I15" s="61">
        <v>0.18</v>
      </c>
      <c r="J15" s="127"/>
      <c r="K15" s="61">
        <v>1.31</v>
      </c>
      <c r="L15" s="61">
        <v>1.35</v>
      </c>
      <c r="M15" s="61">
        <v>2.077</v>
      </c>
      <c r="N15" s="62">
        <v>7</v>
      </c>
      <c r="O15" s="161">
        <v>7</v>
      </c>
      <c r="P15" s="163">
        <v>7</v>
      </c>
      <c r="Q15" s="83">
        <v>16.8</v>
      </c>
      <c r="R15" s="167">
        <v>16.8</v>
      </c>
      <c r="S15" s="172">
        <v>16.8</v>
      </c>
      <c r="T15" s="65">
        <v>9.1999999999999993</v>
      </c>
      <c r="U15" s="244">
        <f>SUM('Inf Conc.'!$F$7,'Inf Conc.'!$H$7,'Inf Conc.'!$I$7)-SUM(E15,G15,H15)</f>
        <v>28.914999999999999</v>
      </c>
      <c r="V15" s="315">
        <f>((SUM('Inf Conc.'!$F$7,'Inf Conc.'!$H$7,'Inf Conc.'!$I$7))-(SUM(E15,G15,H15)))/(SUM('Inf Conc.'!$F$7,'Inf Conc.'!$H$7,'Inf Conc.'!$I$7))</f>
        <v>0.75713537575281487</v>
      </c>
      <c r="W15" s="249">
        <f>'Inf Conc.'!$L$7-K15</f>
        <v>2.3199999999999998</v>
      </c>
      <c r="X15" s="313">
        <f>('Inf Conc.'!$L$7-K15)/('Inf Conc.'!$L$7)</f>
        <v>0.6391184573002755</v>
      </c>
      <c r="Y15" s="21" t="s">
        <v>29</v>
      </c>
    </row>
    <row r="16" spans="1:25" x14ac:dyDescent="0.25">
      <c r="A16" s="225">
        <v>41275</v>
      </c>
      <c r="B16" s="1"/>
      <c r="C16" s="139"/>
      <c r="D16" s="3">
        <f t="shared" ref="D16:D33" si="0">SUM(F16,G16,H16)</f>
        <v>0</v>
      </c>
      <c r="E16" s="3"/>
      <c r="F16" s="3"/>
      <c r="G16" s="3"/>
      <c r="H16" s="3"/>
      <c r="I16" s="3"/>
      <c r="J16" s="74"/>
      <c r="K16" s="3"/>
      <c r="L16" s="3"/>
      <c r="M16" s="3"/>
      <c r="N16" s="54"/>
      <c r="O16" s="160"/>
      <c r="P16" s="162"/>
      <c r="Q16" s="53"/>
      <c r="R16" s="166"/>
      <c r="S16" s="171"/>
      <c r="T16" s="1"/>
      <c r="U16" s="243"/>
      <c r="V16" s="248"/>
      <c r="W16" s="248"/>
      <c r="X16" s="36"/>
    </row>
    <row r="17" spans="1:25" x14ac:dyDescent="0.25">
      <c r="A17" s="223">
        <v>41306</v>
      </c>
      <c r="B17" s="67"/>
      <c r="C17" s="138"/>
      <c r="D17" s="59">
        <f t="shared" si="0"/>
        <v>0</v>
      </c>
      <c r="E17" s="59"/>
      <c r="F17" s="59"/>
      <c r="G17" s="59"/>
      <c r="H17" s="59"/>
      <c r="I17" s="59"/>
      <c r="J17" s="74"/>
      <c r="K17" s="59"/>
      <c r="L17" s="59"/>
      <c r="M17" s="59"/>
      <c r="N17" s="60"/>
      <c r="O17" s="152"/>
      <c r="P17" s="157"/>
      <c r="Q17" s="80"/>
      <c r="R17" s="165"/>
      <c r="S17" s="170"/>
      <c r="T17" s="67"/>
      <c r="U17" s="242"/>
      <c r="V17" s="247"/>
      <c r="W17" s="247"/>
      <c r="X17" s="82"/>
    </row>
    <row r="18" spans="1:25" x14ac:dyDescent="0.25">
      <c r="A18" s="222">
        <v>41334</v>
      </c>
      <c r="B18" s="126"/>
      <c r="C18" s="145"/>
      <c r="D18" s="129">
        <f t="shared" si="0"/>
        <v>0</v>
      </c>
      <c r="E18" s="129"/>
      <c r="F18" s="129"/>
      <c r="G18" s="129"/>
      <c r="H18" s="129"/>
      <c r="I18" s="129"/>
      <c r="J18" s="127"/>
      <c r="K18" s="129"/>
      <c r="L18" s="129"/>
      <c r="M18" s="129"/>
      <c r="N18" s="130"/>
      <c r="O18" s="151"/>
      <c r="P18" s="156"/>
      <c r="Q18" s="266"/>
      <c r="R18" s="267"/>
      <c r="S18" s="268"/>
      <c r="T18" s="126"/>
      <c r="U18" s="265"/>
      <c r="V18" s="274"/>
      <c r="W18" s="274"/>
      <c r="X18" s="277"/>
      <c r="Y18" s="21" t="s">
        <v>31</v>
      </c>
    </row>
    <row r="19" spans="1:25" x14ac:dyDescent="0.25">
      <c r="A19" s="223">
        <v>41365</v>
      </c>
      <c r="B19" s="67"/>
      <c r="C19" s="138"/>
      <c r="D19" s="59">
        <f t="shared" si="0"/>
        <v>0</v>
      </c>
      <c r="E19" s="59"/>
      <c r="F19" s="59"/>
      <c r="G19" s="59"/>
      <c r="H19" s="59"/>
      <c r="I19" s="59"/>
      <c r="J19" s="74"/>
      <c r="K19" s="59"/>
      <c r="L19" s="59"/>
      <c r="M19" s="59"/>
      <c r="N19" s="60"/>
      <c r="O19" s="152"/>
      <c r="P19" s="157"/>
      <c r="Q19" s="80"/>
      <c r="R19" s="165"/>
      <c r="S19" s="170"/>
      <c r="T19" s="67"/>
      <c r="U19" s="242"/>
      <c r="V19" s="247"/>
      <c r="W19" s="247"/>
      <c r="X19" s="82"/>
    </row>
    <row r="20" spans="1:25" x14ac:dyDescent="0.25">
      <c r="A20" s="225">
        <v>41395</v>
      </c>
      <c r="B20" s="1"/>
      <c r="C20" s="139"/>
      <c r="D20" s="3">
        <f t="shared" si="0"/>
        <v>0</v>
      </c>
      <c r="E20" s="3"/>
      <c r="F20" s="3"/>
      <c r="G20" s="3"/>
      <c r="H20" s="3"/>
      <c r="I20" s="3"/>
      <c r="J20" s="74"/>
      <c r="K20" s="3"/>
      <c r="L20" s="3"/>
      <c r="M20" s="3"/>
      <c r="N20" s="54"/>
      <c r="O20" s="160"/>
      <c r="P20" s="162"/>
      <c r="Q20" s="53"/>
      <c r="R20" s="166"/>
      <c r="S20" s="171"/>
      <c r="T20" s="1"/>
      <c r="U20" s="243"/>
      <c r="V20" s="248"/>
      <c r="W20" s="248"/>
      <c r="X20" s="36"/>
      <c r="Y20" s="276"/>
    </row>
    <row r="21" spans="1:25" x14ac:dyDescent="0.25">
      <c r="A21" s="226">
        <v>41426</v>
      </c>
      <c r="B21" s="65"/>
      <c r="C21" s="140"/>
      <c r="D21" s="61">
        <f t="shared" si="0"/>
        <v>0</v>
      </c>
      <c r="E21" s="61"/>
      <c r="F21" s="61"/>
      <c r="G21" s="61"/>
      <c r="H21" s="61"/>
      <c r="I21" s="61"/>
      <c r="J21" s="127"/>
      <c r="K21" s="61"/>
      <c r="L21" s="61"/>
      <c r="M21" s="61"/>
      <c r="N21" s="62"/>
      <c r="O21" s="161"/>
      <c r="P21" s="163"/>
      <c r="Q21" s="83"/>
      <c r="R21" s="167"/>
      <c r="S21" s="172"/>
      <c r="T21" s="65"/>
      <c r="U21" s="244"/>
      <c r="V21" s="249"/>
      <c r="W21" s="249"/>
      <c r="X21" s="85"/>
      <c r="Y21" s="40" t="s">
        <v>27</v>
      </c>
    </row>
    <row r="22" spans="1:25" x14ac:dyDescent="0.25">
      <c r="A22" s="225">
        <v>41456</v>
      </c>
      <c r="B22" s="1"/>
      <c r="C22" s="139"/>
      <c r="D22" s="3">
        <f t="shared" si="0"/>
        <v>0</v>
      </c>
      <c r="E22" s="3"/>
      <c r="F22" s="3"/>
      <c r="G22" s="3"/>
      <c r="H22" s="3"/>
      <c r="I22" s="3"/>
      <c r="J22" s="74"/>
      <c r="K22" s="3"/>
      <c r="L22" s="3"/>
      <c r="M22" s="3"/>
      <c r="N22" s="54"/>
      <c r="O22" s="160"/>
      <c r="P22" s="162"/>
      <c r="Q22" s="53"/>
      <c r="R22" s="166"/>
      <c r="S22" s="171"/>
      <c r="T22" s="1"/>
      <c r="U22" s="243"/>
      <c r="V22" s="248"/>
      <c r="W22" s="248"/>
      <c r="X22" s="36"/>
    </row>
    <row r="23" spans="1:25" x14ac:dyDescent="0.25">
      <c r="A23" s="223">
        <v>41487</v>
      </c>
      <c r="B23" s="67"/>
      <c r="C23" s="138"/>
      <c r="D23" s="67">
        <f t="shared" si="0"/>
        <v>0</v>
      </c>
      <c r="E23" s="59"/>
      <c r="F23" s="59"/>
      <c r="G23" s="59"/>
      <c r="H23" s="59"/>
      <c r="I23" s="59"/>
      <c r="J23" s="74"/>
      <c r="K23" s="59"/>
      <c r="L23" s="59"/>
      <c r="M23" s="59"/>
      <c r="N23" s="60"/>
      <c r="O23" s="152"/>
      <c r="P23" s="157"/>
      <c r="Q23" s="80"/>
      <c r="R23" s="165"/>
      <c r="S23" s="170"/>
      <c r="T23" s="67"/>
      <c r="U23" s="242"/>
      <c r="V23" s="247"/>
      <c r="W23" s="247"/>
      <c r="X23" s="82"/>
      <c r="Y23" s="64"/>
    </row>
    <row r="24" spans="1:25" x14ac:dyDescent="0.25">
      <c r="A24" s="222">
        <v>41518</v>
      </c>
      <c r="B24" s="126"/>
      <c r="C24" s="145"/>
      <c r="D24" s="129">
        <f t="shared" si="0"/>
        <v>0</v>
      </c>
      <c r="E24" s="129"/>
      <c r="F24" s="129"/>
      <c r="G24" s="129"/>
      <c r="H24" s="129"/>
      <c r="I24" s="129"/>
      <c r="J24" s="127"/>
      <c r="K24" s="129"/>
      <c r="L24" s="129"/>
      <c r="M24" s="129"/>
      <c r="N24" s="130"/>
      <c r="O24" s="151"/>
      <c r="P24" s="156"/>
      <c r="Q24" s="266"/>
      <c r="R24" s="267"/>
      <c r="S24" s="268"/>
      <c r="T24" s="126"/>
      <c r="U24" s="265"/>
      <c r="V24" s="274"/>
      <c r="W24" s="274"/>
      <c r="X24" s="277"/>
      <c r="Y24" s="21" t="s">
        <v>30</v>
      </c>
    </row>
    <row r="25" spans="1:25" x14ac:dyDescent="0.25">
      <c r="A25" s="278">
        <v>41548</v>
      </c>
      <c r="B25" s="208"/>
      <c r="C25" s="207"/>
      <c r="D25" s="209">
        <f t="shared" si="0"/>
        <v>0</v>
      </c>
      <c r="E25" s="209"/>
      <c r="F25" s="209"/>
      <c r="G25" s="209"/>
      <c r="H25" s="209"/>
      <c r="I25" s="209"/>
      <c r="J25" s="279"/>
      <c r="K25" s="209"/>
      <c r="L25" s="209"/>
      <c r="M25" s="209"/>
      <c r="N25" s="280"/>
      <c r="O25" s="281"/>
      <c r="P25" s="282"/>
      <c r="Q25" s="210"/>
      <c r="R25" s="283"/>
      <c r="S25" s="284"/>
      <c r="T25" s="208"/>
      <c r="U25" s="285"/>
      <c r="V25" s="286"/>
      <c r="W25" s="286"/>
      <c r="X25" s="287"/>
    </row>
    <row r="26" spans="1:25" x14ac:dyDescent="0.25">
      <c r="A26" s="225">
        <v>41579</v>
      </c>
      <c r="B26" s="1"/>
      <c r="C26" s="139"/>
      <c r="D26" s="3">
        <f t="shared" si="0"/>
        <v>0</v>
      </c>
      <c r="E26" s="3"/>
      <c r="F26" s="3"/>
      <c r="G26" s="3"/>
      <c r="H26" s="3"/>
      <c r="I26" s="3"/>
      <c r="J26" s="74"/>
      <c r="K26" s="3"/>
      <c r="L26" s="3"/>
      <c r="M26" s="3"/>
      <c r="N26" s="54"/>
      <c r="O26" s="160"/>
      <c r="P26" s="162"/>
      <c r="Q26" s="53"/>
      <c r="R26" s="166"/>
      <c r="S26" s="171"/>
      <c r="T26" s="1"/>
      <c r="U26" s="243"/>
      <c r="V26" s="248"/>
      <c r="W26" s="248"/>
      <c r="X26" s="36"/>
      <c r="Y26" s="288"/>
    </row>
    <row r="27" spans="1:25" x14ac:dyDescent="0.25">
      <c r="A27" s="226">
        <v>41609</v>
      </c>
      <c r="B27" s="65"/>
      <c r="C27" s="140"/>
      <c r="D27" s="61">
        <f t="shared" si="0"/>
        <v>0</v>
      </c>
      <c r="E27" s="61"/>
      <c r="F27" s="61"/>
      <c r="G27" s="61"/>
      <c r="H27" s="61"/>
      <c r="I27" s="61"/>
      <c r="J27" s="127"/>
      <c r="K27" s="61"/>
      <c r="L27" s="61"/>
      <c r="M27" s="61"/>
      <c r="N27" s="62"/>
      <c r="O27" s="161"/>
      <c r="P27" s="163"/>
      <c r="Q27" s="83"/>
      <c r="R27" s="167"/>
      <c r="S27" s="172"/>
      <c r="T27" s="65"/>
      <c r="U27" s="244"/>
      <c r="V27" s="249"/>
      <c r="W27" s="249"/>
      <c r="X27" s="85"/>
      <c r="Y27" s="21" t="s">
        <v>29</v>
      </c>
    </row>
    <row r="28" spans="1:25" x14ac:dyDescent="0.25">
      <c r="A28" s="225">
        <v>41640</v>
      </c>
      <c r="B28" s="1"/>
      <c r="C28" s="139"/>
      <c r="D28" s="3">
        <f t="shared" si="0"/>
        <v>0</v>
      </c>
      <c r="E28" s="3"/>
      <c r="F28" s="3"/>
      <c r="G28" s="3"/>
      <c r="H28" s="3"/>
      <c r="I28" s="3"/>
      <c r="J28" s="74"/>
      <c r="K28" s="3"/>
      <c r="L28" s="3"/>
      <c r="M28" s="3"/>
      <c r="N28" s="54"/>
      <c r="O28" s="160"/>
      <c r="P28" s="162"/>
      <c r="Q28" s="53"/>
      <c r="R28" s="166"/>
      <c r="S28" s="171"/>
      <c r="T28" s="1"/>
      <c r="U28" s="243"/>
      <c r="V28" s="248"/>
      <c r="W28" s="248"/>
      <c r="X28" s="36"/>
    </row>
    <row r="29" spans="1:25" x14ac:dyDescent="0.25">
      <c r="A29" s="223">
        <v>41671</v>
      </c>
      <c r="B29" s="67"/>
      <c r="C29" s="138"/>
      <c r="D29" s="67">
        <f t="shared" si="0"/>
        <v>0</v>
      </c>
      <c r="E29" s="59"/>
      <c r="F29" s="59"/>
      <c r="G29" s="59"/>
      <c r="H29" s="59"/>
      <c r="I29" s="59"/>
      <c r="J29" s="74"/>
      <c r="K29" s="59"/>
      <c r="L29" s="59"/>
      <c r="M29" s="59"/>
      <c r="N29" s="60"/>
      <c r="O29" s="152"/>
      <c r="P29" s="157"/>
      <c r="Q29" s="80"/>
      <c r="R29" s="165"/>
      <c r="S29" s="170"/>
      <c r="T29" s="67"/>
      <c r="U29" s="242"/>
      <c r="V29" s="247"/>
      <c r="W29" s="247"/>
      <c r="X29" s="82"/>
    </row>
    <row r="30" spans="1:25" x14ac:dyDescent="0.25">
      <c r="A30" s="222">
        <v>41699</v>
      </c>
      <c r="B30" s="126"/>
      <c r="C30" s="145"/>
      <c r="D30" s="129">
        <f t="shared" si="0"/>
        <v>0</v>
      </c>
      <c r="E30" s="129"/>
      <c r="F30" s="129"/>
      <c r="G30" s="129"/>
      <c r="H30" s="129"/>
      <c r="I30" s="129"/>
      <c r="J30" s="127"/>
      <c r="K30" s="129"/>
      <c r="L30" s="129"/>
      <c r="M30" s="129"/>
      <c r="N30" s="130"/>
      <c r="O30" s="151"/>
      <c r="P30" s="156"/>
      <c r="Q30" s="266"/>
      <c r="R30" s="267"/>
      <c r="S30" s="268"/>
      <c r="T30" s="126"/>
      <c r="U30" s="265"/>
      <c r="V30" s="274"/>
      <c r="W30" s="274"/>
      <c r="X30" s="277"/>
      <c r="Y30" s="21" t="s">
        <v>31</v>
      </c>
    </row>
    <row r="31" spans="1:25" x14ac:dyDescent="0.25">
      <c r="A31" s="223">
        <v>41730</v>
      </c>
      <c r="B31" s="67"/>
      <c r="C31" s="138"/>
      <c r="D31" s="59">
        <f t="shared" si="0"/>
        <v>0</v>
      </c>
      <c r="E31" s="59"/>
      <c r="F31" s="59"/>
      <c r="G31" s="59"/>
      <c r="H31" s="59"/>
      <c r="I31" s="59"/>
      <c r="J31" s="74"/>
      <c r="K31" s="59"/>
      <c r="L31" s="59"/>
      <c r="M31" s="59"/>
      <c r="N31" s="60"/>
      <c r="O31" s="152"/>
      <c r="P31" s="157"/>
      <c r="Q31" s="80"/>
      <c r="R31" s="165"/>
      <c r="S31" s="170"/>
      <c r="T31" s="67"/>
      <c r="U31" s="242"/>
      <c r="V31" s="247"/>
      <c r="W31" s="247"/>
      <c r="X31" s="82"/>
    </row>
    <row r="32" spans="1:25" x14ac:dyDescent="0.25">
      <c r="A32" s="225">
        <v>41760</v>
      </c>
      <c r="B32" s="1"/>
      <c r="C32" s="139"/>
      <c r="D32" s="3">
        <f t="shared" si="0"/>
        <v>0</v>
      </c>
      <c r="E32" s="3"/>
      <c r="F32" s="3"/>
      <c r="G32" s="3"/>
      <c r="H32" s="3"/>
      <c r="I32" s="3"/>
      <c r="J32" s="74"/>
      <c r="K32" s="3"/>
      <c r="L32" s="3"/>
      <c r="M32" s="3"/>
      <c r="N32" s="54"/>
      <c r="O32" s="160"/>
      <c r="P32" s="162"/>
      <c r="Q32" s="53"/>
      <c r="R32" s="166"/>
      <c r="S32" s="171"/>
      <c r="T32" s="1"/>
      <c r="U32" s="243"/>
      <c r="V32" s="248"/>
      <c r="W32" s="248"/>
      <c r="X32" s="36"/>
      <c r="Y32" s="276"/>
    </row>
    <row r="33" spans="1:25" ht="15.75" thickBot="1" x14ac:dyDescent="0.3">
      <c r="A33" s="224">
        <v>41791</v>
      </c>
      <c r="B33" s="70"/>
      <c r="C33" s="141"/>
      <c r="D33" s="71">
        <f t="shared" si="0"/>
        <v>0</v>
      </c>
      <c r="E33" s="71"/>
      <c r="F33" s="71"/>
      <c r="G33" s="71"/>
      <c r="H33" s="71"/>
      <c r="I33" s="71"/>
      <c r="J33" s="75"/>
      <c r="K33" s="71"/>
      <c r="L33" s="71"/>
      <c r="M33" s="71"/>
      <c r="N33" s="73"/>
      <c r="O33" s="153"/>
      <c r="P33" s="158"/>
      <c r="Q33" s="86"/>
      <c r="R33" s="168"/>
      <c r="S33" s="173"/>
      <c r="T33" s="70"/>
      <c r="U33" s="245"/>
      <c r="V33" s="250"/>
      <c r="W33" s="250"/>
      <c r="X33" s="87"/>
      <c r="Y33" s="40" t="s">
        <v>28</v>
      </c>
    </row>
    <row r="36" spans="1:25" ht="23.25" x14ac:dyDescent="0.35">
      <c r="B36" s="330" t="s">
        <v>44</v>
      </c>
      <c r="C36" s="330"/>
      <c r="D36" s="33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0"/>
      <c r="Q36" s="330"/>
      <c r="R36" s="330"/>
      <c r="S36" s="330"/>
      <c r="T36" s="330"/>
    </row>
    <row r="37" spans="1:25" ht="15.75" thickBot="1" x14ac:dyDescent="0.3">
      <c r="B37" s="338" t="s">
        <v>43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</row>
    <row r="38" spans="1:25" x14ac:dyDescent="0.25">
      <c r="A38" s="56" t="s">
        <v>36</v>
      </c>
      <c r="B38" s="24"/>
      <c r="C38" s="137"/>
      <c r="D38" s="27">
        <f t="shared" ref="D38:D41" si="1">SUM(F38,G38,H38)</f>
        <v>0</v>
      </c>
      <c r="E38" s="27"/>
      <c r="F38" s="27"/>
      <c r="G38" s="27"/>
      <c r="H38" s="27"/>
      <c r="I38" s="27"/>
      <c r="J38" s="92"/>
      <c r="K38" s="27"/>
      <c r="L38" s="27"/>
      <c r="M38" s="27"/>
      <c r="N38" s="63"/>
      <c r="O38" s="149"/>
      <c r="P38" s="154"/>
      <c r="Q38" s="78"/>
      <c r="R38" s="164"/>
      <c r="S38" s="169"/>
      <c r="T38" s="37"/>
      <c r="U38" s="33"/>
      <c r="V38" s="33"/>
      <c r="W38" s="35"/>
      <c r="X38" s="33"/>
      <c r="Y38" s="55"/>
    </row>
    <row r="39" spans="1:25" x14ac:dyDescent="0.25">
      <c r="A39" s="57" t="s">
        <v>36</v>
      </c>
      <c r="B39" s="95"/>
      <c r="C39" s="142"/>
      <c r="D39" s="96">
        <f t="shared" si="1"/>
        <v>0</v>
      </c>
      <c r="E39" s="96"/>
      <c r="F39" s="96"/>
      <c r="G39" s="96"/>
      <c r="H39" s="96"/>
      <c r="I39" s="96"/>
      <c r="J39" s="93"/>
      <c r="K39" s="96"/>
      <c r="L39" s="96"/>
      <c r="M39" s="96"/>
      <c r="N39" s="97"/>
      <c r="O39" s="150"/>
      <c r="P39" s="155"/>
      <c r="Q39" s="98"/>
      <c r="R39" s="176"/>
      <c r="S39" s="178"/>
      <c r="T39" s="99"/>
      <c r="U39" s="100"/>
      <c r="V39" s="100"/>
      <c r="W39" s="101"/>
      <c r="X39" s="100"/>
    </row>
    <row r="40" spans="1:25" x14ac:dyDescent="0.25">
      <c r="A40" s="57" t="s">
        <v>40</v>
      </c>
      <c r="B40" s="1"/>
      <c r="C40" s="139"/>
      <c r="D40" s="3">
        <f t="shared" si="1"/>
        <v>0</v>
      </c>
      <c r="E40" s="3"/>
      <c r="F40" s="3"/>
      <c r="G40" s="3"/>
      <c r="H40" s="3"/>
      <c r="I40" s="3"/>
      <c r="J40" s="93"/>
      <c r="K40" s="3"/>
      <c r="L40" s="3"/>
      <c r="M40" s="3"/>
      <c r="N40" s="54"/>
      <c r="O40" s="160"/>
      <c r="P40" s="162"/>
      <c r="Q40" s="53"/>
      <c r="R40" s="166"/>
      <c r="S40" s="171"/>
      <c r="T40" s="38"/>
      <c r="U40" s="34"/>
      <c r="V40" s="34"/>
      <c r="W40" s="36"/>
      <c r="X40" s="34"/>
    </row>
    <row r="41" spans="1:25" ht="15.75" thickBot="1" x14ac:dyDescent="0.3">
      <c r="A41" s="58" t="s">
        <v>40</v>
      </c>
      <c r="B41" s="102"/>
      <c r="C41" s="143"/>
      <c r="D41" s="103">
        <f t="shared" si="1"/>
        <v>0</v>
      </c>
      <c r="E41" s="103"/>
      <c r="F41" s="103"/>
      <c r="G41" s="103"/>
      <c r="H41" s="103"/>
      <c r="I41" s="103"/>
      <c r="J41" s="94"/>
      <c r="K41" s="103"/>
      <c r="L41" s="103"/>
      <c r="M41" s="103"/>
      <c r="N41" s="104"/>
      <c r="O41" s="174"/>
      <c r="P41" s="175"/>
      <c r="Q41" s="105"/>
      <c r="R41" s="177"/>
      <c r="S41" s="179"/>
      <c r="T41" s="106"/>
      <c r="U41" s="107"/>
      <c r="V41" s="107"/>
      <c r="W41" s="108"/>
      <c r="X41" s="107"/>
    </row>
    <row r="44" spans="1:25" x14ac:dyDescent="0.25">
      <c r="Y44" s="55"/>
    </row>
    <row r="45" spans="1:25" x14ac:dyDescent="0.25">
      <c r="Y45" s="34"/>
    </row>
    <row r="46" spans="1:25" x14ac:dyDescent="0.25">
      <c r="Y46" s="34"/>
    </row>
    <row r="47" spans="1:25" x14ac:dyDescent="0.25">
      <c r="Y47" s="34"/>
    </row>
    <row r="48" spans="1:25" x14ac:dyDescent="0.25">
      <c r="Y48" s="34"/>
    </row>
    <row r="49" spans="25:25" x14ac:dyDescent="0.25">
      <c r="Y49" s="34"/>
    </row>
    <row r="50" spans="25:25" x14ac:dyDescent="0.25">
      <c r="Y50" s="64"/>
    </row>
    <row r="51" spans="25:25" x14ac:dyDescent="0.25">
      <c r="Y51" s="34"/>
    </row>
    <row r="54" spans="25:25" ht="11.25" customHeight="1" x14ac:dyDescent="0.25"/>
    <row r="55" spans="25:25" ht="10.5" customHeight="1" x14ac:dyDescent="0.25"/>
  </sheetData>
  <mergeCells count="11">
    <mergeCell ref="B2:T2"/>
    <mergeCell ref="B1:T1"/>
    <mergeCell ref="B36:T36"/>
    <mergeCell ref="B37:T37"/>
    <mergeCell ref="B8:C8"/>
    <mergeCell ref="N8:P8"/>
    <mergeCell ref="Q8:S8"/>
    <mergeCell ref="B5:U5"/>
    <mergeCell ref="B7:T7"/>
    <mergeCell ref="B3:Q3"/>
    <mergeCell ref="B4:Q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topLeftCell="A3" workbookViewId="0">
      <selection activeCell="A3" sqref="A3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36" t="s">
        <v>19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233"/>
      <c r="R1" s="233"/>
    </row>
    <row r="2" spans="1:19" ht="17.25" customHeight="1" x14ac:dyDescent="0.25">
      <c r="A2" s="200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233"/>
      <c r="R2" s="233"/>
    </row>
    <row r="3" spans="1:19" ht="18.75" x14ac:dyDescent="0.3">
      <c r="B3" s="334" t="s">
        <v>94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232"/>
    </row>
    <row r="4" spans="1:19" ht="18.75" x14ac:dyDescent="0.3">
      <c r="B4" s="335" t="s">
        <v>95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232"/>
    </row>
    <row r="5" spans="1:19" ht="8.25" customHeight="1" x14ac:dyDescent="0.25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33"/>
      <c r="R5" s="233"/>
    </row>
    <row r="6" spans="1:19" ht="27" customHeight="1" thickBot="1" x14ac:dyDescent="0.3">
      <c r="B6" s="344" t="s">
        <v>75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234"/>
      <c r="R6" s="234"/>
    </row>
    <row r="7" spans="1:19" ht="45" x14ac:dyDescent="0.25">
      <c r="A7" s="262" t="s">
        <v>0</v>
      </c>
      <c r="B7" s="339" t="s">
        <v>16</v>
      </c>
      <c r="C7" s="340"/>
      <c r="D7" s="10" t="s">
        <v>6</v>
      </c>
      <c r="E7" s="11" t="s">
        <v>4</v>
      </c>
      <c r="F7" s="11" t="s">
        <v>5</v>
      </c>
      <c r="G7" s="11" t="s">
        <v>1</v>
      </c>
      <c r="H7" s="11" t="s">
        <v>2</v>
      </c>
      <c r="I7" s="11" t="s">
        <v>3</v>
      </c>
      <c r="J7" s="11" t="s">
        <v>7</v>
      </c>
      <c r="K7" s="11" t="s">
        <v>8</v>
      </c>
      <c r="L7" s="11" t="s">
        <v>59</v>
      </c>
      <c r="M7" s="264" t="s">
        <v>53</v>
      </c>
      <c r="N7" s="43" t="s">
        <v>10</v>
      </c>
      <c r="O7" s="48" t="s">
        <v>47</v>
      </c>
      <c r="P7" s="48" t="s">
        <v>90</v>
      </c>
      <c r="Q7" s="48" t="s">
        <v>46</v>
      </c>
      <c r="R7" s="48" t="s">
        <v>92</v>
      </c>
      <c r="S7" s="19"/>
    </row>
    <row r="8" spans="1:19" ht="35.25" thickBot="1" x14ac:dyDescent="0.3">
      <c r="A8" s="216" t="s">
        <v>82</v>
      </c>
      <c r="B8" s="12" t="s">
        <v>17</v>
      </c>
      <c r="C8" s="136" t="s">
        <v>11</v>
      </c>
      <c r="D8" s="15"/>
      <c r="E8" s="14"/>
      <c r="F8" s="14"/>
      <c r="G8" s="14"/>
      <c r="H8" s="14"/>
      <c r="I8" s="14"/>
      <c r="J8" s="14"/>
      <c r="K8" s="14"/>
      <c r="L8" s="14"/>
      <c r="M8" s="16" t="s">
        <v>74</v>
      </c>
      <c r="N8" s="44"/>
      <c r="O8" s="49" t="s">
        <v>22</v>
      </c>
      <c r="P8" s="49" t="s">
        <v>22</v>
      </c>
      <c r="Q8" s="49" t="s">
        <v>50</v>
      </c>
      <c r="R8" s="49" t="s">
        <v>91</v>
      </c>
      <c r="S8" s="19"/>
    </row>
    <row r="9" spans="1:19" x14ac:dyDescent="0.25">
      <c r="A9" s="220">
        <v>41106</v>
      </c>
      <c r="B9" s="27">
        <f>'Eff Conc.'!B10</f>
        <v>0.28999999999999998</v>
      </c>
      <c r="C9" s="137">
        <f>'Eff Conc.'!C10</f>
        <v>0.28999999999999998</v>
      </c>
      <c r="D9" s="301">
        <f>'Eff Conc.'!D10*B9*3.78</f>
        <v>4.9657860000000005</v>
      </c>
      <c r="E9" s="301">
        <f>'Eff Conc.'!E10*B9*3.78</f>
        <v>3.6174599999999995</v>
      </c>
      <c r="F9" s="301">
        <f>'Eff Conc.'!F10*B9*3.78</f>
        <v>2.7295379999999998</v>
      </c>
      <c r="G9" s="301">
        <f>'Eff Conc.'!G10*B9*3.78</f>
        <v>2.2033619999999994</v>
      </c>
      <c r="H9" s="27">
        <f>'Eff Conc.'!H10*B9*3.78</f>
        <v>3.2885999999999999E-2</v>
      </c>
      <c r="I9" s="301">
        <f>'Eff Conc.'!I10*B9*3.78</f>
        <v>0.42751799999999995</v>
      </c>
      <c r="J9" s="79">
        <f>'Eff Conc.'!J10*B9*3.78</f>
        <v>0</v>
      </c>
      <c r="K9" s="301">
        <f>'Eff Conc.'!K10*B9*3.78</f>
        <v>3.1351319999999996</v>
      </c>
      <c r="L9" s="301">
        <f>'Eff Conc.'!L10*B9*3.78</f>
        <v>1.0852379999999999</v>
      </c>
      <c r="M9" s="301">
        <f>'Eff Conc.'!M10*C9*3.78</f>
        <v>3.9682439999999999</v>
      </c>
      <c r="N9" s="37">
        <f>'Eff Conc.'!T10*B9*3.78</f>
        <v>13.154399999999997</v>
      </c>
      <c r="O9" s="304">
        <f>SUM('Inf Loads'!$F$6,'Inf Loads'!$H$6,'Inf Loads'!$I$6)-SUM(E9,G9,H9)</f>
        <v>39.041692199999993</v>
      </c>
      <c r="P9" s="256">
        <f>((SUM('Inf Loads'!$F$6,'Inf Loads'!$H$6,'Inf Loads'!$I$6))-(SUM(E9,G9,H9)))/(SUM('Inf Loads'!$F$6,'Inf Loads'!$H$6,'Inf Loads'!$I$6))</f>
        <v>0.86961452679065332</v>
      </c>
      <c r="Q9" s="305">
        <f>'Inf Loads'!$L$6-K9</f>
        <v>1.1322234</v>
      </c>
      <c r="R9" s="257">
        <f>('Inf Loads'!$L$6-K9)/('Inf Loads'!$L$6)</f>
        <v>0.26532203059534254</v>
      </c>
    </row>
    <row r="10" spans="1:19" x14ac:dyDescent="0.25">
      <c r="A10" s="223">
        <v>41134</v>
      </c>
      <c r="B10" s="59">
        <f>'Eff Conc.'!B11</f>
        <v>0.29699999999999999</v>
      </c>
      <c r="C10" s="138">
        <f>'Eff Conc.'!C11</f>
        <v>0.29699999999999999</v>
      </c>
      <c r="D10" s="302">
        <f>'Eff Conc.'!D11*B10*3.78</f>
        <v>11.956328999999997</v>
      </c>
      <c r="E10" s="302">
        <f>'Eff Conc.'!E11*B10*3.78</f>
        <v>3.5251523999999996</v>
      </c>
      <c r="F10" s="302">
        <f>'Eff Conc.'!F11*B10*3.78</f>
        <v>2.5821179999999995</v>
      </c>
      <c r="G10" s="302">
        <f>'Eff Conc.'!G11*B10*3.78</f>
        <v>9.3517577999999997</v>
      </c>
      <c r="H10" s="59">
        <f>'Eff Conc.'!H11*B10*3.78</f>
        <v>2.24532E-2</v>
      </c>
      <c r="I10" s="59">
        <f>'Eff Conc.'!I11*B10*3.78</f>
        <v>0.43783739999999999</v>
      </c>
      <c r="J10" s="74">
        <f>'Eff Conc.'!J11*B10*3.78</f>
        <v>0</v>
      </c>
      <c r="K10" s="302">
        <f>'Eff Conc.'!K11*B10*3.78</f>
        <v>3.6598715999999993</v>
      </c>
      <c r="L10" s="59" t="s">
        <v>98</v>
      </c>
      <c r="M10" s="302">
        <f>'Eff Conc.'!M11*C10*3.78</f>
        <v>4.1089356000000006</v>
      </c>
      <c r="N10" s="68">
        <f>'Eff Conc.'!T11*B10*3.78</f>
        <v>13.471919999999999</v>
      </c>
      <c r="O10" s="306">
        <f>SUM('Inf Loads'!$F$6,'Inf Loads'!$H$6,'Inf Loads'!$I$6)-SUM(E10,G10,H10)</f>
        <v>31.996036799999992</v>
      </c>
      <c r="P10" s="258">
        <f>((SUM('Inf Loads'!$F$6,'Inf Loads'!$H$6,'Inf Loads'!$I$6))-(SUM(E10,G10,H10)))/(SUM('Inf Loads'!$F$6,'Inf Loads'!$H$6,'Inf Loads'!$I$6))</f>
        <v>0.71267962101827975</v>
      </c>
      <c r="Q10" s="307">
        <f>'Inf Loads'!$L$6-K10</f>
        <v>0.60748380000000024</v>
      </c>
      <c r="R10" s="258">
        <f>('Inf Loads'!$L$6-K10)/('Inf Loads'!$L$6)</f>
        <v>0.14235603624671156</v>
      </c>
    </row>
    <row r="11" spans="1:19" x14ac:dyDescent="0.25">
      <c r="A11" s="222">
        <v>41162</v>
      </c>
      <c r="B11" s="129">
        <f>'Eff Conc.'!B12</f>
        <v>0.29899999999999999</v>
      </c>
      <c r="C11" s="145">
        <f>'Eff Conc.'!C12</f>
        <v>0.29899999999999999</v>
      </c>
      <c r="D11" s="303">
        <f>'Eff Conc.'!D12*B11*3.78</f>
        <v>13.590895499999998</v>
      </c>
      <c r="E11" s="303">
        <f>'Eff Conc.'!E12*B11*3.78</f>
        <v>4.8373415999999994</v>
      </c>
      <c r="F11" s="303">
        <f>'Eff Conc.'!F12*B11*3.78</f>
        <v>3.4810775999999999</v>
      </c>
      <c r="G11" s="303">
        <f>'Eff Conc.'!G12*B11*3.78</f>
        <v>10.081562399999999</v>
      </c>
      <c r="H11" s="129">
        <f>'Eff Conc.'!H12*B11*3.78</f>
        <v>2.8255499999999999E-2</v>
      </c>
      <c r="I11" s="129" t="s">
        <v>98</v>
      </c>
      <c r="J11" s="127">
        <f>'Eff Conc.'!J12*B11*3.78</f>
        <v>0</v>
      </c>
      <c r="K11" s="129" t="s">
        <v>98</v>
      </c>
      <c r="L11" s="303">
        <f>'Eff Conc.'!L12*B11*3.78</f>
        <v>0.48599459999999994</v>
      </c>
      <c r="M11" s="303">
        <f>'Eff Conc.'!M12*C11*3.78</f>
        <v>3.2324291999999994</v>
      </c>
      <c r="N11" s="131">
        <f>'Eff Conc.'!T12*B11*3.78</f>
        <v>11.302199999999999</v>
      </c>
      <c r="O11" s="308">
        <f>SUM('Inf Loads'!$F$6,'Inf Loads'!$H$6,'Inf Loads'!$I$6)-SUM(E11,G11,H11)</f>
        <v>29.948240699999992</v>
      </c>
      <c r="P11" s="270">
        <f>((SUM('Inf Loads'!$F$6,'Inf Loads'!$H$6,'Inf Loads'!$I$6))-(SUM(E11,G11,H11)))/(SUM('Inf Loads'!$F$6,'Inf Loads'!$H$6,'Inf Loads'!$I$6))</f>
        <v>0.66706701725759421</v>
      </c>
      <c r="Q11" s="309" t="s">
        <v>98</v>
      </c>
      <c r="R11" s="272" t="s">
        <v>98</v>
      </c>
      <c r="S11" s="21" t="s">
        <v>30</v>
      </c>
    </row>
    <row r="12" spans="1:19" x14ac:dyDescent="0.25">
      <c r="A12" s="223">
        <v>41183</v>
      </c>
      <c r="B12" s="59">
        <f>'Eff Conc.'!B13</f>
        <v>0.29899999999999999</v>
      </c>
      <c r="C12" s="138">
        <f>'Eff Conc.'!C13</f>
        <v>0.29899999999999999</v>
      </c>
      <c r="D12" s="59">
        <f>'Eff Conc.'!D13*B12*3.78</f>
        <v>12.275319419999999</v>
      </c>
      <c r="E12" s="59">
        <f>'Eff Conc.'!E13*B12*3.78</f>
        <v>3.8653523999999999</v>
      </c>
      <c r="F12" s="59">
        <f>'Eff Conc.'!F13*B12*3.78</f>
        <v>2.2152311999999998</v>
      </c>
      <c r="G12" s="59">
        <f>'Eff Conc.'!G13*B12*3.78</f>
        <v>9.925592039999998</v>
      </c>
      <c r="H12" s="59">
        <f>'Eff Conc.'!H13*B12*3.78</f>
        <v>0.13449617999999997</v>
      </c>
      <c r="I12" s="59">
        <f>'Eff Conc.'!I13*B12*3.78</f>
        <v>0.75724740000000001</v>
      </c>
      <c r="J12" s="74">
        <f>'Eff Conc.'!J13*B12*3.78</f>
        <v>0</v>
      </c>
      <c r="K12" s="59">
        <f>'Eff Conc.'!K13*B12*3.78</f>
        <v>1.9439783999999998</v>
      </c>
      <c r="L12" s="59">
        <f>'Eff Conc.'!L13*B12*3.78</f>
        <v>2.2717421999999994</v>
      </c>
      <c r="M12" s="59">
        <f>'Eff Conc.'!M13*C12*3.78</f>
        <v>3.4810775999999999</v>
      </c>
      <c r="N12" s="68">
        <f>'Eff Conc.'!T13*B12*3.78</f>
        <v>23.73462</v>
      </c>
      <c r="O12" s="306">
        <f>SUM('Inf Loads'!$F$6,'Inf Loads'!$H$6,'Inf Loads'!$I$6)-SUM(E12,G12,H12)</f>
        <v>30.969959579999994</v>
      </c>
      <c r="P12" s="316">
        <f>((SUM('Inf Loads'!$F$6,'Inf Loads'!$H$6,'Inf Loads'!$I$6))-(SUM(E12,G12,H12)))/(SUM('Inf Loads'!$F$6,'Inf Loads'!$H$6,'Inf Loads'!$I$6))</f>
        <v>0.68982478031234928</v>
      </c>
      <c r="Q12" s="307">
        <f>'Inf Loads'!$L$6-K12</f>
        <v>2.3233769999999998</v>
      </c>
      <c r="R12" s="258">
        <f>('Inf Loads'!$L$6-K12)/('Inf Loads'!$L$6)</f>
        <v>0.54445359765441614</v>
      </c>
    </row>
    <row r="13" spans="1:19" x14ac:dyDescent="0.25">
      <c r="A13" s="225">
        <v>41214</v>
      </c>
      <c r="B13" s="3">
        <f>'Eff Conc.'!B14</f>
        <v>0.29499999999999998</v>
      </c>
      <c r="C13" s="139">
        <f>'Eff Conc.'!C14</f>
        <v>0.29499999999999998</v>
      </c>
      <c r="D13" s="3">
        <f>'Eff Conc.'!D14*B13*3.78</f>
        <v>13.1760216</v>
      </c>
      <c r="E13" s="3">
        <f>'Eff Conc.'!E14*B13*3.78</f>
        <v>4.0924169999999993</v>
      </c>
      <c r="F13" s="3">
        <f>'Eff Conc.'!F14*B13*3.78</f>
        <v>2.8546559999999999</v>
      </c>
      <c r="G13" s="3">
        <f>'Eff Conc.'!G14*B13*3.78</f>
        <v>10.236618</v>
      </c>
      <c r="H13" s="3">
        <f>'Eff Conc.'!H14*B13*3.78</f>
        <v>8.4747599999999992E-2</v>
      </c>
      <c r="I13" s="3">
        <f>'Eff Conc.'!I14*B13*3.78</f>
        <v>1.00359</v>
      </c>
      <c r="J13" s="74">
        <f>'Eff Conc.'!J14*B13*3.78</f>
        <v>0</v>
      </c>
      <c r="K13" s="3">
        <f>'Eff Conc.'!K14*B13*3.78</f>
        <v>3.1222799999999995</v>
      </c>
      <c r="L13" s="3">
        <f>'Eff Conc.'!L14*B13*3.78</f>
        <v>0.63560699999999981</v>
      </c>
      <c r="M13" s="3">
        <f>'Eff Conc.'!M14*C13*3.78</f>
        <v>3.4679609999999994</v>
      </c>
      <c r="N13" s="38">
        <f>'Eff Conc.'!T14*B13*3.78</f>
        <v>8.9207999999999998</v>
      </c>
      <c r="O13" s="321">
        <f>SUM('Inf Loads'!$F$6,'Inf Loads'!$H$6,'Inf Loads'!$I$6)-SUM(E13,G13,H13)</f>
        <v>30.481617599999993</v>
      </c>
      <c r="P13" s="317">
        <f>((SUM('Inf Loads'!$F$6,'Inf Loads'!$H$6,'Inf Loads'!$I$6))-(SUM(E13,G13,H13)))/(SUM('Inf Loads'!$F$6,'Inf Loads'!$H$6,'Inf Loads'!$I$6))</f>
        <v>0.67894745261676048</v>
      </c>
      <c r="Q13" s="324">
        <f>'Inf Loads'!$L$6-K13</f>
        <v>1.1450754000000001</v>
      </c>
      <c r="R13" s="319">
        <f>('Inf Loads'!$L$6-K13)/('Inf Loads'!$L$6)</f>
        <v>0.26833373194086441</v>
      </c>
    </row>
    <row r="14" spans="1:19" x14ac:dyDescent="0.25">
      <c r="A14" s="226">
        <v>41244</v>
      </c>
      <c r="B14" s="61">
        <f>'Eff Conc.'!B15</f>
        <v>0.437</v>
      </c>
      <c r="C14" s="140">
        <f>'Eff Conc.'!C15</f>
        <v>0.437</v>
      </c>
      <c r="D14" s="61">
        <f>'Eff Conc.'!D15*B14*3.78</f>
        <v>15.040185299999997</v>
      </c>
      <c r="E14" s="61">
        <f>'Eff Conc.'!E15*B14*3.78</f>
        <v>3.2872013999999998</v>
      </c>
      <c r="F14" s="61">
        <f>'Eff Conc.'!F15*B14*3.78</f>
        <v>3.0063852</v>
      </c>
      <c r="G14" s="61">
        <f>'Eff Conc.'!G15*B14*3.78</f>
        <v>11.93138478</v>
      </c>
      <c r="H14" s="61">
        <f>'Eff Conc.'!H15*B14*3.78</f>
        <v>0.10241531999999999</v>
      </c>
      <c r="I14" s="61">
        <f>'Eff Conc.'!I15*B14*3.78</f>
        <v>0.29733479999999995</v>
      </c>
      <c r="J14" s="127">
        <f>'Eff Conc.'!J15*B14*3.78</f>
        <v>0</v>
      </c>
      <c r="K14" s="61">
        <f>'Eff Conc.'!K15*B14*3.78</f>
        <v>2.1639366</v>
      </c>
      <c r="L14" s="61">
        <f>'Eff Conc.'!L15*B14*3.78</f>
        <v>2.2300110000000002</v>
      </c>
      <c r="M14" s="61">
        <f>'Eff Conc.'!M15*C14*3.78</f>
        <v>3.4309132199999994</v>
      </c>
      <c r="N14" s="69">
        <f>'Eff Conc.'!T15*B14*3.78</f>
        <v>15.197111999999997</v>
      </c>
      <c r="O14" s="322">
        <f>SUM('Inf Loads'!$F$6,'Inf Loads'!$H$6,'Inf Loads'!$I$6)-SUM(E14,G14,H14)</f>
        <v>29.574398699999989</v>
      </c>
      <c r="P14" s="318">
        <f>((SUM('Inf Loads'!$F$6,'Inf Loads'!$H$6,'Inf Loads'!$I$6))-(SUM(E14,G14,H14)))/(SUM('Inf Loads'!$F$6,'Inf Loads'!$H$6,'Inf Loads'!$I$6))</f>
        <v>0.65874006174913202</v>
      </c>
      <c r="Q14" s="325">
        <f>'Inf Loads'!$L$6-K14</f>
        <v>2.1034187999999996</v>
      </c>
      <c r="R14" s="320">
        <f>('Inf Loads'!$L$6-K14)/('Inf Loads'!$L$6)</f>
        <v>0.49290921492032275</v>
      </c>
      <c r="S14" s="21" t="s">
        <v>29</v>
      </c>
    </row>
    <row r="15" spans="1:19" x14ac:dyDescent="0.25">
      <c r="A15" s="223">
        <v>41275</v>
      </c>
      <c r="B15" s="3">
        <f>'Eff Conc.'!B16</f>
        <v>0</v>
      </c>
      <c r="C15" s="139">
        <f>'Eff Conc.'!C16</f>
        <v>0</v>
      </c>
      <c r="D15" s="3">
        <f>'Eff Conc.'!D16*B15*3.78</f>
        <v>0</v>
      </c>
      <c r="E15" s="3">
        <f>'Eff Conc.'!E16*B15*3.78</f>
        <v>0</v>
      </c>
      <c r="F15" s="3">
        <f>'Eff Conc.'!F16*B15*3.78</f>
        <v>0</v>
      </c>
      <c r="G15" s="3">
        <f>'Eff Conc.'!G16*B15*3.78</f>
        <v>0</v>
      </c>
      <c r="H15" s="3">
        <f>'Eff Conc.'!H16*B15*3.78</f>
        <v>0</v>
      </c>
      <c r="I15" s="3">
        <f>'Eff Conc.'!I16*B15*3.78</f>
        <v>0</v>
      </c>
      <c r="J15" s="74">
        <f>'Eff Conc.'!J16*B15*3.78</f>
        <v>0</v>
      </c>
      <c r="K15" s="3">
        <f>'Eff Conc.'!K16*B15*3.78</f>
        <v>0</v>
      </c>
      <c r="L15" s="3">
        <f>'Eff Conc.'!L16*B15*3.78</f>
        <v>0</v>
      </c>
      <c r="M15" s="3">
        <f>'Eff Conc.'!M16*C15*3.78</f>
        <v>0</v>
      </c>
      <c r="N15" s="38">
        <f>'Eff Conc.'!T16*B15*3.78</f>
        <v>0</v>
      </c>
      <c r="O15" s="321"/>
      <c r="P15" s="45"/>
      <c r="Q15" s="324"/>
      <c r="R15" s="51"/>
    </row>
    <row r="16" spans="1:19" x14ac:dyDescent="0.25">
      <c r="A16" s="225">
        <v>41306</v>
      </c>
      <c r="B16" s="59">
        <f>'Eff Conc.'!B17</f>
        <v>0</v>
      </c>
      <c r="C16" s="138">
        <f>'Eff Conc.'!C17</f>
        <v>0</v>
      </c>
      <c r="D16" s="59">
        <f>'Eff Conc.'!D17*B16*3.78</f>
        <v>0</v>
      </c>
      <c r="E16" s="59">
        <f>'Eff Conc.'!E17*B16*3.78</f>
        <v>0</v>
      </c>
      <c r="F16" s="59">
        <f>'Eff Conc.'!F17*B16*3.78</f>
        <v>0</v>
      </c>
      <c r="G16" s="59">
        <f>'Eff Conc.'!G17*B16*3.78</f>
        <v>0</v>
      </c>
      <c r="H16" s="59">
        <f>'Eff Conc.'!H17*B16*3.78</f>
        <v>0</v>
      </c>
      <c r="I16" s="59">
        <f>'Eff Conc.'!I17*B16*3.78</f>
        <v>0</v>
      </c>
      <c r="J16" s="74">
        <f>'Eff Conc.'!J17*B16*3.78</f>
        <v>0</v>
      </c>
      <c r="K16" s="59">
        <f>'Eff Conc.'!K17*B16*3.78</f>
        <v>0</v>
      </c>
      <c r="L16" s="59">
        <f>'Eff Conc.'!L17*B16*3.78</f>
        <v>0</v>
      </c>
      <c r="M16" s="59">
        <f>'Eff Conc.'!M17*C16*3.78</f>
        <v>0</v>
      </c>
      <c r="N16" s="68">
        <f>'Eff Conc.'!T17*B16*3.78</f>
        <v>0</v>
      </c>
      <c r="O16" s="306"/>
      <c r="P16" s="81"/>
      <c r="Q16" s="307"/>
      <c r="R16" s="115"/>
    </row>
    <row r="17" spans="1:19" x14ac:dyDescent="0.25">
      <c r="A17" s="226">
        <v>41334</v>
      </c>
      <c r="B17" s="129">
        <f>'Eff Conc.'!B18</f>
        <v>0</v>
      </c>
      <c r="C17" s="145">
        <f>'Eff Conc.'!C18</f>
        <v>0</v>
      </c>
      <c r="D17" s="129">
        <f>'Eff Conc.'!D18*B17*3.78</f>
        <v>0</v>
      </c>
      <c r="E17" s="129">
        <f>'Eff Conc.'!E18*B17*3.78</f>
        <v>0</v>
      </c>
      <c r="F17" s="129">
        <f>'Eff Conc.'!F18*B17*3.78</f>
        <v>0</v>
      </c>
      <c r="G17" s="129">
        <f>'Eff Conc.'!G18*B17*3.78</f>
        <v>0</v>
      </c>
      <c r="H17" s="129">
        <f>'Eff Conc.'!H18*B17*3.78</f>
        <v>0</v>
      </c>
      <c r="I17" s="129">
        <f>'Eff Conc.'!I18*B17*3.78</f>
        <v>0</v>
      </c>
      <c r="J17" s="127">
        <f>'Eff Conc.'!J18*B17*3.78</f>
        <v>0</v>
      </c>
      <c r="K17" s="129">
        <f>'Eff Conc.'!K18*B17*3.78</f>
        <v>0</v>
      </c>
      <c r="L17" s="129">
        <f>'Eff Conc.'!L18*B17*3.78</f>
        <v>0</v>
      </c>
      <c r="M17" s="129">
        <f>'Eff Conc.'!M18*C17*3.78</f>
        <v>0</v>
      </c>
      <c r="N17" s="131">
        <f>'Eff Conc.'!T18*B17*3.78</f>
        <v>0</v>
      </c>
      <c r="O17" s="308"/>
      <c r="P17" s="269"/>
      <c r="Q17" s="309"/>
      <c r="R17" s="271"/>
      <c r="S17" s="21" t="s">
        <v>31</v>
      </c>
    </row>
    <row r="18" spans="1:19" x14ac:dyDescent="0.25">
      <c r="A18" s="223">
        <v>41365</v>
      </c>
      <c r="B18" s="59">
        <f>'Eff Conc.'!B19</f>
        <v>0</v>
      </c>
      <c r="C18" s="138">
        <f>'Eff Conc.'!C19</f>
        <v>0</v>
      </c>
      <c r="D18" s="59">
        <f>'Eff Conc.'!D19*B18*3.78</f>
        <v>0</v>
      </c>
      <c r="E18" s="59">
        <f>'Eff Conc.'!E19*B18*3.78</f>
        <v>0</v>
      </c>
      <c r="F18" s="59">
        <f>'Eff Conc.'!F19*B18*3.78</f>
        <v>0</v>
      </c>
      <c r="G18" s="59">
        <f>'Eff Conc.'!G19*B18*3.78</f>
        <v>0</v>
      </c>
      <c r="H18" s="59">
        <f>'Eff Conc.'!H19*B18*3.78</f>
        <v>0</v>
      </c>
      <c r="I18" s="59">
        <f>'Eff Conc.'!I19*B18*3.78</f>
        <v>0</v>
      </c>
      <c r="J18" s="74">
        <f>'Eff Conc.'!J19*B18*3.78</f>
        <v>0</v>
      </c>
      <c r="K18" s="59">
        <f>'Eff Conc.'!K19*B18*3.78</f>
        <v>0</v>
      </c>
      <c r="L18" s="59">
        <f>'Eff Conc.'!L19*B18*3.78</f>
        <v>0</v>
      </c>
      <c r="M18" s="59">
        <f>'Eff Conc.'!M19*C18*3.78</f>
        <v>0</v>
      </c>
      <c r="N18" s="68">
        <f>'Eff Conc.'!T19*B18*3.78</f>
        <v>0</v>
      </c>
      <c r="O18" s="306"/>
      <c r="P18" s="81"/>
      <c r="Q18" s="307"/>
      <c r="R18" s="115"/>
    </row>
    <row r="19" spans="1:19" x14ac:dyDescent="0.25">
      <c r="A19" s="225">
        <v>41395</v>
      </c>
      <c r="B19" s="3">
        <f>'Eff Conc.'!B20</f>
        <v>0</v>
      </c>
      <c r="C19" s="139">
        <f>'Eff Conc.'!C20</f>
        <v>0</v>
      </c>
      <c r="D19" s="3">
        <f>'Eff Conc.'!D20*B19*3.78</f>
        <v>0</v>
      </c>
      <c r="E19" s="3">
        <f>'Eff Conc.'!E20*B19*3.78</f>
        <v>0</v>
      </c>
      <c r="F19" s="3">
        <f>'Eff Conc.'!F20*B19*3.78</f>
        <v>0</v>
      </c>
      <c r="G19" s="3">
        <f>'Eff Conc.'!G20*B19*3.78</f>
        <v>0</v>
      </c>
      <c r="H19" s="3">
        <f>'Eff Conc.'!H20*B19*3.78</f>
        <v>0</v>
      </c>
      <c r="I19" s="3">
        <f>'Eff Conc.'!I20*B19*3.78</f>
        <v>0</v>
      </c>
      <c r="J19" s="74">
        <f>'Eff Conc.'!J20*B19*3.78</f>
        <v>0</v>
      </c>
      <c r="K19" s="3">
        <f>'Eff Conc.'!K20*B19*3.78</f>
        <v>0</v>
      </c>
      <c r="L19" s="3">
        <f>'Eff Conc.'!L20*B19*3.78</f>
        <v>0</v>
      </c>
      <c r="M19" s="3">
        <f>'Eff Conc.'!M20*C19*3.78</f>
        <v>0</v>
      </c>
      <c r="N19" s="38">
        <f>'Eff Conc.'!T20*B19*3.78</f>
        <v>0</v>
      </c>
      <c r="O19" s="321"/>
      <c r="P19" s="45"/>
      <c r="Q19" s="324"/>
      <c r="R19" s="51"/>
    </row>
    <row r="20" spans="1:19" x14ac:dyDescent="0.25">
      <c r="A20" s="226">
        <v>41426</v>
      </c>
      <c r="B20" s="61">
        <f>'Eff Conc.'!B21</f>
        <v>0</v>
      </c>
      <c r="C20" s="140">
        <f>'Eff Conc.'!C21</f>
        <v>0</v>
      </c>
      <c r="D20" s="61">
        <f>'Eff Conc.'!D21*B20*3.78</f>
        <v>0</v>
      </c>
      <c r="E20" s="61">
        <f>'Eff Conc.'!E21*B20*3.78</f>
        <v>0</v>
      </c>
      <c r="F20" s="61">
        <f>'Eff Conc.'!F21*B20*3.78</f>
        <v>0</v>
      </c>
      <c r="G20" s="61">
        <f>'Eff Conc.'!G21*B20*3.78</f>
        <v>0</v>
      </c>
      <c r="H20" s="61">
        <f>'Eff Conc.'!H21*B20*3.78</f>
        <v>0</v>
      </c>
      <c r="I20" s="61">
        <f>'Eff Conc.'!I21*B20*3.78</f>
        <v>0</v>
      </c>
      <c r="J20" s="127">
        <f>'Eff Conc.'!J21*B20*3.78</f>
        <v>0</v>
      </c>
      <c r="K20" s="61">
        <f>'Eff Conc.'!K21*B20*3.78</f>
        <v>0</v>
      </c>
      <c r="L20" s="61">
        <f>'Eff Conc.'!L21*B20*3.78</f>
        <v>0</v>
      </c>
      <c r="M20" s="61">
        <f>'Eff Conc.'!M21*C20*3.78</f>
        <v>0</v>
      </c>
      <c r="N20" s="69">
        <f>'Eff Conc.'!T21*B20*3.78</f>
        <v>0</v>
      </c>
      <c r="O20" s="322"/>
      <c r="P20" s="84"/>
      <c r="Q20" s="325"/>
      <c r="R20" s="116"/>
      <c r="S20" s="40" t="s">
        <v>27</v>
      </c>
    </row>
    <row r="21" spans="1:19" x14ac:dyDescent="0.25">
      <c r="A21" s="223">
        <v>41456</v>
      </c>
      <c r="B21" s="3">
        <f>'Eff Conc.'!B22</f>
        <v>0</v>
      </c>
      <c r="C21" s="139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4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8">
        <f>'Eff Conc.'!T22*B21*3.78</f>
        <v>0</v>
      </c>
      <c r="O21" s="321"/>
      <c r="P21" s="45"/>
      <c r="Q21" s="324"/>
      <c r="R21" s="51"/>
    </row>
    <row r="22" spans="1:19" x14ac:dyDescent="0.25">
      <c r="A22" s="225">
        <v>41487</v>
      </c>
      <c r="B22" s="67">
        <f>'Eff Conc.'!B23</f>
        <v>0</v>
      </c>
      <c r="C22" s="138">
        <f>'Eff Conc.'!C23</f>
        <v>0</v>
      </c>
      <c r="D22" s="59">
        <f>'Eff Conc.'!D23*B22*3.78</f>
        <v>0</v>
      </c>
      <c r="E22" s="59">
        <f>'Eff Conc.'!E23*B22*3.78</f>
        <v>0</v>
      </c>
      <c r="F22" s="59">
        <f>'Eff Conc.'!F23*B22*3.78</f>
        <v>0</v>
      </c>
      <c r="G22" s="59">
        <f>'Eff Conc.'!G23*B22*3.78</f>
        <v>0</v>
      </c>
      <c r="H22" s="59">
        <f>'Eff Conc.'!H23*B22*3.78</f>
        <v>0</v>
      </c>
      <c r="I22" s="59">
        <f>'Eff Conc.'!I23*B22*3.78</f>
        <v>0</v>
      </c>
      <c r="J22" s="74">
        <f>'Eff Conc.'!J23*B22*3.78</f>
        <v>0</v>
      </c>
      <c r="K22" s="59">
        <f>'Eff Conc.'!K23*B22*3.78</f>
        <v>0</v>
      </c>
      <c r="L22" s="59">
        <f>'Eff Conc.'!L23*B22*3.78</f>
        <v>0</v>
      </c>
      <c r="M22" s="59">
        <f>'Eff Conc.'!M23*C22*3.78</f>
        <v>0</v>
      </c>
      <c r="N22" s="68">
        <f>'Eff Conc.'!T23*B22*3.78</f>
        <v>0</v>
      </c>
      <c r="O22" s="307"/>
      <c r="P22" s="115"/>
      <c r="Q22" s="307"/>
      <c r="R22" s="115"/>
    </row>
    <row r="23" spans="1:19" x14ac:dyDescent="0.25">
      <c r="A23" s="226">
        <v>41518</v>
      </c>
      <c r="B23" s="129">
        <f>'Eff Conc.'!B24</f>
        <v>0</v>
      </c>
      <c r="C23" s="145">
        <f>'Eff Conc.'!C24</f>
        <v>0</v>
      </c>
      <c r="D23" s="129">
        <f>'Eff Conc.'!D24*B23*3.78</f>
        <v>0</v>
      </c>
      <c r="E23" s="129">
        <f>'Eff Conc.'!E24*B23*3.78</f>
        <v>0</v>
      </c>
      <c r="F23" s="129">
        <f>'Eff Conc.'!F24*B23*3.78</f>
        <v>0</v>
      </c>
      <c r="G23" s="129">
        <f>'Eff Conc.'!G24*B23*3.78</f>
        <v>0</v>
      </c>
      <c r="H23" s="129">
        <f>'Eff Conc.'!H24*B23*3.78</f>
        <v>0</v>
      </c>
      <c r="I23" s="129">
        <f>'Eff Conc.'!I24*B23*3.78</f>
        <v>0</v>
      </c>
      <c r="J23" s="127">
        <f>'Eff Conc.'!J24*B23*3.78</f>
        <v>0</v>
      </c>
      <c r="K23" s="129">
        <f>'Eff Conc.'!K24*B23*3.78</f>
        <v>0</v>
      </c>
      <c r="L23" s="129">
        <f>'Eff Conc.'!L24*B23*3.78</f>
        <v>0</v>
      </c>
      <c r="M23" s="129">
        <f>'Eff Conc.'!M24*C23*3.78</f>
        <v>0</v>
      </c>
      <c r="N23" s="131">
        <f>'Eff Conc.'!T24*B23*3.78</f>
        <v>0</v>
      </c>
      <c r="O23" s="308"/>
      <c r="P23" s="269"/>
      <c r="Q23" s="309"/>
      <c r="R23" s="271"/>
      <c r="S23" s="21" t="s">
        <v>30</v>
      </c>
    </row>
    <row r="24" spans="1:19" x14ac:dyDescent="0.25">
      <c r="A24" s="223">
        <v>41548</v>
      </c>
      <c r="B24" s="59">
        <f>'Eff Conc.'!B25</f>
        <v>0</v>
      </c>
      <c r="C24" s="138">
        <f>'Eff Conc.'!C25</f>
        <v>0</v>
      </c>
      <c r="D24" s="59">
        <f>'Eff Conc.'!D25*B24*3.78</f>
        <v>0</v>
      </c>
      <c r="E24" s="59">
        <f>'Eff Conc.'!E25*B24*3.78</f>
        <v>0</v>
      </c>
      <c r="F24" s="59">
        <f>'Eff Conc.'!F25*B24*3.78</f>
        <v>0</v>
      </c>
      <c r="G24" s="59">
        <f>'Eff Conc.'!G25*B24*3.78</f>
        <v>0</v>
      </c>
      <c r="H24" s="59">
        <f>'Eff Conc.'!H25*B24*3.78</f>
        <v>0</v>
      </c>
      <c r="I24" s="59">
        <f>'Eff Conc.'!I25*B24*3.78</f>
        <v>0</v>
      </c>
      <c r="J24" s="74">
        <f>'Eff Conc.'!J25*B24*3.78</f>
        <v>0</v>
      </c>
      <c r="K24" s="59">
        <f>'Eff Conc.'!K25*B24*3.78</f>
        <v>0</v>
      </c>
      <c r="L24" s="59">
        <f>'Eff Conc.'!L25*B24*3.78</f>
        <v>0</v>
      </c>
      <c r="M24" s="59">
        <f>'Eff Conc.'!M25*C24*3.78</f>
        <v>0</v>
      </c>
      <c r="N24" s="68">
        <f>'Eff Conc.'!T25*B24*3.78</f>
        <v>0</v>
      </c>
      <c r="O24" s="306"/>
      <c r="P24" s="81"/>
      <c r="Q24" s="307"/>
      <c r="R24" s="115"/>
    </row>
    <row r="25" spans="1:19" x14ac:dyDescent="0.25">
      <c r="A25" s="225">
        <v>41579</v>
      </c>
      <c r="B25" s="3">
        <f>'Eff Conc.'!B26</f>
        <v>0</v>
      </c>
      <c r="C25" s="139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4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8">
        <f>'Eff Conc.'!T26*B25*3.78</f>
        <v>0</v>
      </c>
      <c r="O25" s="321"/>
      <c r="P25" s="45"/>
      <c r="Q25" s="324"/>
      <c r="R25" s="51"/>
    </row>
    <row r="26" spans="1:19" x14ac:dyDescent="0.25">
      <c r="A26" s="226">
        <v>41609</v>
      </c>
      <c r="B26" s="61">
        <f>'Eff Conc.'!B27</f>
        <v>0</v>
      </c>
      <c r="C26" s="140">
        <f>'Eff Conc.'!C27</f>
        <v>0</v>
      </c>
      <c r="D26" s="61">
        <f>'Eff Conc.'!D27*B26*3.78</f>
        <v>0</v>
      </c>
      <c r="E26" s="61">
        <f>'Eff Conc.'!E27*B26*3.78</f>
        <v>0</v>
      </c>
      <c r="F26" s="61">
        <f>'Eff Conc.'!F27*B26*3.78</f>
        <v>0</v>
      </c>
      <c r="G26" s="61">
        <f>'Eff Conc.'!G27*B26*3.78</f>
        <v>0</v>
      </c>
      <c r="H26" s="61">
        <f>'Eff Conc.'!H27*B26*3.78</f>
        <v>0</v>
      </c>
      <c r="I26" s="61">
        <f>'Eff Conc.'!I27*B26*3.78</f>
        <v>0</v>
      </c>
      <c r="J26" s="127">
        <f>'Eff Conc.'!J27*B26*3.78</f>
        <v>0</v>
      </c>
      <c r="K26" s="61">
        <f>'Eff Conc.'!K27*B26*3.78</f>
        <v>0</v>
      </c>
      <c r="L26" s="61">
        <f>'Eff Conc.'!L27*B26*3.78</f>
        <v>0</v>
      </c>
      <c r="M26" s="61">
        <f>'Eff Conc.'!M27*C26*3.78</f>
        <v>0</v>
      </c>
      <c r="N26" s="69">
        <f>'Eff Conc.'!T27*B26*3.78</f>
        <v>0</v>
      </c>
      <c r="O26" s="322"/>
      <c r="P26" s="84"/>
      <c r="Q26" s="325"/>
      <c r="R26" s="116"/>
      <c r="S26" s="21" t="s">
        <v>29</v>
      </c>
    </row>
    <row r="27" spans="1:19" x14ac:dyDescent="0.25">
      <c r="A27" s="223">
        <v>41640</v>
      </c>
      <c r="B27" s="3">
        <f>'Eff Conc.'!B28</f>
        <v>0</v>
      </c>
      <c r="C27" s="139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4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8">
        <f>'Eff Conc.'!T28*B27*3.78</f>
        <v>0</v>
      </c>
      <c r="O27" s="321"/>
      <c r="P27" s="45"/>
      <c r="Q27" s="324"/>
      <c r="R27" s="51"/>
    </row>
    <row r="28" spans="1:19" x14ac:dyDescent="0.25">
      <c r="A28" s="225">
        <v>41671</v>
      </c>
      <c r="B28" s="67">
        <f>'Eff Conc.'!B29</f>
        <v>0</v>
      </c>
      <c r="C28" s="138">
        <f>'Eff Conc.'!C29</f>
        <v>0</v>
      </c>
      <c r="D28" s="59">
        <f>'Eff Conc.'!D29*B28*3.78</f>
        <v>0</v>
      </c>
      <c r="E28" s="59">
        <f>'Eff Conc.'!E29*B28*3.78</f>
        <v>0</v>
      </c>
      <c r="F28" s="59">
        <f>'Eff Conc.'!F29*B28*3.78</f>
        <v>0</v>
      </c>
      <c r="G28" s="59">
        <f>'Eff Conc.'!G29*B28*3.78</f>
        <v>0</v>
      </c>
      <c r="H28" s="59">
        <f>'Eff Conc.'!H29*B28*3.78</f>
        <v>0</v>
      </c>
      <c r="I28" s="59">
        <f>'Eff Conc.'!I29*B28*3.78</f>
        <v>0</v>
      </c>
      <c r="J28" s="74">
        <f>'Eff Conc.'!J29*B28*3.78</f>
        <v>0</v>
      </c>
      <c r="K28" s="59">
        <f>'Eff Conc.'!K29*B28*3.78</f>
        <v>0</v>
      </c>
      <c r="L28" s="59">
        <f>'Eff Conc.'!L29*B28*3.78</f>
        <v>0</v>
      </c>
      <c r="M28" s="59">
        <f>'Eff Conc.'!M29*C28*3.78</f>
        <v>0</v>
      </c>
      <c r="N28" s="68">
        <f>'Eff Conc.'!T29*B28*3.78</f>
        <v>0</v>
      </c>
      <c r="O28" s="306"/>
      <c r="P28" s="81"/>
      <c r="Q28" s="307"/>
      <c r="R28" s="115"/>
    </row>
    <row r="29" spans="1:19" x14ac:dyDescent="0.25">
      <c r="A29" s="226">
        <v>41699</v>
      </c>
      <c r="B29" s="129">
        <f>'Eff Conc.'!B30</f>
        <v>0</v>
      </c>
      <c r="C29" s="145">
        <f>'Eff Conc.'!C30</f>
        <v>0</v>
      </c>
      <c r="D29" s="129">
        <f>'Eff Conc.'!D30*B29*3.78</f>
        <v>0</v>
      </c>
      <c r="E29" s="129">
        <f>'Eff Conc.'!E30*B29*3.78</f>
        <v>0</v>
      </c>
      <c r="F29" s="129">
        <f>'Eff Conc.'!F30*B29*3.78</f>
        <v>0</v>
      </c>
      <c r="G29" s="129">
        <f>'Eff Conc.'!G30*B29*3.78</f>
        <v>0</v>
      </c>
      <c r="H29" s="129">
        <f>'Eff Conc.'!H30*B29*3.78</f>
        <v>0</v>
      </c>
      <c r="I29" s="129">
        <f>'Eff Conc.'!I30*B29*3.78</f>
        <v>0</v>
      </c>
      <c r="J29" s="127">
        <f>'Eff Conc.'!J30*B29*3.78</f>
        <v>0</v>
      </c>
      <c r="K29" s="129">
        <f>'Eff Conc.'!K30*B29*3.78</f>
        <v>0</v>
      </c>
      <c r="L29" s="129">
        <f>'Eff Conc.'!L30*B29*3.78</f>
        <v>0</v>
      </c>
      <c r="M29" s="129">
        <f>'Eff Conc.'!M30*C29*3.78</f>
        <v>0</v>
      </c>
      <c r="N29" s="131">
        <f>'Eff Conc.'!T30*B29*3.78</f>
        <v>0</v>
      </c>
      <c r="O29" s="308"/>
      <c r="P29" s="269"/>
      <c r="Q29" s="309"/>
      <c r="R29" s="271"/>
      <c r="S29" s="21" t="s">
        <v>31</v>
      </c>
    </row>
    <row r="30" spans="1:19" x14ac:dyDescent="0.25">
      <c r="A30" s="223">
        <v>41730</v>
      </c>
      <c r="B30" s="59">
        <f>'Eff Conc.'!B31</f>
        <v>0</v>
      </c>
      <c r="C30" s="138">
        <f>'Eff Conc.'!C31</f>
        <v>0</v>
      </c>
      <c r="D30" s="59">
        <f>'Eff Conc.'!D31*B30*3.78</f>
        <v>0</v>
      </c>
      <c r="E30" s="59">
        <f>'Eff Conc.'!E31*B30*3.78</f>
        <v>0</v>
      </c>
      <c r="F30" s="59">
        <f>'Eff Conc.'!F31*B30*3.78</f>
        <v>0</v>
      </c>
      <c r="G30" s="59">
        <f>'Eff Conc.'!G31*B30*3.78</f>
        <v>0</v>
      </c>
      <c r="H30" s="59">
        <f>'Eff Conc.'!H31*B30*3.78</f>
        <v>0</v>
      </c>
      <c r="I30" s="59">
        <f>'Eff Conc.'!I31*B30*3.78</f>
        <v>0</v>
      </c>
      <c r="J30" s="74">
        <f>'Eff Conc.'!J31*B30*3.78</f>
        <v>0</v>
      </c>
      <c r="K30" s="59">
        <f>'Eff Conc.'!K31*B30*3.78</f>
        <v>0</v>
      </c>
      <c r="L30" s="59">
        <f>'Eff Conc.'!L31*B30*3.78</f>
        <v>0</v>
      </c>
      <c r="M30" s="59">
        <f>'Eff Conc.'!M31*C30*3.78</f>
        <v>0</v>
      </c>
      <c r="N30" s="68">
        <f>'Eff Conc.'!T31*B30*3.78</f>
        <v>0</v>
      </c>
      <c r="O30" s="306"/>
      <c r="P30" s="81"/>
      <c r="Q30" s="307"/>
      <c r="R30" s="115"/>
    </row>
    <row r="31" spans="1:19" x14ac:dyDescent="0.25">
      <c r="A31" s="225">
        <v>41760</v>
      </c>
      <c r="B31" s="3">
        <f>'Eff Conc.'!B32</f>
        <v>0</v>
      </c>
      <c r="C31" s="139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4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8">
        <f>'Eff Conc.'!T32*B31*3.78</f>
        <v>0</v>
      </c>
      <c r="O31" s="321"/>
      <c r="P31" s="45"/>
      <c r="Q31" s="324"/>
      <c r="R31" s="51"/>
    </row>
    <row r="32" spans="1:19" ht="15.75" thickBot="1" x14ac:dyDescent="0.3">
      <c r="A32" s="224">
        <v>41791</v>
      </c>
      <c r="B32" s="71">
        <f>'Eff Conc.'!B33</f>
        <v>0</v>
      </c>
      <c r="C32" s="141">
        <f>'Eff Conc.'!C33</f>
        <v>0</v>
      </c>
      <c r="D32" s="71">
        <f>'Eff Conc.'!D33*B32*3.78</f>
        <v>0</v>
      </c>
      <c r="E32" s="71">
        <f>'Eff Conc.'!E33*B32*3.78</f>
        <v>0</v>
      </c>
      <c r="F32" s="71">
        <f>'Eff Conc.'!F33*B32*3.78</f>
        <v>0</v>
      </c>
      <c r="G32" s="71">
        <f>'Eff Conc.'!G33*B32*3.78</f>
        <v>0</v>
      </c>
      <c r="H32" s="71">
        <f>'Eff Conc.'!H33*B32*3.78</f>
        <v>0</v>
      </c>
      <c r="I32" s="71">
        <f>'Eff Conc.'!I33*B32*3.78</f>
        <v>0</v>
      </c>
      <c r="J32" s="75">
        <f>'Eff Conc.'!J33*B32*3.78</f>
        <v>0</v>
      </c>
      <c r="K32" s="71">
        <f>'Eff Conc.'!K33*B32*3.78</f>
        <v>0</v>
      </c>
      <c r="L32" s="71">
        <f>'Eff Conc.'!L33*B32*3.78</f>
        <v>0</v>
      </c>
      <c r="M32" s="71">
        <f>'Eff Conc.'!M33*C32*3.78</f>
        <v>0</v>
      </c>
      <c r="N32" s="72">
        <f>'Eff Conc.'!T33*B32*3.78</f>
        <v>0</v>
      </c>
      <c r="O32" s="323"/>
      <c r="P32" s="117"/>
      <c r="Q32" s="326"/>
      <c r="R32" s="118"/>
      <c r="S32" s="40" t="s">
        <v>28</v>
      </c>
    </row>
    <row r="33" spans="1:19" x14ac:dyDescent="0.25">
      <c r="R33" s="34"/>
    </row>
    <row r="34" spans="1:19" x14ac:dyDescent="0.25">
      <c r="R34" s="34"/>
    </row>
    <row r="35" spans="1:19" ht="23.25" x14ac:dyDescent="0.35">
      <c r="B35" s="330" t="s">
        <v>45</v>
      </c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20"/>
      <c r="P35" s="20"/>
      <c r="Q35" s="20"/>
      <c r="R35" s="253"/>
      <c r="S35" s="55"/>
    </row>
    <row r="36" spans="1:19" ht="15.75" thickBot="1" x14ac:dyDescent="0.3">
      <c r="B36" s="338" t="s">
        <v>43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119"/>
      <c r="P36" s="119"/>
      <c r="Q36" s="119"/>
      <c r="R36" s="254"/>
    </row>
    <row r="37" spans="1:19" x14ac:dyDescent="0.25">
      <c r="A37" s="26" t="s">
        <v>36</v>
      </c>
      <c r="B37" s="24">
        <f>'Eff Conc.'!B38</f>
        <v>0</v>
      </c>
      <c r="C37" s="27">
        <f>'Eff Conc.'!C38</f>
        <v>0</v>
      </c>
      <c r="D37" s="113">
        <f t="shared" ref="D37:D40" si="0">SUM(F37,G37,H37)</f>
        <v>0</v>
      </c>
      <c r="E37" s="27">
        <f>'Eff Conc.'!E38*B37*3.78</f>
        <v>0</v>
      </c>
      <c r="F37" s="27">
        <f>'Eff Conc.'!F38*B37*3.78</f>
        <v>0</v>
      </c>
      <c r="G37" s="27">
        <f>'Eff Conc.'!G38*B37*3.78</f>
        <v>0</v>
      </c>
      <c r="H37" s="27">
        <f>'Eff Conc.'!H38*B37*3.78</f>
        <v>0</v>
      </c>
      <c r="I37" s="25">
        <f>'Eff Conc.'!I38*B37*3.78</f>
        <v>0</v>
      </c>
      <c r="J37" s="79"/>
      <c r="K37" s="24">
        <f>'Eff Conc.'!K38*B37*3.78</f>
        <v>0</v>
      </c>
      <c r="L37" s="27">
        <f>'Eff Conc.'!L38*B37*3.78</f>
        <v>0</v>
      </c>
      <c r="M37" s="25">
        <f>'Eff Conc.'!M38*C37*3.78</f>
        <v>0</v>
      </c>
      <c r="N37" s="37">
        <f>'Eff Conc.'!T38*B37*3.78</f>
        <v>0</v>
      </c>
      <c r="O37" s="50"/>
      <c r="P37" s="50"/>
      <c r="Q37" s="109"/>
      <c r="R37" s="50"/>
    </row>
    <row r="38" spans="1:19" x14ac:dyDescent="0.25">
      <c r="A38" s="29" t="s">
        <v>36</v>
      </c>
      <c r="B38" s="1">
        <f>'Eff Conc.'!B39</f>
        <v>0</v>
      </c>
      <c r="C38" s="3">
        <f>'Eff Conc.'!C39</f>
        <v>0</v>
      </c>
      <c r="D38" s="95">
        <f t="shared" si="0"/>
        <v>0</v>
      </c>
      <c r="E38" s="3">
        <f>'Eff Conc.'!E39*B38*3.78</f>
        <v>0</v>
      </c>
      <c r="F38" s="3">
        <f>'Eff Conc.'!F39*B38*3.78</f>
        <v>0</v>
      </c>
      <c r="G38" s="3">
        <f>'Eff Conc.'!G39*B38*3.78</f>
        <v>0</v>
      </c>
      <c r="H38" s="3">
        <f>'Eff Conc.'!H39*B38*3.78</f>
        <v>0</v>
      </c>
      <c r="I38" s="2">
        <f>'Eff Conc.'!I39*B38*3.78</f>
        <v>0</v>
      </c>
      <c r="J38" s="74"/>
      <c r="K38" s="1">
        <f>'Eff Conc.'!K39*B38*3.78</f>
        <v>0</v>
      </c>
      <c r="L38" s="3">
        <f>'Eff Conc.'!L39*B38*3.78</f>
        <v>0</v>
      </c>
      <c r="M38" s="2">
        <f>'Eff Conc.'!M39*C38*3.78</f>
        <v>0</v>
      </c>
      <c r="N38" s="38">
        <f>'Eff Conc.'!T39*B38*3.78</f>
        <v>0</v>
      </c>
      <c r="O38" s="51"/>
      <c r="P38" s="51"/>
      <c r="Q38" s="110"/>
      <c r="R38" s="51"/>
    </row>
    <row r="39" spans="1:19" x14ac:dyDescent="0.25">
      <c r="A39" s="29" t="s">
        <v>40</v>
      </c>
      <c r="B39" s="1">
        <f>'Eff Conc.'!B40</f>
        <v>0</v>
      </c>
      <c r="C39" s="3">
        <f>'Eff Conc.'!C40</f>
        <v>0</v>
      </c>
      <c r="D39" s="1">
        <f t="shared" si="0"/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2">
        <f>'Eff Conc.'!I40*B39*3.78</f>
        <v>0</v>
      </c>
      <c r="J39" s="74"/>
      <c r="K39" s="1">
        <f>'Eff Conc.'!K40*B39*3.78</f>
        <v>0</v>
      </c>
      <c r="L39" s="3">
        <f>'Eff Conc.'!L40*B39*3.78</f>
        <v>0</v>
      </c>
      <c r="M39" s="2">
        <f>'Eff Conc.'!M40*C39*3.78</f>
        <v>0</v>
      </c>
      <c r="N39" s="38">
        <f>'Eff Conc.'!T40*B39*3.78</f>
        <v>0</v>
      </c>
      <c r="O39" s="51"/>
      <c r="P39" s="51"/>
      <c r="Q39" s="111"/>
      <c r="R39" s="51"/>
    </row>
    <row r="40" spans="1:19" ht="15.75" thickBot="1" x14ac:dyDescent="0.3">
      <c r="A40" s="31" t="s">
        <v>40</v>
      </c>
      <c r="B40" s="4">
        <f>'Eff Conc.'!B41</f>
        <v>0</v>
      </c>
      <c r="C40" s="6">
        <f>'Eff Conc.'!C41</f>
        <v>0</v>
      </c>
      <c r="D40" s="102">
        <f t="shared" si="0"/>
        <v>0</v>
      </c>
      <c r="E40" s="6">
        <f>'Eff Conc.'!E41*B40*3.78</f>
        <v>0</v>
      </c>
      <c r="F40" s="6">
        <f>'Eff Conc.'!F41*B40*3.78</f>
        <v>0</v>
      </c>
      <c r="G40" s="6">
        <f>'Eff Conc.'!G41*B40*3.78</f>
        <v>0</v>
      </c>
      <c r="H40" s="6">
        <f>'Eff Conc.'!H41*B40*3.78</f>
        <v>0</v>
      </c>
      <c r="I40" s="5">
        <f>'Eff Conc.'!I41*B40*3.78</f>
        <v>0</v>
      </c>
      <c r="J40" s="75"/>
      <c r="K40" s="4">
        <f>'Eff Conc.'!K41*B40*3.78</f>
        <v>0</v>
      </c>
      <c r="L40" s="6">
        <f>'Eff Conc.'!L41*B40*3.78</f>
        <v>0</v>
      </c>
      <c r="M40" s="5">
        <f>'Eff Conc.'!M41*C40*3.78</f>
        <v>0</v>
      </c>
      <c r="N40" s="39">
        <f>'Eff Conc.'!T41*B40*3.78</f>
        <v>0</v>
      </c>
      <c r="O40" s="52"/>
      <c r="P40" s="52"/>
      <c r="Q40" s="112"/>
      <c r="R40" s="52"/>
    </row>
    <row r="41" spans="1:19" x14ac:dyDescent="0.25">
      <c r="S41" s="55"/>
    </row>
    <row r="42" spans="1:19" x14ac:dyDescent="0.25">
      <c r="S42" s="34"/>
    </row>
    <row r="43" spans="1:19" x14ac:dyDescent="0.25">
      <c r="S43" s="34"/>
    </row>
    <row r="44" spans="1:19" x14ac:dyDescent="0.25">
      <c r="S44" s="34"/>
    </row>
    <row r="45" spans="1:19" x14ac:dyDescent="0.25">
      <c r="S45" s="34"/>
    </row>
    <row r="46" spans="1:19" x14ac:dyDescent="0.25">
      <c r="S46" s="34"/>
    </row>
    <row r="47" spans="1:19" x14ac:dyDescent="0.25">
      <c r="S47" s="55"/>
    </row>
    <row r="48" spans="1:19" x14ac:dyDescent="0.25">
      <c r="S48" s="34"/>
    </row>
    <row r="49" spans="19:22" x14ac:dyDescent="0.25">
      <c r="S49" s="34"/>
    </row>
    <row r="50" spans="19:22" x14ac:dyDescent="0.25">
      <c r="S50" s="34"/>
    </row>
    <row r="51" spans="19:22" x14ac:dyDescent="0.25">
      <c r="S51" s="34"/>
    </row>
    <row r="52" spans="19:22" x14ac:dyDescent="0.25">
      <c r="S52" s="34"/>
      <c r="U52" t="s">
        <v>85</v>
      </c>
    </row>
    <row r="53" spans="19:22" x14ac:dyDescent="0.25">
      <c r="S53" s="64"/>
    </row>
    <row r="54" spans="19:22" x14ac:dyDescent="0.25">
      <c r="S54" s="34"/>
    </row>
    <row r="55" spans="19:22" x14ac:dyDescent="0.25">
      <c r="S55" s="34"/>
    </row>
    <row r="56" spans="19:22" ht="23.25" x14ac:dyDescent="0.35">
      <c r="S56" s="253"/>
    </row>
    <row r="57" spans="19:22" x14ac:dyDescent="0.25">
      <c r="S57" s="119"/>
    </row>
    <row r="58" spans="19:22" x14ac:dyDescent="0.25">
      <c r="S58" s="100"/>
    </row>
    <row r="59" spans="19:22" ht="23.25" x14ac:dyDescent="0.35">
      <c r="T59" s="20"/>
      <c r="U59" s="20"/>
      <c r="V59" s="20"/>
    </row>
    <row r="60" spans="19:22" x14ac:dyDescent="0.25">
      <c r="T60" s="119"/>
      <c r="U60" s="119"/>
      <c r="V60" s="119"/>
    </row>
    <row r="61" spans="19:22" x14ac:dyDescent="0.25">
      <c r="T61" s="100"/>
      <c r="U61" s="100"/>
      <c r="V61" s="100"/>
    </row>
  </sheetData>
  <mergeCells count="7">
    <mergeCell ref="B6:O6"/>
    <mergeCell ref="B1:O2"/>
    <mergeCell ref="B35:N35"/>
    <mergeCell ref="B36:N36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workbookViewId="0"/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8" ht="23.25" customHeight="1" x14ac:dyDescent="0.35">
      <c r="D1" s="330" t="s">
        <v>79</v>
      </c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206"/>
      <c r="P1" s="206"/>
    </row>
    <row r="2" spans="1:18" ht="23.25" customHeight="1" x14ac:dyDescent="0.25">
      <c r="C2" s="345" t="s">
        <v>81</v>
      </c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</row>
    <row r="3" spans="1:18" ht="18.75" x14ac:dyDescent="0.3">
      <c r="C3" s="334" t="s">
        <v>94</v>
      </c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</row>
    <row r="4" spans="1:18" ht="19.5" thickBot="1" x14ac:dyDescent="0.35">
      <c r="C4" s="335" t="s">
        <v>95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</row>
    <row r="5" spans="1:18" ht="27.75" customHeight="1" x14ac:dyDescent="0.25">
      <c r="A5" s="231" t="s">
        <v>86</v>
      </c>
      <c r="B5" s="43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41" t="s">
        <v>53</v>
      </c>
      <c r="N5" s="340"/>
      <c r="O5" s="341" t="s">
        <v>10</v>
      </c>
      <c r="P5" s="340"/>
      <c r="Q5" s="19"/>
    </row>
    <row r="6" spans="1:18" ht="18.75" customHeight="1" thickBot="1" x14ac:dyDescent="0.3">
      <c r="A6" s="216"/>
      <c r="B6" s="239" t="s">
        <v>82</v>
      </c>
      <c r="C6" s="12" t="s">
        <v>71</v>
      </c>
      <c r="D6" s="136" t="s">
        <v>72</v>
      </c>
      <c r="E6" s="12" t="s">
        <v>71</v>
      </c>
      <c r="F6" s="136" t="s">
        <v>72</v>
      </c>
      <c r="G6" s="12" t="s">
        <v>71</v>
      </c>
      <c r="H6" s="136" t="s">
        <v>72</v>
      </c>
      <c r="I6" s="12" t="s">
        <v>71</v>
      </c>
      <c r="J6" s="136" t="s">
        <v>72</v>
      </c>
      <c r="K6" s="12" t="s">
        <v>71</v>
      </c>
      <c r="L6" s="136" t="s">
        <v>72</v>
      </c>
      <c r="M6" s="193" t="s">
        <v>71</v>
      </c>
      <c r="N6" s="194" t="s">
        <v>72</v>
      </c>
      <c r="O6" s="193" t="s">
        <v>71</v>
      </c>
      <c r="P6" s="136" t="s">
        <v>72</v>
      </c>
      <c r="Q6" s="19"/>
    </row>
    <row r="7" spans="1:18" x14ac:dyDescent="0.25">
      <c r="A7" s="220" t="s">
        <v>35</v>
      </c>
      <c r="B7" s="220">
        <v>41106</v>
      </c>
      <c r="C7" s="289">
        <v>0.2</v>
      </c>
      <c r="D7" s="137"/>
      <c r="E7" s="24">
        <v>0.2</v>
      </c>
      <c r="F7" s="137">
        <v>0.5</v>
      </c>
      <c r="G7" s="24">
        <v>2E-3</v>
      </c>
      <c r="H7" s="137">
        <v>0.02</v>
      </c>
      <c r="I7" s="24">
        <v>0.15</v>
      </c>
      <c r="J7" s="137"/>
      <c r="K7" s="113">
        <v>0.1</v>
      </c>
      <c r="L7" s="137">
        <v>0.5</v>
      </c>
      <c r="M7" s="27">
        <v>0.1</v>
      </c>
      <c r="N7" s="137">
        <v>0.5</v>
      </c>
      <c r="O7" s="290">
        <v>7</v>
      </c>
      <c r="P7" s="137"/>
      <c r="Q7" s="55" t="s">
        <v>30</v>
      </c>
    </row>
    <row r="8" spans="1:18" x14ac:dyDescent="0.25">
      <c r="A8" s="221" t="s">
        <v>36</v>
      </c>
      <c r="B8" s="221"/>
      <c r="C8" s="211"/>
      <c r="D8" s="142"/>
      <c r="E8" s="95"/>
      <c r="F8" s="142"/>
      <c r="G8" s="95"/>
      <c r="H8" s="142"/>
      <c r="I8" s="95"/>
      <c r="J8" s="142"/>
      <c r="K8" s="95"/>
      <c r="L8" s="142"/>
      <c r="M8" s="96"/>
      <c r="N8" s="142"/>
      <c r="O8" s="98"/>
      <c r="P8" s="142"/>
      <c r="Q8" s="55" t="s">
        <v>31</v>
      </c>
    </row>
    <row r="9" spans="1:18" x14ac:dyDescent="0.25">
      <c r="A9" s="222" t="s">
        <v>37</v>
      </c>
      <c r="B9" s="222"/>
      <c r="C9" s="212"/>
      <c r="D9" s="139"/>
      <c r="E9" s="1"/>
      <c r="F9" s="139"/>
      <c r="G9" s="1"/>
      <c r="H9" s="139"/>
      <c r="I9" s="1"/>
      <c r="J9" s="139"/>
      <c r="K9" s="95"/>
      <c r="L9" s="139"/>
      <c r="M9" s="3"/>
      <c r="N9" s="139"/>
      <c r="O9" s="53"/>
      <c r="P9" s="139"/>
      <c r="Q9" s="132" t="s">
        <v>27</v>
      </c>
    </row>
    <row r="10" spans="1:18" x14ac:dyDescent="0.25">
      <c r="A10" s="223" t="s">
        <v>38</v>
      </c>
      <c r="B10" s="236"/>
      <c r="C10" s="213"/>
      <c r="D10" s="207"/>
      <c r="E10" s="208"/>
      <c r="F10" s="207"/>
      <c r="G10" s="208"/>
      <c r="H10" s="207"/>
      <c r="I10" s="208"/>
      <c r="J10" s="207"/>
      <c r="K10" s="208"/>
      <c r="L10" s="207"/>
      <c r="M10" s="209"/>
      <c r="N10" s="207"/>
      <c r="O10" s="210"/>
      <c r="P10" s="207"/>
      <c r="Q10" s="55" t="s">
        <v>30</v>
      </c>
    </row>
    <row r="11" spans="1:18" ht="15.75" thickBot="1" x14ac:dyDescent="0.3">
      <c r="A11" s="224" t="s">
        <v>39</v>
      </c>
      <c r="B11" s="237"/>
      <c r="C11" s="214"/>
      <c r="D11" s="141"/>
      <c r="E11" s="70"/>
      <c r="F11" s="141"/>
      <c r="G11" s="70"/>
      <c r="H11" s="141"/>
      <c r="I11" s="70"/>
      <c r="J11" s="141"/>
      <c r="K11" s="70"/>
      <c r="L11" s="141"/>
      <c r="M11" s="71"/>
      <c r="N11" s="141"/>
      <c r="O11" s="86"/>
      <c r="P11" s="141"/>
      <c r="Q11" s="64" t="s">
        <v>28</v>
      </c>
    </row>
    <row r="13" spans="1:18" x14ac:dyDescent="0.25">
      <c r="B13" s="19"/>
    </row>
    <row r="14" spans="1:18" x14ac:dyDescent="0.25">
      <c r="B14" s="19"/>
    </row>
    <row r="15" spans="1:18" x14ac:dyDescent="0.25">
      <c r="B15" s="19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R3"/>
    <mergeCell ref="C4:R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workbookViewId="0"/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330" t="s">
        <v>80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181"/>
      <c r="U1" s="181"/>
    </row>
    <row r="2" spans="1:22" s="19" customFormat="1" ht="20.25" customHeight="1" x14ac:dyDescent="0.25">
      <c r="C2" s="329" t="s">
        <v>41</v>
      </c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183"/>
      <c r="U2" s="183"/>
    </row>
    <row r="3" spans="1:22" ht="18.75" x14ac:dyDescent="0.3">
      <c r="B3" s="334" t="s">
        <v>94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</row>
    <row r="4" spans="1:22" ht="19.5" thickBot="1" x14ac:dyDescent="0.35">
      <c r="B4" s="335" t="s">
        <v>95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</row>
    <row r="5" spans="1:22" ht="27.75" customHeight="1" x14ac:dyDescent="0.25">
      <c r="A5" s="262" t="s">
        <v>0</v>
      </c>
      <c r="B5" s="339" t="s">
        <v>4</v>
      </c>
      <c r="C5" s="340"/>
      <c r="D5" s="339" t="s">
        <v>5</v>
      </c>
      <c r="E5" s="340"/>
      <c r="F5" s="339" t="s">
        <v>1</v>
      </c>
      <c r="G5" s="340"/>
      <c r="H5" s="339" t="s">
        <v>2</v>
      </c>
      <c r="I5" s="340"/>
      <c r="J5" s="339" t="s">
        <v>3</v>
      </c>
      <c r="K5" s="340"/>
      <c r="L5" s="339" t="s">
        <v>7</v>
      </c>
      <c r="M5" s="340"/>
      <c r="N5" s="339" t="s">
        <v>8</v>
      </c>
      <c r="O5" s="340"/>
      <c r="P5" s="339" t="s">
        <v>59</v>
      </c>
      <c r="Q5" s="340"/>
      <c r="R5" s="341" t="s">
        <v>53</v>
      </c>
      <c r="S5" s="340"/>
      <c r="T5" s="341" t="s">
        <v>10</v>
      </c>
      <c r="U5" s="340"/>
      <c r="V5" s="19"/>
    </row>
    <row r="6" spans="1:22" ht="18.75" customHeight="1" thickBot="1" x14ac:dyDescent="0.3">
      <c r="A6" s="291" t="s">
        <v>82</v>
      </c>
      <c r="B6" s="12" t="s">
        <v>71</v>
      </c>
      <c r="C6" s="136" t="s">
        <v>72</v>
      </c>
      <c r="D6" s="12" t="s">
        <v>71</v>
      </c>
      <c r="E6" s="136" t="s">
        <v>72</v>
      </c>
      <c r="F6" s="12" t="s">
        <v>71</v>
      </c>
      <c r="G6" s="136" t="s">
        <v>72</v>
      </c>
      <c r="H6" s="12" t="s">
        <v>71</v>
      </c>
      <c r="I6" s="136" t="s">
        <v>72</v>
      </c>
      <c r="J6" s="12" t="s">
        <v>71</v>
      </c>
      <c r="K6" s="136" t="s">
        <v>72</v>
      </c>
      <c r="L6" s="12" t="s">
        <v>71</v>
      </c>
      <c r="M6" s="136" t="s">
        <v>72</v>
      </c>
      <c r="N6" s="12" t="s">
        <v>71</v>
      </c>
      <c r="O6" s="136" t="s">
        <v>72</v>
      </c>
      <c r="P6" s="12" t="s">
        <v>71</v>
      </c>
      <c r="Q6" s="136" t="s">
        <v>72</v>
      </c>
      <c r="R6" s="193" t="s">
        <v>71</v>
      </c>
      <c r="S6" s="194" t="s">
        <v>72</v>
      </c>
      <c r="T6" s="193" t="s">
        <v>71</v>
      </c>
      <c r="U6" s="136" t="s">
        <v>72</v>
      </c>
      <c r="V6" s="19"/>
    </row>
    <row r="7" spans="1:22" x14ac:dyDescent="0.25">
      <c r="A7" s="225">
        <v>41106</v>
      </c>
      <c r="B7" s="298">
        <v>0.5</v>
      </c>
      <c r="C7" s="137"/>
      <c r="D7" s="24">
        <v>0.5</v>
      </c>
      <c r="E7" s="137"/>
      <c r="F7" s="24">
        <v>0.2</v>
      </c>
      <c r="G7" s="137">
        <v>0.5</v>
      </c>
      <c r="H7" s="24">
        <v>2E-3</v>
      </c>
      <c r="I7" s="137">
        <v>0.02</v>
      </c>
      <c r="J7" s="24">
        <v>0.15</v>
      </c>
      <c r="K7" s="137"/>
      <c r="L7" s="195"/>
      <c r="M7" s="196"/>
      <c r="N7" s="113">
        <v>0.1</v>
      </c>
      <c r="O7" s="137">
        <v>0.5</v>
      </c>
      <c r="P7" s="24">
        <v>0.1</v>
      </c>
      <c r="Q7" s="137">
        <v>0.5</v>
      </c>
      <c r="R7" s="27">
        <v>0.1</v>
      </c>
      <c r="S7" s="137">
        <v>0.5</v>
      </c>
      <c r="T7" s="78">
        <v>7</v>
      </c>
      <c r="U7" s="137"/>
    </row>
    <row r="8" spans="1:22" x14ac:dyDescent="0.25">
      <c r="A8" s="223">
        <v>41134</v>
      </c>
      <c r="B8" s="299">
        <v>0.5</v>
      </c>
      <c r="C8" s="138"/>
      <c r="D8" s="67">
        <v>0.5</v>
      </c>
      <c r="E8" s="138"/>
      <c r="F8" s="67">
        <v>0.2</v>
      </c>
      <c r="G8" s="138">
        <v>0.5</v>
      </c>
      <c r="H8" s="67">
        <v>2E-3</v>
      </c>
      <c r="I8" s="138">
        <v>0.02</v>
      </c>
      <c r="J8" s="67">
        <v>0.15</v>
      </c>
      <c r="K8" s="138"/>
      <c r="L8" s="197"/>
      <c r="M8" s="198"/>
      <c r="N8" s="67">
        <v>0.1</v>
      </c>
      <c r="O8" s="138">
        <v>0.5</v>
      </c>
      <c r="P8" s="67">
        <v>0.1</v>
      </c>
      <c r="Q8" s="138">
        <v>0.5</v>
      </c>
      <c r="R8" s="59">
        <v>0.1</v>
      </c>
      <c r="S8" s="138">
        <v>0.5</v>
      </c>
      <c r="T8" s="80">
        <v>7</v>
      </c>
      <c r="U8" s="138"/>
    </row>
    <row r="9" spans="1:22" x14ac:dyDescent="0.25">
      <c r="A9" s="222">
        <v>41162</v>
      </c>
      <c r="B9" s="300">
        <v>0.5</v>
      </c>
      <c r="C9" s="145"/>
      <c r="D9" s="126">
        <v>0.5</v>
      </c>
      <c r="E9" s="145"/>
      <c r="F9" s="126">
        <v>0.2</v>
      </c>
      <c r="G9" s="145">
        <v>0.5</v>
      </c>
      <c r="H9" s="126">
        <v>2E-3</v>
      </c>
      <c r="I9" s="145">
        <v>0.02</v>
      </c>
      <c r="J9" s="126">
        <v>0.15</v>
      </c>
      <c r="K9" s="145"/>
      <c r="L9" s="293"/>
      <c r="M9" s="294"/>
      <c r="N9" s="295">
        <v>0.1</v>
      </c>
      <c r="O9" s="145">
        <v>0.5</v>
      </c>
      <c r="P9" s="126">
        <v>0.1</v>
      </c>
      <c r="Q9" s="145">
        <v>0.5</v>
      </c>
      <c r="R9" s="129">
        <v>0.1</v>
      </c>
      <c r="S9" s="145">
        <v>0.5</v>
      </c>
      <c r="T9" s="266">
        <v>7</v>
      </c>
      <c r="U9" s="145"/>
      <c r="V9" s="21" t="s">
        <v>30</v>
      </c>
    </row>
    <row r="10" spans="1:22" x14ac:dyDescent="0.25">
      <c r="A10" s="223">
        <v>41191</v>
      </c>
      <c r="B10" s="67">
        <v>0.5</v>
      </c>
      <c r="C10" s="138"/>
      <c r="D10" s="67">
        <v>0.5</v>
      </c>
      <c r="E10" s="138"/>
      <c r="F10" s="67">
        <v>0.2</v>
      </c>
      <c r="G10" s="138">
        <v>0.5</v>
      </c>
      <c r="H10" s="67">
        <v>2E-3</v>
      </c>
      <c r="I10" s="138">
        <v>0.02</v>
      </c>
      <c r="J10" s="67">
        <v>0.15</v>
      </c>
      <c r="K10" s="138"/>
      <c r="L10" s="197"/>
      <c r="M10" s="198"/>
      <c r="N10" s="67">
        <v>0.1</v>
      </c>
      <c r="O10" s="138">
        <v>0.5</v>
      </c>
      <c r="P10" s="67">
        <v>0.1</v>
      </c>
      <c r="Q10" s="138">
        <v>0.5</v>
      </c>
      <c r="R10" s="59">
        <v>0.1</v>
      </c>
      <c r="S10" s="138">
        <v>0.5</v>
      </c>
      <c r="T10" s="80">
        <v>7</v>
      </c>
      <c r="U10" s="138"/>
    </row>
    <row r="11" spans="1:22" x14ac:dyDescent="0.25">
      <c r="A11" s="225">
        <v>41218</v>
      </c>
      <c r="B11" s="1">
        <v>0.5</v>
      </c>
      <c r="C11" s="139"/>
      <c r="D11" s="1">
        <v>0.5</v>
      </c>
      <c r="E11" s="139"/>
      <c r="F11" s="1">
        <v>0.2</v>
      </c>
      <c r="G11" s="139">
        <v>0.5</v>
      </c>
      <c r="H11" s="1">
        <v>2E-3</v>
      </c>
      <c r="I11" s="139">
        <v>0.02</v>
      </c>
      <c r="J11" s="1">
        <v>0.15</v>
      </c>
      <c r="K11" s="139"/>
      <c r="L11" s="197"/>
      <c r="M11" s="198"/>
      <c r="N11" s="95">
        <v>0.1</v>
      </c>
      <c r="O11" s="139">
        <v>0.5</v>
      </c>
      <c r="P11" s="1">
        <v>0.1</v>
      </c>
      <c r="Q11" s="139">
        <v>0.5</v>
      </c>
      <c r="R11" s="3">
        <v>0.1</v>
      </c>
      <c r="S11" s="139">
        <v>0.5</v>
      </c>
      <c r="T11" s="53">
        <v>7</v>
      </c>
      <c r="U11" s="139"/>
    </row>
    <row r="12" spans="1:22" x14ac:dyDescent="0.25">
      <c r="A12" s="226">
        <v>41253</v>
      </c>
      <c r="B12" s="65">
        <v>0.5</v>
      </c>
      <c r="C12" s="140"/>
      <c r="D12" s="65">
        <v>0.5</v>
      </c>
      <c r="E12" s="140"/>
      <c r="F12" s="65">
        <v>0.2</v>
      </c>
      <c r="G12" s="140">
        <v>0.5</v>
      </c>
      <c r="H12" s="65">
        <v>2E-3</v>
      </c>
      <c r="I12" s="140">
        <v>0.02</v>
      </c>
      <c r="J12" s="65">
        <v>0.15</v>
      </c>
      <c r="K12" s="140"/>
      <c r="L12" s="293"/>
      <c r="M12" s="294"/>
      <c r="N12" s="65">
        <v>0.1</v>
      </c>
      <c r="O12" s="140">
        <v>0.5</v>
      </c>
      <c r="P12" s="65">
        <v>0.1</v>
      </c>
      <c r="Q12" s="140">
        <v>0.5</v>
      </c>
      <c r="R12" s="61">
        <v>0.1</v>
      </c>
      <c r="S12" s="140">
        <v>0.5</v>
      </c>
      <c r="T12" s="83">
        <v>7</v>
      </c>
      <c r="U12" s="140"/>
      <c r="V12" s="21" t="s">
        <v>29</v>
      </c>
    </row>
    <row r="13" spans="1:22" x14ac:dyDescent="0.25">
      <c r="A13" s="225">
        <v>41275</v>
      </c>
      <c r="B13" s="29"/>
      <c r="C13" s="139"/>
      <c r="D13" s="1"/>
      <c r="E13" s="139"/>
      <c r="F13" s="1"/>
      <c r="G13" s="139"/>
      <c r="H13" s="1"/>
      <c r="I13" s="139"/>
      <c r="J13" s="1"/>
      <c r="K13" s="139"/>
      <c r="L13" s="197"/>
      <c r="M13" s="198"/>
      <c r="N13" s="95"/>
      <c r="O13" s="139"/>
      <c r="P13" s="1"/>
      <c r="Q13" s="139"/>
      <c r="R13" s="3"/>
      <c r="S13" s="139"/>
      <c r="T13" s="53"/>
      <c r="U13" s="139"/>
    </row>
    <row r="14" spans="1:22" x14ac:dyDescent="0.25">
      <c r="A14" s="223">
        <v>41306</v>
      </c>
      <c r="B14" s="66"/>
      <c r="C14" s="138"/>
      <c r="D14" s="67"/>
      <c r="E14" s="138"/>
      <c r="F14" s="67"/>
      <c r="G14" s="138"/>
      <c r="H14" s="67"/>
      <c r="I14" s="138"/>
      <c r="J14" s="67"/>
      <c r="K14" s="138"/>
      <c r="L14" s="197"/>
      <c r="M14" s="198"/>
      <c r="N14" s="67"/>
      <c r="O14" s="138"/>
      <c r="P14" s="67"/>
      <c r="Q14" s="138"/>
      <c r="R14" s="59"/>
      <c r="S14" s="138"/>
      <c r="T14" s="80"/>
      <c r="U14" s="138"/>
    </row>
    <row r="15" spans="1:22" x14ac:dyDescent="0.25">
      <c r="A15" s="222">
        <v>41334</v>
      </c>
      <c r="B15" s="292"/>
      <c r="C15" s="145"/>
      <c r="D15" s="126"/>
      <c r="E15" s="145"/>
      <c r="F15" s="126"/>
      <c r="G15" s="145"/>
      <c r="H15" s="126"/>
      <c r="I15" s="145"/>
      <c r="J15" s="126"/>
      <c r="K15" s="145"/>
      <c r="L15" s="293"/>
      <c r="M15" s="294"/>
      <c r="N15" s="295"/>
      <c r="O15" s="145"/>
      <c r="P15" s="126"/>
      <c r="Q15" s="145"/>
      <c r="R15" s="129"/>
      <c r="S15" s="145"/>
      <c r="T15" s="266"/>
      <c r="U15" s="145"/>
      <c r="V15" s="21" t="s">
        <v>31</v>
      </c>
    </row>
    <row r="16" spans="1:22" x14ac:dyDescent="0.25">
      <c r="A16" s="223">
        <v>41365</v>
      </c>
      <c r="B16" s="66"/>
      <c r="C16" s="138"/>
      <c r="D16" s="67"/>
      <c r="E16" s="138"/>
      <c r="F16" s="67"/>
      <c r="G16" s="138"/>
      <c r="H16" s="67"/>
      <c r="I16" s="138"/>
      <c r="J16" s="67"/>
      <c r="K16" s="138"/>
      <c r="L16" s="197"/>
      <c r="M16" s="198"/>
      <c r="N16" s="67"/>
      <c r="O16" s="138"/>
      <c r="P16" s="67"/>
      <c r="Q16" s="138"/>
      <c r="R16" s="59"/>
      <c r="S16" s="138"/>
      <c r="T16" s="80"/>
      <c r="U16" s="138"/>
    </row>
    <row r="17" spans="1:22" x14ac:dyDescent="0.25">
      <c r="A17" s="225">
        <v>41395</v>
      </c>
      <c r="B17" s="29"/>
      <c r="C17" s="139"/>
      <c r="D17" s="1"/>
      <c r="E17" s="139"/>
      <c r="F17" s="1"/>
      <c r="G17" s="139"/>
      <c r="H17" s="1"/>
      <c r="I17" s="139"/>
      <c r="J17" s="1"/>
      <c r="K17" s="139"/>
      <c r="L17" s="197"/>
      <c r="M17" s="198"/>
      <c r="N17" s="95"/>
      <c r="O17" s="139"/>
      <c r="P17" s="1"/>
      <c r="Q17" s="139"/>
      <c r="R17" s="3"/>
      <c r="S17" s="139"/>
      <c r="T17" s="53"/>
      <c r="U17" s="139"/>
    </row>
    <row r="18" spans="1:22" x14ac:dyDescent="0.25">
      <c r="A18" s="226">
        <v>41426</v>
      </c>
      <c r="B18" s="199"/>
      <c r="C18" s="140"/>
      <c r="D18" s="65"/>
      <c r="E18" s="140"/>
      <c r="F18" s="65"/>
      <c r="G18" s="140"/>
      <c r="H18" s="65"/>
      <c r="I18" s="140"/>
      <c r="J18" s="65"/>
      <c r="K18" s="140"/>
      <c r="L18" s="293"/>
      <c r="M18" s="294"/>
      <c r="N18" s="65"/>
      <c r="O18" s="140"/>
      <c r="P18" s="65"/>
      <c r="Q18" s="140"/>
      <c r="R18" s="61"/>
      <c r="S18" s="140"/>
      <c r="T18" s="83"/>
      <c r="U18" s="140"/>
      <c r="V18" s="40" t="s">
        <v>27</v>
      </c>
    </row>
    <row r="19" spans="1:22" x14ac:dyDescent="0.25">
      <c r="A19" s="225">
        <v>41456</v>
      </c>
      <c r="B19" s="29"/>
      <c r="C19" s="139"/>
      <c r="D19" s="1"/>
      <c r="E19" s="139"/>
      <c r="F19" s="1"/>
      <c r="G19" s="139"/>
      <c r="H19" s="1"/>
      <c r="I19" s="139"/>
      <c r="J19" s="1"/>
      <c r="K19" s="139"/>
      <c r="L19" s="197"/>
      <c r="M19" s="198"/>
      <c r="N19" s="95"/>
      <c r="O19" s="139"/>
      <c r="P19" s="1"/>
      <c r="Q19" s="139"/>
      <c r="R19" s="3"/>
      <c r="S19" s="139"/>
      <c r="T19" s="53"/>
      <c r="U19" s="139"/>
    </row>
    <row r="20" spans="1:22" x14ac:dyDescent="0.25">
      <c r="A20" s="223">
        <v>41487</v>
      </c>
      <c r="B20" s="66"/>
      <c r="C20" s="138"/>
      <c r="D20" s="67"/>
      <c r="E20" s="138"/>
      <c r="F20" s="67"/>
      <c r="G20" s="138"/>
      <c r="H20" s="67"/>
      <c r="I20" s="138"/>
      <c r="J20" s="67"/>
      <c r="K20" s="138"/>
      <c r="L20" s="197"/>
      <c r="M20" s="198"/>
      <c r="N20" s="67"/>
      <c r="O20" s="138"/>
      <c r="P20" s="67"/>
      <c r="Q20" s="138"/>
      <c r="R20" s="59"/>
      <c r="S20" s="138"/>
      <c r="T20" s="80"/>
      <c r="U20" s="138"/>
    </row>
    <row r="21" spans="1:22" x14ac:dyDescent="0.25">
      <c r="A21" s="222">
        <v>41518</v>
      </c>
      <c r="B21" s="292"/>
      <c r="C21" s="145"/>
      <c r="D21" s="126"/>
      <c r="E21" s="145"/>
      <c r="F21" s="126"/>
      <c r="G21" s="145"/>
      <c r="H21" s="126"/>
      <c r="I21" s="145"/>
      <c r="J21" s="126"/>
      <c r="K21" s="145"/>
      <c r="L21" s="293"/>
      <c r="M21" s="294"/>
      <c r="N21" s="295"/>
      <c r="O21" s="145"/>
      <c r="P21" s="126"/>
      <c r="Q21" s="145"/>
      <c r="R21" s="129"/>
      <c r="S21" s="145"/>
      <c r="T21" s="266"/>
      <c r="U21" s="145"/>
      <c r="V21" s="21" t="s">
        <v>30</v>
      </c>
    </row>
    <row r="22" spans="1:22" x14ac:dyDescent="0.25">
      <c r="A22" s="223">
        <v>41548</v>
      </c>
      <c r="B22" s="66"/>
      <c r="C22" s="138"/>
      <c r="D22" s="67"/>
      <c r="E22" s="138"/>
      <c r="F22" s="67"/>
      <c r="G22" s="138"/>
      <c r="H22" s="67"/>
      <c r="I22" s="138"/>
      <c r="J22" s="67"/>
      <c r="K22" s="138"/>
      <c r="L22" s="197"/>
      <c r="M22" s="198"/>
      <c r="N22" s="67"/>
      <c r="O22" s="138"/>
      <c r="P22" s="67"/>
      <c r="Q22" s="138"/>
      <c r="R22" s="59"/>
      <c r="S22" s="138"/>
      <c r="T22" s="80"/>
      <c r="U22" s="138"/>
    </row>
    <row r="23" spans="1:22" x14ac:dyDescent="0.25">
      <c r="A23" s="225">
        <v>41579</v>
      </c>
      <c r="B23" s="29"/>
      <c r="C23" s="139"/>
      <c r="D23" s="1"/>
      <c r="E23" s="139"/>
      <c r="F23" s="1"/>
      <c r="G23" s="139"/>
      <c r="H23" s="1"/>
      <c r="I23" s="139"/>
      <c r="J23" s="1"/>
      <c r="K23" s="139"/>
      <c r="L23" s="197"/>
      <c r="M23" s="198"/>
      <c r="N23" s="95"/>
      <c r="O23" s="139"/>
      <c r="P23" s="1"/>
      <c r="Q23" s="139"/>
      <c r="R23" s="3"/>
      <c r="S23" s="139"/>
      <c r="T23" s="53"/>
      <c r="U23" s="139"/>
    </row>
    <row r="24" spans="1:22" x14ac:dyDescent="0.25">
      <c r="A24" s="226">
        <v>41609</v>
      </c>
      <c r="B24" s="199"/>
      <c r="C24" s="140"/>
      <c r="D24" s="65"/>
      <c r="E24" s="140"/>
      <c r="F24" s="65"/>
      <c r="G24" s="140"/>
      <c r="H24" s="65"/>
      <c r="I24" s="140"/>
      <c r="J24" s="65"/>
      <c r="K24" s="140"/>
      <c r="L24" s="293"/>
      <c r="M24" s="294"/>
      <c r="N24" s="65"/>
      <c r="O24" s="140"/>
      <c r="P24" s="65"/>
      <c r="Q24" s="140"/>
      <c r="R24" s="61"/>
      <c r="S24" s="140"/>
      <c r="T24" s="83"/>
      <c r="U24" s="140"/>
      <c r="V24" s="21" t="s">
        <v>29</v>
      </c>
    </row>
    <row r="25" spans="1:22" x14ac:dyDescent="0.25">
      <c r="A25" s="225">
        <v>41640</v>
      </c>
      <c r="B25" s="29"/>
      <c r="C25" s="139"/>
      <c r="D25" s="1"/>
      <c r="E25" s="139"/>
      <c r="F25" s="1"/>
      <c r="G25" s="139"/>
      <c r="H25" s="1"/>
      <c r="I25" s="139"/>
      <c r="J25" s="1"/>
      <c r="K25" s="139"/>
      <c r="L25" s="197"/>
      <c r="M25" s="198"/>
      <c r="N25" s="95"/>
      <c r="O25" s="139"/>
      <c r="P25" s="1"/>
      <c r="Q25" s="139"/>
      <c r="R25" s="3"/>
      <c r="S25" s="139"/>
      <c r="T25" s="53"/>
      <c r="U25" s="139"/>
    </row>
    <row r="26" spans="1:22" x14ac:dyDescent="0.25">
      <c r="A26" s="223">
        <v>41671</v>
      </c>
      <c r="B26" s="66"/>
      <c r="C26" s="138"/>
      <c r="D26" s="67"/>
      <c r="E26" s="138"/>
      <c r="F26" s="67"/>
      <c r="G26" s="138"/>
      <c r="H26" s="67"/>
      <c r="I26" s="138"/>
      <c r="J26" s="67"/>
      <c r="K26" s="138"/>
      <c r="L26" s="197"/>
      <c r="M26" s="198"/>
      <c r="N26" s="67"/>
      <c r="O26" s="138"/>
      <c r="P26" s="67"/>
      <c r="Q26" s="138"/>
      <c r="R26" s="59"/>
      <c r="S26" s="138"/>
      <c r="T26" s="80"/>
      <c r="U26" s="138"/>
    </row>
    <row r="27" spans="1:22" x14ac:dyDescent="0.25">
      <c r="A27" s="222">
        <v>41699</v>
      </c>
      <c r="B27" s="292"/>
      <c r="C27" s="145"/>
      <c r="D27" s="126"/>
      <c r="E27" s="145"/>
      <c r="F27" s="126"/>
      <c r="G27" s="145"/>
      <c r="H27" s="126"/>
      <c r="I27" s="145"/>
      <c r="J27" s="126"/>
      <c r="K27" s="145"/>
      <c r="L27" s="293"/>
      <c r="M27" s="294"/>
      <c r="N27" s="295"/>
      <c r="O27" s="145"/>
      <c r="P27" s="126"/>
      <c r="Q27" s="145"/>
      <c r="R27" s="129"/>
      <c r="S27" s="145"/>
      <c r="T27" s="266"/>
      <c r="U27" s="145"/>
      <c r="V27" s="21" t="s">
        <v>31</v>
      </c>
    </row>
    <row r="28" spans="1:22" x14ac:dyDescent="0.25">
      <c r="A28" s="223">
        <v>41730</v>
      </c>
      <c r="B28" s="66"/>
      <c r="C28" s="138"/>
      <c r="D28" s="67"/>
      <c r="E28" s="138"/>
      <c r="F28" s="67"/>
      <c r="G28" s="138"/>
      <c r="H28" s="67"/>
      <c r="I28" s="138"/>
      <c r="J28" s="67"/>
      <c r="K28" s="138"/>
      <c r="L28" s="197"/>
      <c r="M28" s="198"/>
      <c r="N28" s="67"/>
      <c r="O28" s="138"/>
      <c r="P28" s="67"/>
      <c r="Q28" s="138"/>
      <c r="R28" s="59"/>
      <c r="S28" s="138"/>
      <c r="T28" s="80"/>
      <c r="U28" s="138"/>
    </row>
    <row r="29" spans="1:22" x14ac:dyDescent="0.25">
      <c r="A29" s="225">
        <v>41760</v>
      </c>
      <c r="B29" s="29"/>
      <c r="C29" s="139"/>
      <c r="D29" s="1"/>
      <c r="E29" s="139"/>
      <c r="F29" s="1"/>
      <c r="G29" s="139"/>
      <c r="H29" s="1"/>
      <c r="I29" s="139"/>
      <c r="J29" s="1"/>
      <c r="K29" s="139"/>
      <c r="L29" s="197"/>
      <c r="M29" s="198"/>
      <c r="N29" s="95"/>
      <c r="O29" s="139"/>
      <c r="P29" s="1"/>
      <c r="Q29" s="139"/>
      <c r="R29" s="3"/>
      <c r="S29" s="139"/>
      <c r="T29" s="53"/>
      <c r="U29" s="139"/>
    </row>
    <row r="30" spans="1:22" ht="15.75" thickBot="1" x14ac:dyDescent="0.3">
      <c r="A30" s="224">
        <v>41791</v>
      </c>
      <c r="B30" s="114"/>
      <c r="C30" s="141"/>
      <c r="D30" s="70"/>
      <c r="E30" s="141"/>
      <c r="F30" s="70"/>
      <c r="G30" s="141"/>
      <c r="H30" s="70"/>
      <c r="I30" s="141"/>
      <c r="J30" s="70"/>
      <c r="K30" s="141"/>
      <c r="L30" s="296"/>
      <c r="M30" s="297"/>
      <c r="N30" s="70"/>
      <c r="O30" s="141"/>
      <c r="P30" s="70"/>
      <c r="Q30" s="141"/>
      <c r="R30" s="71"/>
      <c r="S30" s="141"/>
      <c r="T30" s="86"/>
      <c r="U30" s="141"/>
      <c r="V30" s="40" t="s">
        <v>28</v>
      </c>
    </row>
    <row r="55" ht="11.25" customHeight="1" x14ac:dyDescent="0.25"/>
    <row r="56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Q3"/>
    <mergeCell ref="B4:Q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Kenneth Lee</cp:lastModifiedBy>
  <cp:lastPrinted>2012-10-25T21:47:02Z</cp:lastPrinted>
  <dcterms:created xsi:type="dcterms:W3CDTF">2012-05-04T22:10:30Z</dcterms:created>
  <dcterms:modified xsi:type="dcterms:W3CDTF">2013-01-28T18:40:32Z</dcterms:modified>
</cp:coreProperties>
</file>