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12384" windowHeight="9312"/>
  </bookViews>
  <sheets>
    <sheet name="Inf Conc." sheetId="1" r:id="rId1"/>
    <sheet name="Inf Loads" sheetId="2" r:id="rId2"/>
    <sheet name="Eff Conc." sheetId="3" r:id="rId3"/>
    <sheet name="Eff Loads" sheetId="4" r:id="rId4"/>
  </sheets>
  <calcPr calcId="125725" calcOnSave="0"/>
</workbook>
</file>

<file path=xl/calcChain.xml><?xml version="1.0" encoding="utf-8"?>
<calcChain xmlns="http://schemas.openxmlformats.org/spreadsheetml/2006/main">
  <c r="C8" i="2"/>
  <c r="N8" s="1"/>
  <c r="B8"/>
  <c r="O8" s="1"/>
  <c r="W6" i="3"/>
  <c r="V6"/>
  <c r="B59" i="4"/>
  <c r="L59" s="1"/>
  <c r="C59"/>
  <c r="N59" s="1"/>
  <c r="B60"/>
  <c r="O60" s="1"/>
  <c r="C60"/>
  <c r="N60" s="1"/>
  <c r="B61"/>
  <c r="L61" s="1"/>
  <c r="C61"/>
  <c r="N61" s="1"/>
  <c r="C58"/>
  <c r="N58" s="1"/>
  <c r="B58"/>
  <c r="O58" s="1"/>
  <c r="D61" i="3"/>
  <c r="D60"/>
  <c r="D59"/>
  <c r="D58"/>
  <c r="B7" i="4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F49" s="1"/>
  <c r="C49"/>
  <c r="M49" s="1"/>
  <c r="B50"/>
  <c r="O50" s="1"/>
  <c r="C50"/>
  <c r="N50" s="1"/>
  <c r="B51"/>
  <c r="O51" s="1"/>
  <c r="C51"/>
  <c r="M51" s="1"/>
  <c r="B52"/>
  <c r="O52" s="1"/>
  <c r="C52"/>
  <c r="N52" s="1"/>
  <c r="B53"/>
  <c r="O53" s="1"/>
  <c r="C53"/>
  <c r="M53" s="1"/>
  <c r="C7" i="2"/>
  <c r="N7" s="1"/>
  <c r="C9"/>
  <c r="N9" s="1"/>
  <c r="C10"/>
  <c r="N10" s="1"/>
  <c r="C11"/>
  <c r="N11" s="1"/>
  <c r="B7"/>
  <c r="O7" s="1"/>
  <c r="B9"/>
  <c r="O9" s="1"/>
  <c r="B10"/>
  <c r="O10" s="1"/>
  <c r="B11"/>
  <c r="O11" s="1"/>
  <c r="D7" i="3"/>
  <c r="D7" i="4" s="1"/>
  <c r="D8" i="3"/>
  <c r="D8" i="4" s="1"/>
  <c r="D9" i="3"/>
  <c r="D9" i="4" s="1"/>
  <c r="D10" i="3"/>
  <c r="D10" i="4" s="1"/>
  <c r="D11" i="3"/>
  <c r="D11" i="4" s="1"/>
  <c r="D12" i="3"/>
  <c r="D12" i="4" s="1"/>
  <c r="D13" i="3"/>
  <c r="D13" i="4" s="1"/>
  <c r="D14" i="3"/>
  <c r="D14" i="4" s="1"/>
  <c r="D15" i="3"/>
  <c r="D15" i="4" s="1"/>
  <c r="D16"/>
  <c r="D17"/>
  <c r="D18" i="3"/>
  <c r="D18" i="4" s="1"/>
  <c r="D19" i="3"/>
  <c r="D19" i="4" s="1"/>
  <c r="D20" i="3"/>
  <c r="D20" i="4" s="1"/>
  <c r="D21" i="3"/>
  <c r="D21" i="4" s="1"/>
  <c r="D22" i="3"/>
  <c r="D22" i="4" s="1"/>
  <c r="D23" i="3"/>
  <c r="D23" i="4" s="1"/>
  <c r="D24" i="3"/>
  <c r="D24" i="4" s="1"/>
  <c r="D25" i="3"/>
  <c r="D25" i="4" s="1"/>
  <c r="D26" i="3"/>
  <c r="D26" i="4" s="1"/>
  <c r="D27" i="3"/>
  <c r="D27" i="4" s="1"/>
  <c r="D28" i="3"/>
  <c r="D28" i="4" s="1"/>
  <c r="D29" i="3"/>
  <c r="D29" i="4" s="1"/>
  <c r="D30" i="3"/>
  <c r="D30" i="4" s="1"/>
  <c r="D31" i="3"/>
  <c r="D31" i="4" s="1"/>
  <c r="D32" i="3"/>
  <c r="D32" i="4" s="1"/>
  <c r="D33" i="3"/>
  <c r="D33" i="4" s="1"/>
  <c r="D34" i="3"/>
  <c r="D34" i="4" s="1"/>
  <c r="D35" i="3"/>
  <c r="D35" i="4" s="1"/>
  <c r="D36" i="3"/>
  <c r="D36" i="4" s="1"/>
  <c r="D37" i="3"/>
  <c r="D37" i="4" s="1"/>
  <c r="D38" i="3"/>
  <c r="D38" i="4" s="1"/>
  <c r="D39" i="3"/>
  <c r="D39" i="4" s="1"/>
  <c r="D40" i="3"/>
  <c r="D40" i="4" s="1"/>
  <c r="D41" i="3"/>
  <c r="D41" i="4" s="1"/>
  <c r="D42" i="3"/>
  <c r="D42" i="4" s="1"/>
  <c r="D43" i="3"/>
  <c r="D43" i="4" s="1"/>
  <c r="D44" i="3"/>
  <c r="D44" i="4" s="1"/>
  <c r="D45" i="3"/>
  <c r="D45" i="4" s="1"/>
  <c r="D46" i="3"/>
  <c r="D46" i="4" s="1"/>
  <c r="D47" i="3"/>
  <c r="D47" i="4" s="1"/>
  <c r="D48" i="3"/>
  <c r="D48" i="4" s="1"/>
  <c r="D49" i="3"/>
  <c r="D49" i="4" s="1"/>
  <c r="D50" i="3"/>
  <c r="D50" i="4" s="1"/>
  <c r="D51" i="3"/>
  <c r="D51" i="4" s="1"/>
  <c r="D52" i="3"/>
  <c r="D52" i="4" s="1"/>
  <c r="D53" i="3"/>
  <c r="D53" i="4" s="1"/>
  <c r="C6"/>
  <c r="M6" s="1"/>
  <c r="B6"/>
  <c r="O6" s="1"/>
  <c r="B6" i="2"/>
  <c r="O6" s="1"/>
  <c r="C6"/>
  <c r="N6" s="1"/>
  <c r="K6" i="4"/>
  <c r="J6"/>
  <c r="I6"/>
  <c r="H6"/>
  <c r="G6"/>
  <c r="F6"/>
  <c r="E6"/>
  <c r="M10" i="2"/>
  <c r="L6"/>
  <c r="D6" i="3"/>
  <c r="D6" i="4" s="1"/>
  <c r="D9" i="1"/>
  <c r="D10" i="2" s="1"/>
  <c r="D6" i="1"/>
  <c r="G8" i="2" l="1"/>
  <c r="I8"/>
  <c r="E8"/>
  <c r="P17" i="4" s="1"/>
  <c r="H8" i="2"/>
  <c r="K8"/>
  <c r="D6"/>
  <c r="E6"/>
  <c r="L6" i="4"/>
  <c r="M6" i="2"/>
  <c r="H6"/>
  <c r="N6" i="4"/>
  <c r="F6" i="2"/>
  <c r="J6"/>
  <c r="E11"/>
  <c r="E9"/>
  <c r="G11"/>
  <c r="G9"/>
  <c r="H11"/>
  <c r="H9"/>
  <c r="I11"/>
  <c r="I9"/>
  <c r="K11"/>
  <c r="K9"/>
  <c r="G58" i="4"/>
  <c r="I58"/>
  <c r="I61"/>
  <c r="G61"/>
  <c r="E61"/>
  <c r="H60"/>
  <c r="F60"/>
  <c r="I59"/>
  <c r="G59"/>
  <c r="E59"/>
  <c r="M58"/>
  <c r="L58"/>
  <c r="M61"/>
  <c r="K61"/>
  <c r="M60"/>
  <c r="K60"/>
  <c r="M59"/>
  <c r="K59"/>
  <c r="O61"/>
  <c r="O59"/>
  <c r="G6" i="2"/>
  <c r="P6" i="4" s="1"/>
  <c r="I6" i="2"/>
  <c r="K6"/>
  <c r="Q6" i="4" s="1"/>
  <c r="E10" i="2"/>
  <c r="E7"/>
  <c r="G10"/>
  <c r="G7"/>
  <c r="H10"/>
  <c r="H7"/>
  <c r="I10"/>
  <c r="I7"/>
  <c r="K10"/>
  <c r="K7"/>
  <c r="E58" i="4"/>
  <c r="F58"/>
  <c r="H58"/>
  <c r="H61"/>
  <c r="F61"/>
  <c r="I60"/>
  <c r="G60"/>
  <c r="E60"/>
  <c r="H59"/>
  <c r="F59"/>
  <c r="D59" s="1"/>
  <c r="K58"/>
  <c r="L60"/>
  <c r="M48"/>
  <c r="N48"/>
  <c r="N47"/>
  <c r="M47"/>
  <c r="M46"/>
  <c r="N46"/>
  <c r="N45"/>
  <c r="M45"/>
  <c r="M44"/>
  <c r="N44"/>
  <c r="N43"/>
  <c r="M43"/>
  <c r="M42"/>
  <c r="N42"/>
  <c r="N41"/>
  <c r="M41"/>
  <c r="M40"/>
  <c r="N40"/>
  <c r="N39"/>
  <c r="M39"/>
  <c r="M38"/>
  <c r="N38"/>
  <c r="N37"/>
  <c r="M37"/>
  <c r="M36"/>
  <c r="N36"/>
  <c r="N35"/>
  <c r="M35"/>
  <c r="M34"/>
  <c r="N34"/>
  <c r="N33"/>
  <c r="M33"/>
  <c r="M32"/>
  <c r="N32"/>
  <c r="N31"/>
  <c r="M31"/>
  <c r="M30"/>
  <c r="N30"/>
  <c r="N29"/>
  <c r="M29"/>
  <c r="M28"/>
  <c r="N28"/>
  <c r="N27"/>
  <c r="M27"/>
  <c r="M26"/>
  <c r="N26"/>
  <c r="N25"/>
  <c r="M25"/>
  <c r="M24"/>
  <c r="N24"/>
  <c r="N23"/>
  <c r="M23"/>
  <c r="M22"/>
  <c r="N22"/>
  <c r="N21"/>
  <c r="M21"/>
  <c r="M20"/>
  <c r="N20"/>
  <c r="N19"/>
  <c r="M19"/>
  <c r="M18"/>
  <c r="N18"/>
  <c r="N17"/>
  <c r="M17"/>
  <c r="M16"/>
  <c r="N16"/>
  <c r="N15"/>
  <c r="M15"/>
  <c r="M14"/>
  <c r="N14"/>
  <c r="N13"/>
  <c r="M13"/>
  <c r="M12"/>
  <c r="N12"/>
  <c r="N11"/>
  <c r="M11"/>
  <c r="M10"/>
  <c r="N10"/>
  <c r="N9"/>
  <c r="M9"/>
  <c r="M8"/>
  <c r="N8"/>
  <c r="N7"/>
  <c r="M7"/>
  <c r="N53"/>
  <c r="L53"/>
  <c r="J53"/>
  <c r="H53"/>
  <c r="F53"/>
  <c r="M52"/>
  <c r="K52"/>
  <c r="I52"/>
  <c r="G52"/>
  <c r="E52"/>
  <c r="N51"/>
  <c r="L51"/>
  <c r="J51"/>
  <c r="H51"/>
  <c r="F51"/>
  <c r="M50"/>
  <c r="K50"/>
  <c r="I50"/>
  <c r="G50"/>
  <c r="E50"/>
  <c r="N49"/>
  <c r="L49"/>
  <c r="J49"/>
  <c r="H49"/>
  <c r="O49"/>
  <c r="E49"/>
  <c r="O48"/>
  <c r="E48"/>
  <c r="G48"/>
  <c r="I48"/>
  <c r="K48"/>
  <c r="F48"/>
  <c r="H48"/>
  <c r="J48"/>
  <c r="L48"/>
  <c r="F47"/>
  <c r="H47"/>
  <c r="J47"/>
  <c r="L47"/>
  <c r="O47"/>
  <c r="E47"/>
  <c r="G47"/>
  <c r="I47"/>
  <c r="K47"/>
  <c r="O46"/>
  <c r="E46"/>
  <c r="G46"/>
  <c r="I46"/>
  <c r="K46"/>
  <c r="F46"/>
  <c r="H46"/>
  <c r="J46"/>
  <c r="L46"/>
  <c r="F45"/>
  <c r="H45"/>
  <c r="J45"/>
  <c r="L45"/>
  <c r="O45"/>
  <c r="E45"/>
  <c r="G45"/>
  <c r="I45"/>
  <c r="K45"/>
  <c r="O44"/>
  <c r="E44"/>
  <c r="G44"/>
  <c r="I44"/>
  <c r="K44"/>
  <c r="F44"/>
  <c r="H44"/>
  <c r="J44"/>
  <c r="L44"/>
  <c r="F43"/>
  <c r="H43"/>
  <c r="J43"/>
  <c r="L43"/>
  <c r="O43"/>
  <c r="E43"/>
  <c r="G43"/>
  <c r="I43"/>
  <c r="K43"/>
  <c r="O42"/>
  <c r="E42"/>
  <c r="G42"/>
  <c r="I42"/>
  <c r="K42"/>
  <c r="F42"/>
  <c r="H42"/>
  <c r="J42"/>
  <c r="L42"/>
  <c r="F41"/>
  <c r="H41"/>
  <c r="J41"/>
  <c r="L41"/>
  <c r="O41"/>
  <c r="E41"/>
  <c r="G41"/>
  <c r="I41"/>
  <c r="K41"/>
  <c r="O40"/>
  <c r="E40"/>
  <c r="G40"/>
  <c r="I40"/>
  <c r="K40"/>
  <c r="F40"/>
  <c r="H40"/>
  <c r="J40"/>
  <c r="L40"/>
  <c r="F39"/>
  <c r="H39"/>
  <c r="J39"/>
  <c r="L39"/>
  <c r="O39"/>
  <c r="E39"/>
  <c r="G39"/>
  <c r="I39"/>
  <c r="K39"/>
  <c r="O38"/>
  <c r="E38"/>
  <c r="G38"/>
  <c r="I38"/>
  <c r="K38"/>
  <c r="F38"/>
  <c r="H38"/>
  <c r="J38"/>
  <c r="L38"/>
  <c r="F37"/>
  <c r="H37"/>
  <c r="J37"/>
  <c r="L37"/>
  <c r="O37"/>
  <c r="E37"/>
  <c r="G37"/>
  <c r="I37"/>
  <c r="K37"/>
  <c r="O36"/>
  <c r="E36"/>
  <c r="G36"/>
  <c r="I36"/>
  <c r="K36"/>
  <c r="F36"/>
  <c r="H36"/>
  <c r="J36"/>
  <c r="L36"/>
  <c r="F35"/>
  <c r="H35"/>
  <c r="J35"/>
  <c r="L35"/>
  <c r="O35"/>
  <c r="E35"/>
  <c r="G35"/>
  <c r="I35"/>
  <c r="K35"/>
  <c r="O34"/>
  <c r="E34"/>
  <c r="G34"/>
  <c r="I34"/>
  <c r="K34"/>
  <c r="F34"/>
  <c r="H34"/>
  <c r="J34"/>
  <c r="L34"/>
  <c r="F33"/>
  <c r="H33"/>
  <c r="J33"/>
  <c r="L33"/>
  <c r="O33"/>
  <c r="E33"/>
  <c r="G33"/>
  <c r="I33"/>
  <c r="K33"/>
  <c r="O32"/>
  <c r="E32"/>
  <c r="G32"/>
  <c r="I32"/>
  <c r="K32"/>
  <c r="F32"/>
  <c r="H32"/>
  <c r="J32"/>
  <c r="L32"/>
  <c r="F31"/>
  <c r="H31"/>
  <c r="J31"/>
  <c r="L31"/>
  <c r="O31"/>
  <c r="E31"/>
  <c r="G31"/>
  <c r="I31"/>
  <c r="K31"/>
  <c r="O30"/>
  <c r="E30"/>
  <c r="G30"/>
  <c r="I30"/>
  <c r="K30"/>
  <c r="F30"/>
  <c r="H30"/>
  <c r="J30"/>
  <c r="L30"/>
  <c r="F29"/>
  <c r="H29"/>
  <c r="J29"/>
  <c r="L29"/>
  <c r="O29"/>
  <c r="E29"/>
  <c r="G29"/>
  <c r="I29"/>
  <c r="K29"/>
  <c r="O28"/>
  <c r="E28"/>
  <c r="G28"/>
  <c r="I28"/>
  <c r="K28"/>
  <c r="F28"/>
  <c r="H28"/>
  <c r="J28"/>
  <c r="L28"/>
  <c r="F27"/>
  <c r="H27"/>
  <c r="J27"/>
  <c r="L27"/>
  <c r="O27"/>
  <c r="E27"/>
  <c r="G27"/>
  <c r="I27"/>
  <c r="K27"/>
  <c r="O26"/>
  <c r="E26"/>
  <c r="G26"/>
  <c r="I26"/>
  <c r="K26"/>
  <c r="F26"/>
  <c r="H26"/>
  <c r="J26"/>
  <c r="L26"/>
  <c r="F25"/>
  <c r="H25"/>
  <c r="J25"/>
  <c r="L25"/>
  <c r="O25"/>
  <c r="E25"/>
  <c r="G25"/>
  <c r="I25"/>
  <c r="K25"/>
  <c r="O24"/>
  <c r="E24"/>
  <c r="G24"/>
  <c r="I24"/>
  <c r="K24"/>
  <c r="F24"/>
  <c r="H24"/>
  <c r="J24"/>
  <c r="L24"/>
  <c r="F23"/>
  <c r="H23"/>
  <c r="J23"/>
  <c r="L23"/>
  <c r="O23"/>
  <c r="E23"/>
  <c r="G23"/>
  <c r="I23"/>
  <c r="K23"/>
  <c r="O22"/>
  <c r="E22"/>
  <c r="G22"/>
  <c r="I22"/>
  <c r="K22"/>
  <c r="F22"/>
  <c r="H22"/>
  <c r="J22"/>
  <c r="L22"/>
  <c r="F21"/>
  <c r="H21"/>
  <c r="J21"/>
  <c r="L21"/>
  <c r="O21"/>
  <c r="E21"/>
  <c r="G21"/>
  <c r="I21"/>
  <c r="K21"/>
  <c r="O20"/>
  <c r="E20"/>
  <c r="G20"/>
  <c r="I20"/>
  <c r="K20"/>
  <c r="F20"/>
  <c r="H20"/>
  <c r="J20"/>
  <c r="L20"/>
  <c r="F19"/>
  <c r="H19"/>
  <c r="J19"/>
  <c r="L19"/>
  <c r="O19"/>
  <c r="E19"/>
  <c r="G19"/>
  <c r="I19"/>
  <c r="K19"/>
  <c r="O18"/>
  <c r="E18"/>
  <c r="G18"/>
  <c r="I18"/>
  <c r="K18"/>
  <c r="F18"/>
  <c r="H18"/>
  <c r="J18"/>
  <c r="L18"/>
  <c r="F17"/>
  <c r="H17"/>
  <c r="J17"/>
  <c r="L17"/>
  <c r="O17"/>
  <c r="E17"/>
  <c r="G17"/>
  <c r="I17"/>
  <c r="K17"/>
  <c r="O16"/>
  <c r="E16"/>
  <c r="G16"/>
  <c r="I16"/>
  <c r="K16"/>
  <c r="F16"/>
  <c r="H16"/>
  <c r="J16"/>
  <c r="L16"/>
  <c r="F15"/>
  <c r="H15"/>
  <c r="J15"/>
  <c r="L15"/>
  <c r="O15"/>
  <c r="E15"/>
  <c r="G15"/>
  <c r="I15"/>
  <c r="K15"/>
  <c r="O14"/>
  <c r="E14"/>
  <c r="G14"/>
  <c r="I14"/>
  <c r="K14"/>
  <c r="F14"/>
  <c r="H14"/>
  <c r="J14"/>
  <c r="L14"/>
  <c r="F13"/>
  <c r="H13"/>
  <c r="J13"/>
  <c r="L13"/>
  <c r="O13"/>
  <c r="E13"/>
  <c r="G13"/>
  <c r="I13"/>
  <c r="K13"/>
  <c r="O12"/>
  <c r="E12"/>
  <c r="G12"/>
  <c r="I12"/>
  <c r="K12"/>
  <c r="F12"/>
  <c r="H12"/>
  <c r="J12"/>
  <c r="L12"/>
  <c r="F11"/>
  <c r="H11"/>
  <c r="J11"/>
  <c r="L11"/>
  <c r="O11"/>
  <c r="E11"/>
  <c r="G11"/>
  <c r="I11"/>
  <c r="K11"/>
  <c r="O10"/>
  <c r="E10"/>
  <c r="G10"/>
  <c r="I10"/>
  <c r="K10"/>
  <c r="F10"/>
  <c r="H10"/>
  <c r="J10"/>
  <c r="L10"/>
  <c r="F9"/>
  <c r="H9"/>
  <c r="J9"/>
  <c r="L9"/>
  <c r="O9"/>
  <c r="E9"/>
  <c r="G9"/>
  <c r="I9"/>
  <c r="K9"/>
  <c r="O8"/>
  <c r="E8"/>
  <c r="G8"/>
  <c r="I8"/>
  <c r="K8"/>
  <c r="F8"/>
  <c r="H8"/>
  <c r="J8"/>
  <c r="L8"/>
  <c r="F7"/>
  <c r="H7"/>
  <c r="J7"/>
  <c r="L7"/>
  <c r="O7"/>
  <c r="E7"/>
  <c r="G7"/>
  <c r="I7"/>
  <c r="K7"/>
  <c r="K53"/>
  <c r="I53"/>
  <c r="G53"/>
  <c r="E53"/>
  <c r="L52"/>
  <c r="J52"/>
  <c r="H52"/>
  <c r="F52"/>
  <c r="K51"/>
  <c r="I51"/>
  <c r="G51"/>
  <c r="E51"/>
  <c r="L50"/>
  <c r="J50"/>
  <c r="H50"/>
  <c r="F50"/>
  <c r="K49"/>
  <c r="I49"/>
  <c r="G49"/>
  <c r="L10" i="2"/>
  <c r="J10"/>
  <c r="F10"/>
  <c r="D58" i="4"/>
  <c r="Q17" l="1"/>
  <c r="Q16"/>
  <c r="P16"/>
  <c r="D61"/>
  <c r="D60"/>
</calcChain>
</file>

<file path=xl/sharedStrings.xml><?xml version="1.0" encoding="utf-8"?>
<sst xmlns="http://schemas.openxmlformats.org/spreadsheetml/2006/main" count="153" uniqueCount="61">
  <si>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</si>
  <si>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</si>
  <si>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</si>
  <si>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</si>
  <si>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</si>
  <si>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</si>
  <si>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</si>
  <si>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</si>
  <si>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</si>
  <si>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TP(S)</t>
  </si>
  <si>
    <t>Total Ortho</t>
  </si>
  <si>
    <t>Temp</t>
  </si>
  <si>
    <t>pH</t>
  </si>
  <si>
    <t>TSS</t>
  </si>
  <si>
    <t>Peak</t>
  </si>
  <si>
    <t>Min</t>
  </si>
  <si>
    <t>Max</t>
  </si>
  <si>
    <t>Ave</t>
  </si>
  <si>
    <t>Influent Concentrations (mg/l)</t>
  </si>
  <si>
    <t>Diss. Ortho P</t>
  </si>
  <si>
    <t>Flow  (MGD)</t>
  </si>
  <si>
    <t>Ave Daily</t>
  </si>
  <si>
    <t>F+G+H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</si>
  <si>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</si>
  <si>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</si>
  <si>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</si>
  <si>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Grab</t>
  </si>
  <si>
    <t>Total N mg/l removal</t>
  </si>
  <si>
    <t>Inf N (TKN + NO3 + NO2) - Eff N</t>
  </si>
  <si>
    <t>Total P mg/l removal</t>
  </si>
  <si>
    <t>Inf TKP - Eff TKP</t>
  </si>
  <si>
    <t>SKN*</t>
  </si>
  <si>
    <t>Urea*</t>
  </si>
  <si>
    <t>TP(S)*</t>
  </si>
  <si>
    <t>Diss. Ortho P*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</si>
  <si>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</si>
  <si>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</si>
  <si>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</si>
  <si>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</si>
  <si>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</si>
  <si>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</si>
  <si>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</si>
  <si>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</si>
  <si>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TP(S)</t>
    </r>
    <r>
      <rPr>
        <sz val="10"/>
        <color rgb="FFFF0000"/>
        <rFont val="Calibri"/>
        <family val="2"/>
        <scheme val="minor"/>
      </rPr>
      <t>*</t>
    </r>
  </si>
  <si>
    <r>
      <t>Diss. Ortho P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</si>
  <si>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</si>
  <si>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* Parameters not required for influent monitoring per agreement with Water Board staff:  TDN, SKN, Urea, TP(S), and Dissolved Orthophosphate</t>
  </si>
  <si>
    <t>Dry 2012</t>
  </si>
  <si>
    <t>Wet 2012/3</t>
  </si>
  <si>
    <t>Dry 2013</t>
  </si>
  <si>
    <t>Wet 2013/4</t>
  </si>
  <si>
    <t>Dry 2014</t>
  </si>
  <si>
    <t>* Urea monitoring is required only 1/month for the regions five largest NPDES permittees: EBMUD, EBDA, SJSC, SFSE, and CCCSD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</si>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</sst>
</file>

<file path=xl/styles.xml><?xml version="1.0" encoding="utf-8"?>
<styleSheet xmlns="http://schemas.openxmlformats.org/spreadsheetml/2006/main">
  <numFmts count="2">
    <numFmt numFmtId="164" formatCode="[$-409]d\-mmm\-yy;@"/>
    <numFmt numFmtId="165" formatCode="0.0"/>
  </numFmts>
  <fonts count="9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6" fillId="3" borderId="14" xfId="0" applyFont="1" applyFill="1" applyBorder="1" applyAlignment="1">
      <alignment wrapText="1"/>
    </xf>
    <xf numFmtId="0" fontId="5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0" fontId="2" fillId="5" borderId="5" xfId="0" applyFont="1" applyFill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8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3" xfId="0" applyBorder="1"/>
    <xf numFmtId="0" fontId="0" fillId="0" borderId="12" xfId="0" applyBorder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0" fillId="3" borderId="19" xfId="0" applyFill="1" applyBorder="1" applyAlignment="1">
      <alignment wrapText="1"/>
    </xf>
    <xf numFmtId="0" fontId="6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0" xfId="0" applyNumberFormat="1" applyFont="1" applyBorder="1" applyAlignment="1"/>
    <xf numFmtId="165" fontId="2" fillId="0" borderId="13" xfId="0" applyNumberFormat="1" applyFont="1" applyBorder="1" applyAlignment="1"/>
    <xf numFmtId="165" fontId="2" fillId="0" borderId="12" xfId="0" applyNumberFormat="1" applyFont="1" applyBorder="1"/>
    <xf numFmtId="165" fontId="2" fillId="0" borderId="0" xfId="0" applyNumberFormat="1" applyFont="1" applyBorder="1"/>
    <xf numFmtId="165" fontId="2" fillId="0" borderId="13" xfId="0" applyNumberFormat="1" applyFont="1" applyBorder="1"/>
    <xf numFmtId="0" fontId="5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2" borderId="12" xfId="0" applyFont="1" applyFill="1" applyBorder="1" applyAlignment="1">
      <alignment horizontal="center"/>
    </xf>
    <xf numFmtId="164" fontId="2" fillId="6" borderId="20" xfId="0" applyNumberFormat="1" applyFont="1" applyFill="1" applyBorder="1"/>
    <xf numFmtId="0" fontId="2" fillId="6" borderId="0" xfId="0" applyFont="1" applyFill="1" applyBorder="1"/>
    <xf numFmtId="0" fontId="2" fillId="6" borderId="13" xfId="0" applyFont="1" applyFill="1" applyBorder="1"/>
    <xf numFmtId="165" fontId="2" fillId="6" borderId="12" xfId="0" applyNumberFormat="1" applyFont="1" applyFill="1" applyBorder="1"/>
    <xf numFmtId="165" fontId="2" fillId="6" borderId="0" xfId="0" applyNumberFormat="1" applyFont="1" applyFill="1" applyBorder="1"/>
    <xf numFmtId="165" fontId="2" fillId="6" borderId="13" xfId="0" applyNumberFormat="1" applyFont="1" applyFill="1" applyBorder="1"/>
    <xf numFmtId="164" fontId="2" fillId="6" borderId="18" xfId="0" applyNumberFormat="1" applyFont="1" applyFill="1" applyBorder="1"/>
    <xf numFmtId="0" fontId="2" fillId="6" borderId="15" xfId="0" applyFont="1" applyFill="1" applyBorder="1"/>
    <xf numFmtId="0" fontId="2" fillId="6" borderId="17" xfId="0" applyFont="1" applyFill="1" applyBorder="1"/>
    <xf numFmtId="165" fontId="2" fillId="6" borderId="16" xfId="0" applyNumberFormat="1" applyFont="1" applyFill="1" applyBorder="1"/>
    <xf numFmtId="165" fontId="2" fillId="6" borderId="15" xfId="0" applyNumberFormat="1" applyFont="1" applyFill="1" applyBorder="1"/>
    <xf numFmtId="165" fontId="2" fillId="6" borderId="17" xfId="0" applyNumberFormat="1" applyFont="1" applyFill="1" applyBorder="1"/>
    <xf numFmtId="165" fontId="2" fillId="0" borderId="3" xfId="0" applyNumberFormat="1" applyFont="1" applyBorder="1"/>
    <xf numFmtId="165" fontId="2" fillId="0" borderId="5" xfId="0" applyNumberFormat="1" applyFont="1" applyBorder="1"/>
    <xf numFmtId="165" fontId="2" fillId="0" borderId="6" xfId="0" applyNumberFormat="1" applyFont="1" applyBorder="1"/>
    <xf numFmtId="0" fontId="8" fillId="0" borderId="0" xfId="0" applyFont="1" applyBorder="1"/>
    <xf numFmtId="0" fontId="2" fillId="6" borderId="16" xfId="0" applyFont="1" applyFill="1" applyBorder="1"/>
    <xf numFmtId="164" fontId="2" fillId="6" borderId="12" xfId="0" applyNumberFormat="1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165" fontId="2" fillId="6" borderId="1" xfId="0" applyNumberFormat="1" applyFont="1" applyFill="1" applyBorder="1"/>
    <xf numFmtId="165" fontId="2" fillId="6" borderId="8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3" fillId="2" borderId="23" xfId="0" applyFont="1" applyFill="1" applyBorder="1" applyAlignment="1">
      <alignment horizontal="center" wrapText="1"/>
    </xf>
    <xf numFmtId="0" fontId="2" fillId="4" borderId="24" xfId="0" applyFont="1" applyFill="1" applyBorder="1"/>
    <xf numFmtId="0" fontId="2" fillId="4" borderId="22" xfId="0" applyFont="1" applyFill="1" applyBorder="1"/>
    <xf numFmtId="0" fontId="0" fillId="0" borderId="25" xfId="0" applyBorder="1"/>
    <xf numFmtId="0" fontId="0" fillId="0" borderId="26" xfId="0" applyBorder="1"/>
    <xf numFmtId="165" fontId="2" fillId="0" borderId="3" xfId="0" applyNumberFormat="1" applyFont="1" applyBorder="1" applyAlignment="1"/>
    <xf numFmtId="165" fontId="2" fillId="0" borderId="5" xfId="0" applyNumberFormat="1" applyFont="1" applyBorder="1" applyAlignment="1"/>
    <xf numFmtId="165" fontId="2" fillId="0" borderId="6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165" fontId="2" fillId="6" borderId="0" xfId="0" applyNumberFormat="1" applyFont="1" applyFill="1" applyBorder="1" applyAlignment="1"/>
    <xf numFmtId="165" fontId="2" fillId="6" borderId="13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165" fontId="2" fillId="6" borderId="15" xfId="0" applyNumberFormat="1" applyFont="1" applyFill="1" applyBorder="1" applyAlignment="1"/>
    <xf numFmtId="165" fontId="2" fillId="6" borderId="17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0" fontId="0" fillId="6" borderId="0" xfId="0" applyFill="1" applyBorder="1"/>
    <xf numFmtId="164" fontId="2" fillId="6" borderId="21" xfId="0" applyNumberFormat="1" applyFont="1" applyFill="1" applyBorder="1"/>
    <xf numFmtId="165" fontId="2" fillId="6" borderId="7" xfId="0" applyNumberFormat="1" applyFont="1" applyFill="1" applyBorder="1" applyAlignment="1"/>
    <xf numFmtId="165" fontId="2" fillId="6" borderId="1" xfId="0" applyNumberFormat="1" applyFont="1" applyFill="1" applyBorder="1" applyAlignment="1"/>
    <xf numFmtId="165" fontId="2" fillId="6" borderId="8" xfId="0" applyNumberFormat="1" applyFont="1" applyFill="1" applyBorder="1" applyAlignment="1"/>
    <xf numFmtId="0" fontId="0" fillId="6" borderId="1" xfId="0" applyFill="1" applyBorder="1"/>
    <xf numFmtId="0" fontId="0" fillId="6" borderId="8" xfId="0" applyFill="1" applyBorder="1"/>
    <xf numFmtId="0" fontId="3" fillId="2" borderId="2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4" borderId="9" xfId="0" applyFont="1" applyFill="1" applyBorder="1"/>
    <xf numFmtId="0" fontId="2" fillId="4" borderId="27" xfId="0" applyFont="1" applyFill="1" applyBorder="1"/>
    <xf numFmtId="0" fontId="2" fillId="4" borderId="4" xfId="0" applyFont="1" applyFill="1" applyBorder="1"/>
    <xf numFmtId="0" fontId="2" fillId="4" borderId="11" xfId="0" applyFont="1" applyFill="1" applyBorder="1"/>
    <xf numFmtId="0" fontId="2" fillId="4" borderId="28" xfId="0" applyFont="1" applyFill="1" applyBorder="1"/>
    <xf numFmtId="0" fontId="2" fillId="4" borderId="2" xfId="0" applyFont="1" applyFill="1" applyBorder="1"/>
    <xf numFmtId="0" fontId="2" fillId="2" borderId="22" xfId="0" applyFont="1" applyFill="1" applyBorder="1" applyAlignment="1">
      <alignment horizontal="center" wrapText="1"/>
    </xf>
    <xf numFmtId="0" fontId="6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0" xfId="0" applyNumberFormat="1" applyFont="1" applyFill="1" applyBorder="1"/>
    <xf numFmtId="165" fontId="2" fillId="0" borderId="13" xfId="0" applyNumberFormat="1" applyFont="1" applyFill="1" applyBorder="1"/>
    <xf numFmtId="165" fontId="2" fillId="0" borderId="12" xfId="0" applyNumberFormat="1" applyFont="1" applyFill="1" applyBorder="1" applyAlignment="1"/>
    <xf numFmtId="165" fontId="2" fillId="0" borderId="0" xfId="0" applyNumberFormat="1" applyFont="1" applyFill="1" applyBorder="1" applyAlignment="1"/>
    <xf numFmtId="165" fontId="2" fillId="0" borderId="13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1" xfId="0" applyNumberFormat="1" applyFont="1" applyFill="1" applyBorder="1"/>
    <xf numFmtId="165" fontId="2" fillId="0" borderId="8" xfId="0" applyNumberFormat="1" applyFont="1" applyFill="1" applyBorder="1"/>
    <xf numFmtId="165" fontId="2" fillId="0" borderId="7" xfId="0" applyNumberFormat="1" applyFont="1" applyFill="1" applyBorder="1" applyAlignment="1"/>
    <xf numFmtId="165" fontId="2" fillId="0" borderId="1" xfId="0" applyNumberFormat="1" applyFont="1" applyFill="1" applyBorder="1" applyAlignment="1"/>
    <xf numFmtId="165" fontId="2" fillId="0" borderId="8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164" fontId="2" fillId="0" borderId="12" xfId="0" applyNumberFormat="1" applyFont="1" applyFill="1" applyBorder="1"/>
    <xf numFmtId="164" fontId="2" fillId="6" borderId="7" xfId="0" applyNumberFormat="1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6" xfId="0" applyFont="1" applyFill="1" applyBorder="1"/>
    <xf numFmtId="0" fontId="2" fillId="5" borderId="12" xfId="0" applyFont="1" applyFill="1" applyBorder="1"/>
    <xf numFmtId="0" fontId="2" fillId="5" borderId="13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164" fontId="2" fillId="0" borderId="16" xfId="0" applyNumberFormat="1" applyFont="1" applyBorder="1"/>
    <xf numFmtId="0" fontId="2" fillId="0" borderId="16" xfId="0" applyFont="1" applyBorder="1"/>
    <xf numFmtId="0" fontId="2" fillId="0" borderId="17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0" fontId="2" fillId="4" borderId="30" xfId="0" applyFont="1" applyFill="1" applyBorder="1"/>
    <xf numFmtId="0" fontId="2" fillId="4" borderId="31" xfId="0" applyFont="1" applyFill="1" applyBorder="1"/>
    <xf numFmtId="165" fontId="2" fillId="0" borderId="16" xfId="0" applyNumberFormat="1" applyFont="1" applyBorder="1"/>
    <xf numFmtId="165" fontId="2" fillId="0" borderId="15" xfId="0" applyNumberFormat="1" applyFont="1" applyBorder="1"/>
    <xf numFmtId="165" fontId="2" fillId="0" borderId="17" xfId="0" applyNumberFormat="1" applyFont="1" applyBorder="1"/>
    <xf numFmtId="0" fontId="2" fillId="0" borderId="18" xfId="0" applyFont="1" applyBorder="1"/>
    <xf numFmtId="0" fontId="8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5" borderId="17" xfId="0" applyFont="1" applyFill="1" applyBorder="1"/>
    <xf numFmtId="0" fontId="2" fillId="7" borderId="0" xfId="0" applyFont="1" applyFill="1" applyBorder="1"/>
    <xf numFmtId="2" fontId="0" fillId="0" borderId="12" xfId="0" applyNumberFormat="1" applyBorder="1"/>
    <xf numFmtId="2" fontId="0" fillId="0" borderId="20" xfId="0" applyNumberFormat="1" applyBorder="1"/>
    <xf numFmtId="2" fontId="0" fillId="6" borderId="16" xfId="0" applyNumberFormat="1" applyFill="1" applyBorder="1"/>
    <xf numFmtId="2" fontId="0" fillId="6" borderId="18" xfId="0" applyNumberFormat="1" applyFill="1" applyBorder="1"/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top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"/>
  <sheetViews>
    <sheetView tabSelected="1" workbookViewId="0">
      <selection sqref="A1:U11"/>
    </sheetView>
  </sheetViews>
  <sheetFormatPr defaultRowHeight="14.4"/>
  <cols>
    <col min="1" max="1" width="10.109375" customWidth="1"/>
    <col min="2" max="3" width="6.6640625" customWidth="1"/>
    <col min="4" max="14" width="6" customWidth="1"/>
    <col min="15" max="20" width="4.44140625" customWidth="1"/>
    <col min="21" max="21" width="5.6640625" customWidth="1"/>
  </cols>
  <sheetData>
    <row r="1" spans="1:22" ht="23.4">
      <c r="B1" s="222" t="s">
        <v>18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</row>
    <row r="2" spans="1:22" s="31" customFormat="1">
      <c r="B2" s="223" t="s">
        <v>46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</row>
    <row r="3" spans="1:22" s="31" customFormat="1" ht="15" thickBot="1">
      <c r="B3" s="224" t="s">
        <v>35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</row>
    <row r="4" spans="1:22" ht="41.4">
      <c r="A4" s="8" t="s">
        <v>0</v>
      </c>
      <c r="B4" s="219" t="s">
        <v>20</v>
      </c>
      <c r="C4" s="220"/>
      <c r="D4" s="9" t="s">
        <v>45</v>
      </c>
      <c r="E4" s="10" t="s">
        <v>4</v>
      </c>
      <c r="F4" s="10" t="s">
        <v>42</v>
      </c>
      <c r="G4" s="10" t="s">
        <v>1</v>
      </c>
      <c r="H4" s="10" t="s">
        <v>2</v>
      </c>
      <c r="I4" s="10" t="s">
        <v>3</v>
      </c>
      <c r="J4" s="10" t="s">
        <v>41</v>
      </c>
      <c r="K4" s="10" t="s">
        <v>8</v>
      </c>
      <c r="L4" s="10" t="s">
        <v>43</v>
      </c>
      <c r="M4" s="10" t="s">
        <v>44</v>
      </c>
      <c r="N4" s="12" t="s">
        <v>10</v>
      </c>
      <c r="O4" s="219" t="s">
        <v>12</v>
      </c>
      <c r="P4" s="221"/>
      <c r="Q4" s="220"/>
      <c r="R4" s="219" t="s">
        <v>11</v>
      </c>
      <c r="S4" s="221"/>
      <c r="T4" s="220"/>
      <c r="U4" s="13" t="s">
        <v>13</v>
      </c>
    </row>
    <row r="5" spans="1:22" ht="28.2" thickBot="1">
      <c r="A5" s="79"/>
      <c r="B5" s="35" t="s">
        <v>21</v>
      </c>
      <c r="C5" s="36" t="s">
        <v>14</v>
      </c>
      <c r="D5" s="138" t="s">
        <v>22</v>
      </c>
      <c r="E5" s="110"/>
      <c r="F5" s="110"/>
      <c r="G5" s="110"/>
      <c r="H5" s="110"/>
      <c r="I5" s="110"/>
      <c r="J5" s="110"/>
      <c r="K5" s="110"/>
      <c r="L5" s="110"/>
      <c r="M5" s="112"/>
      <c r="N5" s="139" t="s">
        <v>26</v>
      </c>
      <c r="O5" s="35" t="s">
        <v>15</v>
      </c>
      <c r="P5" s="140" t="s">
        <v>16</v>
      </c>
      <c r="Q5" s="36" t="s">
        <v>17</v>
      </c>
      <c r="R5" s="35" t="s">
        <v>15</v>
      </c>
      <c r="S5" s="140" t="s">
        <v>16</v>
      </c>
      <c r="T5" s="36" t="s">
        <v>17</v>
      </c>
      <c r="U5" s="36"/>
    </row>
    <row r="6" spans="1:22">
      <c r="A6" s="39" t="s">
        <v>47</v>
      </c>
      <c r="B6" s="37"/>
      <c r="C6" s="38"/>
      <c r="D6" s="120">
        <f>SUM(F6,G6,H6)</f>
        <v>0</v>
      </c>
      <c r="E6" s="37"/>
      <c r="F6" s="141"/>
      <c r="G6" s="40"/>
      <c r="H6" s="40"/>
      <c r="I6" s="40"/>
      <c r="J6" s="141"/>
      <c r="K6" s="40"/>
      <c r="L6" s="142"/>
      <c r="M6" s="143"/>
      <c r="N6" s="40"/>
      <c r="O6" s="92"/>
      <c r="P6" s="93"/>
      <c r="Q6" s="94"/>
      <c r="R6" s="92"/>
      <c r="S6" s="93"/>
      <c r="T6" s="94"/>
      <c r="U6" s="50"/>
      <c r="V6" s="75" t="s">
        <v>39</v>
      </c>
    </row>
    <row r="7" spans="1:22">
      <c r="A7" s="181">
        <v>41255</v>
      </c>
      <c r="B7" s="152">
        <v>9.09</v>
      </c>
      <c r="C7" s="153">
        <v>9.3000000000000007</v>
      </c>
      <c r="D7" s="108"/>
      <c r="E7" s="152">
        <v>37.200000000000003</v>
      </c>
      <c r="F7" s="111"/>
      <c r="G7" s="154">
        <v>0.02</v>
      </c>
      <c r="H7" s="154">
        <v>0.05</v>
      </c>
      <c r="I7" s="154">
        <v>25.7</v>
      </c>
      <c r="J7" s="111"/>
      <c r="K7" s="154">
        <v>4.41</v>
      </c>
      <c r="L7" s="113"/>
      <c r="M7" s="114"/>
      <c r="N7" s="154">
        <v>2.33</v>
      </c>
      <c r="O7" s="155"/>
      <c r="P7" s="156"/>
      <c r="Q7" s="157"/>
      <c r="R7" s="155"/>
      <c r="S7" s="156"/>
      <c r="T7" s="157"/>
      <c r="U7" s="161">
        <v>198</v>
      </c>
      <c r="V7" s="75" t="s">
        <v>40</v>
      </c>
    </row>
    <row r="8" spans="1:22">
      <c r="A8" s="181">
        <v>41262</v>
      </c>
      <c r="B8" s="152">
        <v>9.06</v>
      </c>
      <c r="C8" s="153">
        <v>9.3000000000000007</v>
      </c>
      <c r="D8" s="108"/>
      <c r="E8" s="152">
        <v>34</v>
      </c>
      <c r="F8" s="111"/>
      <c r="G8" s="154">
        <v>0</v>
      </c>
      <c r="H8" s="154">
        <v>0.02</v>
      </c>
      <c r="I8" s="154">
        <v>12.4</v>
      </c>
      <c r="J8" s="111"/>
      <c r="K8" s="154">
        <v>2.4300000000000002</v>
      </c>
      <c r="L8" s="113"/>
      <c r="M8" s="114"/>
      <c r="N8" s="154">
        <v>1.81</v>
      </c>
      <c r="O8" s="155"/>
      <c r="P8" s="156"/>
      <c r="Q8" s="157"/>
      <c r="R8" s="155"/>
      <c r="S8" s="156"/>
      <c r="T8" s="157"/>
      <c r="U8" s="161">
        <v>144</v>
      </c>
      <c r="V8" s="75" t="s">
        <v>40</v>
      </c>
    </row>
    <row r="9" spans="1:22">
      <c r="A9" s="197" t="s">
        <v>49</v>
      </c>
      <c r="B9" s="198"/>
      <c r="C9" s="199"/>
      <c r="D9" s="200">
        <f t="shared" ref="D9" si="0">SUM(F9,G9,H9)</f>
        <v>0</v>
      </c>
      <c r="E9" s="198"/>
      <c r="F9" s="201"/>
      <c r="G9" s="202"/>
      <c r="H9" s="202"/>
      <c r="I9" s="202"/>
      <c r="J9" s="201"/>
      <c r="K9" s="202"/>
      <c r="L9" s="203"/>
      <c r="M9" s="204"/>
      <c r="N9" s="202"/>
      <c r="O9" s="205"/>
      <c r="P9" s="206"/>
      <c r="Q9" s="207"/>
      <c r="R9" s="205"/>
      <c r="S9" s="206"/>
      <c r="T9" s="207"/>
      <c r="U9" s="208"/>
      <c r="V9" s="209" t="s">
        <v>36</v>
      </c>
    </row>
    <row r="10" spans="1:22">
      <c r="A10" s="97" t="s">
        <v>50</v>
      </c>
      <c r="B10" s="98"/>
      <c r="C10" s="82"/>
      <c r="D10" s="108"/>
      <c r="E10" s="98"/>
      <c r="F10" s="111"/>
      <c r="G10" s="81"/>
      <c r="H10" s="81"/>
      <c r="I10" s="81"/>
      <c r="J10" s="111"/>
      <c r="K10" s="81"/>
      <c r="L10" s="113"/>
      <c r="M10" s="114"/>
      <c r="N10" s="81"/>
      <c r="O10" s="83"/>
      <c r="P10" s="84"/>
      <c r="Q10" s="85"/>
      <c r="R10" s="83"/>
      <c r="S10" s="84"/>
      <c r="T10" s="85"/>
      <c r="U10" s="99"/>
      <c r="V10" s="75" t="s">
        <v>39</v>
      </c>
    </row>
    <row r="11" spans="1:22" ht="15" thickBot="1">
      <c r="A11" s="182" t="s">
        <v>51</v>
      </c>
      <c r="B11" s="101"/>
      <c r="C11" s="102"/>
      <c r="D11" s="109"/>
      <c r="E11" s="101"/>
      <c r="F11" s="144"/>
      <c r="G11" s="103"/>
      <c r="H11" s="103"/>
      <c r="I11" s="103"/>
      <c r="J11" s="144"/>
      <c r="K11" s="103"/>
      <c r="L11" s="145"/>
      <c r="M11" s="146"/>
      <c r="N11" s="103"/>
      <c r="O11" s="105"/>
      <c r="P11" s="106"/>
      <c r="Q11" s="107"/>
      <c r="R11" s="105"/>
      <c r="S11" s="106"/>
      <c r="T11" s="107"/>
      <c r="U11" s="104"/>
      <c r="V11" s="95" t="s">
        <v>37</v>
      </c>
    </row>
  </sheetData>
  <mergeCells count="6">
    <mergeCell ref="B4:C4"/>
    <mergeCell ref="O4:Q4"/>
    <mergeCell ref="R4:T4"/>
    <mergeCell ref="B1:Q1"/>
    <mergeCell ref="B2:U2"/>
    <mergeCell ref="B3:U3"/>
  </mergeCells>
  <pageMargins left="0.6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1"/>
  <sheetViews>
    <sheetView workbookViewId="0">
      <selection activeCell="A11" sqref="A1:O11"/>
    </sheetView>
  </sheetViews>
  <sheetFormatPr defaultRowHeight="14.4"/>
  <cols>
    <col min="1" max="1" width="10.33203125" customWidth="1"/>
    <col min="2" max="3" width="6.6640625" customWidth="1"/>
    <col min="4" max="4" width="6" customWidth="1"/>
    <col min="5" max="5" width="6.109375" customWidth="1"/>
    <col min="6" max="6" width="6" customWidth="1"/>
    <col min="7" max="7" width="6.33203125" customWidth="1"/>
    <col min="8" max="10" width="6" customWidth="1"/>
    <col min="11" max="11" width="6.33203125" customWidth="1"/>
    <col min="12" max="13" width="6" customWidth="1"/>
    <col min="14" max="14" width="6.6640625" customWidth="1"/>
    <col min="15" max="15" width="6.44140625" customWidth="1"/>
  </cols>
  <sheetData>
    <row r="1" spans="1:16" ht="23.25" customHeight="1">
      <c r="B1" s="225" t="s">
        <v>23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</row>
    <row r="2" spans="1:16" ht="12" customHeight="1"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31"/>
    </row>
    <row r="3" spans="1:16" ht="11.25" customHeight="1" thickBot="1"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31"/>
    </row>
    <row r="4" spans="1:16" ht="41.4">
      <c r="A4" s="7" t="s">
        <v>0</v>
      </c>
      <c r="B4" s="219" t="s">
        <v>20</v>
      </c>
      <c r="C4" s="220"/>
      <c r="D4" s="9" t="s">
        <v>6</v>
      </c>
      <c r="E4" s="10" t="s">
        <v>4</v>
      </c>
      <c r="F4" s="10" t="s">
        <v>31</v>
      </c>
      <c r="G4" s="10" t="s">
        <v>1</v>
      </c>
      <c r="H4" s="10" t="s">
        <v>2</v>
      </c>
      <c r="I4" s="10" t="s">
        <v>3</v>
      </c>
      <c r="J4" s="10" t="s">
        <v>32</v>
      </c>
      <c r="K4" s="10" t="s">
        <v>8</v>
      </c>
      <c r="L4" s="10" t="s">
        <v>33</v>
      </c>
      <c r="M4" s="10" t="s">
        <v>34</v>
      </c>
      <c r="N4" s="11" t="s">
        <v>10</v>
      </c>
      <c r="O4" s="54" t="s">
        <v>13</v>
      </c>
    </row>
    <row r="5" spans="1:16" ht="32.4" thickBot="1">
      <c r="A5" s="79"/>
      <c r="B5" s="35" t="s">
        <v>21</v>
      </c>
      <c r="C5" s="36" t="s">
        <v>14</v>
      </c>
      <c r="D5" s="147"/>
      <c r="E5" s="110"/>
      <c r="F5" s="110"/>
      <c r="G5" s="110"/>
      <c r="H5" s="110"/>
      <c r="I5" s="110"/>
      <c r="J5" s="110"/>
      <c r="K5" s="110"/>
      <c r="L5" s="110"/>
      <c r="M5" s="148" t="s">
        <v>25</v>
      </c>
      <c r="N5" s="148" t="s">
        <v>25</v>
      </c>
      <c r="O5" s="55"/>
    </row>
    <row r="6" spans="1:16">
      <c r="A6" s="39" t="s">
        <v>47</v>
      </c>
      <c r="B6" s="37">
        <f>'Inf Conc.'!B6</f>
        <v>0</v>
      </c>
      <c r="C6" s="38">
        <f>'Inf Conc.'!C6</f>
        <v>0</v>
      </c>
      <c r="D6" s="41">
        <f>'Inf Conc.'!D6*B6*3.78</f>
        <v>0</v>
      </c>
      <c r="E6" s="50">
        <f>'Inf Conc.'!E6*B6*3.78</f>
        <v>0</v>
      </c>
      <c r="F6" s="188">
        <f>'Inf Conc.'!F6*B6*3.78</f>
        <v>0</v>
      </c>
      <c r="G6" s="40">
        <f>'Inf Conc.'!G6*B6*3.78</f>
        <v>0</v>
      </c>
      <c r="H6" s="40">
        <f>'Inf Conc.'!H6*B6*3.78</f>
        <v>0</v>
      </c>
      <c r="I6" s="40">
        <f>'Inf Conc.'!I6*B6*3.78</f>
        <v>0</v>
      </c>
      <c r="J6" s="188">
        <f>'Inf Conc.'!J6*B6*3.78</f>
        <v>0</v>
      </c>
      <c r="K6" s="40">
        <f>'Inf Conc.'!K6*B6*3.78</f>
        <v>0</v>
      </c>
      <c r="L6" s="191">
        <f>'Inf Conc.'!L6*B6*3.78</f>
        <v>0</v>
      </c>
      <c r="M6" s="192">
        <f>'Inf Conc.'!M6*C6*3.78</f>
        <v>0</v>
      </c>
      <c r="N6" s="40">
        <f>'Inf Conc.'!N6*C6*3.78</f>
        <v>0</v>
      </c>
      <c r="O6" s="50">
        <f>'Inf Conc.'!U6*B6*3.78</f>
        <v>0</v>
      </c>
      <c r="P6" s="75" t="s">
        <v>39</v>
      </c>
    </row>
    <row r="7" spans="1:16">
      <c r="A7" s="181">
        <v>41255</v>
      </c>
      <c r="B7" s="1">
        <f>'Inf Conc.'!B7</f>
        <v>9.09</v>
      </c>
      <c r="C7" s="2">
        <f>'Inf Conc.'!C7</f>
        <v>9.3000000000000007</v>
      </c>
      <c r="D7" s="43"/>
      <c r="E7" s="51">
        <f>'Inf Conc.'!E7*B7*3.78</f>
        <v>1278.1994400000001</v>
      </c>
      <c r="F7" s="189"/>
      <c r="G7" s="3">
        <f>'Inf Conc.'!G7*B7*3.78</f>
        <v>0.68720399999999993</v>
      </c>
      <c r="H7" s="3">
        <f>'Inf Conc.'!H7*B7*3.78</f>
        <v>1.71801</v>
      </c>
      <c r="I7" s="3">
        <f>'Inf Conc.'!I7*B7*3.78</f>
        <v>883.05714</v>
      </c>
      <c r="J7" s="189"/>
      <c r="K7" s="3">
        <f>'Inf Conc.'!K7*B7*3.78</f>
        <v>151.528482</v>
      </c>
      <c r="L7" s="193"/>
      <c r="M7" s="194"/>
      <c r="N7" s="3">
        <f>'Inf Conc.'!N7*C7*3.78</f>
        <v>81.908820000000006</v>
      </c>
      <c r="O7" s="51">
        <f>'Inf Conc.'!U7*B7*3.78</f>
        <v>6803.3195999999998</v>
      </c>
      <c r="P7" s="75" t="s">
        <v>40</v>
      </c>
    </row>
    <row r="8" spans="1:16">
      <c r="A8" s="181">
        <v>41262</v>
      </c>
      <c r="B8" s="1">
        <f>'Inf Conc.'!B8</f>
        <v>9.06</v>
      </c>
      <c r="C8" s="2">
        <f>'Inf Conc.'!C8</f>
        <v>9.3000000000000007</v>
      </c>
      <c r="D8" s="43"/>
      <c r="E8" s="51">
        <f>'Inf Conc.'!E8*B8*3.78</f>
        <v>1164.3912</v>
      </c>
      <c r="F8" s="189"/>
      <c r="G8" s="3">
        <f>'Inf Conc.'!G8*B8*3.78</f>
        <v>0</v>
      </c>
      <c r="H8" s="3">
        <f>'Inf Conc.'!H8*B8*3.78</f>
        <v>0.68493599999999999</v>
      </c>
      <c r="I8" s="3">
        <f>'Inf Conc.'!I8*B8*3.78</f>
        <v>424.66032000000001</v>
      </c>
      <c r="J8" s="189"/>
      <c r="K8" s="3">
        <f>'Inf Conc.'!K8*B8*3.78</f>
        <v>83.219723999999999</v>
      </c>
      <c r="L8" s="193"/>
      <c r="M8" s="194"/>
      <c r="N8" s="3">
        <f>'Inf Conc.'!N8*C8*3.78</f>
        <v>63.628740000000008</v>
      </c>
      <c r="O8" s="51">
        <f>'Inf Conc.'!U8*B8*3.78</f>
        <v>4931.5392000000002</v>
      </c>
      <c r="P8" s="75" t="s">
        <v>40</v>
      </c>
    </row>
    <row r="9" spans="1:16">
      <c r="A9" s="197" t="s">
        <v>49</v>
      </c>
      <c r="B9" s="198">
        <f>'Inf Conc.'!B9</f>
        <v>0</v>
      </c>
      <c r="C9" s="199">
        <f>'Inf Conc.'!C9</f>
        <v>0</v>
      </c>
      <c r="D9" s="210"/>
      <c r="E9" s="208">
        <f>'Inf Conc.'!E9*B9*3.78</f>
        <v>0</v>
      </c>
      <c r="F9" s="211"/>
      <c r="G9" s="202">
        <f>'Inf Conc.'!G9*B9*3.78</f>
        <v>0</v>
      </c>
      <c r="H9" s="202">
        <f>'Inf Conc.'!H9*B9*3.78</f>
        <v>0</v>
      </c>
      <c r="I9" s="202">
        <f>'Inf Conc.'!I9*B9*3.78</f>
        <v>0</v>
      </c>
      <c r="J9" s="211"/>
      <c r="K9" s="202">
        <f>'Inf Conc.'!K9*B9*3.78</f>
        <v>0</v>
      </c>
      <c r="L9" s="212"/>
      <c r="M9" s="213"/>
      <c r="N9" s="202">
        <f>'Inf Conc.'!N9*C9*3.78</f>
        <v>0</v>
      </c>
      <c r="O9" s="208">
        <f>'Inf Conc.'!U9*B9*3.78</f>
        <v>0</v>
      </c>
      <c r="P9" s="209" t="s">
        <v>36</v>
      </c>
    </row>
    <row r="10" spans="1:16">
      <c r="A10" s="97" t="s">
        <v>50</v>
      </c>
      <c r="B10" s="98">
        <f>'Inf Conc.'!B10</f>
        <v>0</v>
      </c>
      <c r="C10" s="82">
        <f>'Inf Conc.'!C10</f>
        <v>0</v>
      </c>
      <c r="D10" s="43">
        <f>'Inf Conc.'!D9*B10*3.78</f>
        <v>0</v>
      </c>
      <c r="E10" s="99">
        <f>'Inf Conc.'!E10*B10*3.78</f>
        <v>0</v>
      </c>
      <c r="F10" s="189">
        <f>'Inf Conc.'!F9*B10*3.78</f>
        <v>0</v>
      </c>
      <c r="G10" s="81">
        <f>'Inf Conc.'!G10*B10*3.78</f>
        <v>0</v>
      </c>
      <c r="H10" s="81">
        <f>'Inf Conc.'!H10*B10*3.78</f>
        <v>0</v>
      </c>
      <c r="I10" s="81">
        <f>'Inf Conc.'!I10*B10*3.78</f>
        <v>0</v>
      </c>
      <c r="J10" s="189">
        <f>'Inf Conc.'!J9*B10*3.78</f>
        <v>0</v>
      </c>
      <c r="K10" s="81">
        <f>'Inf Conc.'!K10*B10*3.78</f>
        <v>0</v>
      </c>
      <c r="L10" s="193">
        <f>'Inf Conc.'!L9*B10*3.78</f>
        <v>0</v>
      </c>
      <c r="M10" s="194">
        <f>'Inf Conc.'!M9*C10*3.78</f>
        <v>0</v>
      </c>
      <c r="N10" s="81">
        <f>'Inf Conc.'!N10*C10*3.78</f>
        <v>0</v>
      </c>
      <c r="O10" s="99">
        <f>'Inf Conc.'!U10*B10*3.78</f>
        <v>0</v>
      </c>
      <c r="P10" s="75" t="s">
        <v>39</v>
      </c>
    </row>
    <row r="11" spans="1:16" ht="15" thickBot="1">
      <c r="A11" s="182" t="s">
        <v>51</v>
      </c>
      <c r="B11" s="101">
        <f>'Inf Conc.'!B11</f>
        <v>0</v>
      </c>
      <c r="C11" s="102">
        <f>'Inf Conc.'!C11</f>
        <v>0</v>
      </c>
      <c r="D11" s="45"/>
      <c r="E11" s="104">
        <f>'Inf Conc.'!E11*B11*3.78</f>
        <v>0</v>
      </c>
      <c r="F11" s="190"/>
      <c r="G11" s="103">
        <f>'Inf Conc.'!G11*B11*3.78</f>
        <v>0</v>
      </c>
      <c r="H11" s="103">
        <f>'Inf Conc.'!H11*B11*3.78</f>
        <v>0</v>
      </c>
      <c r="I11" s="103">
        <f>'Inf Conc.'!I11*B11*3.78</f>
        <v>0</v>
      </c>
      <c r="J11" s="190"/>
      <c r="K11" s="103">
        <f>'Inf Conc.'!K11*B11*3.78</f>
        <v>0</v>
      </c>
      <c r="L11" s="195"/>
      <c r="M11" s="196"/>
      <c r="N11" s="103">
        <f>'Inf Conc.'!N11*C11*3.78</f>
        <v>0</v>
      </c>
      <c r="O11" s="104">
        <f>'Inf Conc.'!U11*B11*3.78</f>
        <v>0</v>
      </c>
      <c r="P11" s="95" t="s">
        <v>37</v>
      </c>
    </row>
  </sheetData>
  <mergeCells count="2">
    <mergeCell ref="B4:C4"/>
    <mergeCell ref="B1:O3"/>
  </mergeCells>
  <pageMargins left="1.29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61"/>
  <sheetViews>
    <sheetView topLeftCell="I8" workbookViewId="0">
      <selection sqref="A1:W17"/>
    </sheetView>
  </sheetViews>
  <sheetFormatPr defaultRowHeight="14.4"/>
  <cols>
    <col min="1" max="1" width="9.88671875" customWidth="1"/>
    <col min="2" max="2" width="5" customWidth="1"/>
    <col min="3" max="3" width="4.88671875" customWidth="1"/>
    <col min="4" max="14" width="6" customWidth="1"/>
    <col min="15" max="16" width="4.109375" customWidth="1"/>
    <col min="17" max="17" width="4.33203125" customWidth="1"/>
    <col min="18" max="20" width="4.44140625" customWidth="1"/>
    <col min="21" max="21" width="4.6640625" customWidth="1"/>
    <col min="22" max="22" width="8.88671875" customWidth="1"/>
    <col min="23" max="23" width="8.109375" customWidth="1"/>
  </cols>
  <sheetData>
    <row r="1" spans="1:24" ht="23.25" customHeight="1">
      <c r="B1" s="222" t="s">
        <v>55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</row>
    <row r="2" spans="1:24" s="31" customFormat="1" ht="20.25" customHeight="1">
      <c r="B2" s="227" t="s">
        <v>54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61"/>
    </row>
    <row r="3" spans="1:24" s="31" customFormat="1" ht="12.75" customHeight="1" thickBot="1">
      <c r="B3" s="60" t="s">
        <v>52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2"/>
    </row>
    <row r="4" spans="1:24" ht="44.25" customHeight="1">
      <c r="A4" s="14" t="s">
        <v>0</v>
      </c>
      <c r="B4" s="229" t="s">
        <v>20</v>
      </c>
      <c r="C4" s="230"/>
      <c r="D4" s="15" t="s">
        <v>6</v>
      </c>
      <c r="E4" s="16" t="s">
        <v>4</v>
      </c>
      <c r="F4" s="16" t="s">
        <v>5</v>
      </c>
      <c r="G4" s="16" t="s">
        <v>1</v>
      </c>
      <c r="H4" s="16" t="s">
        <v>2</v>
      </c>
      <c r="I4" s="16" t="s">
        <v>3</v>
      </c>
      <c r="J4" s="16" t="s">
        <v>41</v>
      </c>
      <c r="K4" s="16" t="s">
        <v>8</v>
      </c>
      <c r="L4" s="16" t="s">
        <v>9</v>
      </c>
      <c r="M4" s="16" t="s">
        <v>19</v>
      </c>
      <c r="N4" s="17" t="s">
        <v>10</v>
      </c>
      <c r="O4" s="229" t="s">
        <v>12</v>
      </c>
      <c r="P4" s="231"/>
      <c r="Q4" s="230"/>
      <c r="R4" s="229" t="s">
        <v>11</v>
      </c>
      <c r="S4" s="231"/>
      <c r="T4" s="230"/>
      <c r="U4" s="18" t="s">
        <v>13</v>
      </c>
      <c r="V4" s="29" t="s">
        <v>27</v>
      </c>
      <c r="W4" s="30" t="s">
        <v>29</v>
      </c>
      <c r="X4" s="31"/>
    </row>
    <row r="5" spans="1:24" ht="36.75" customHeight="1" thickBot="1">
      <c r="A5" s="19"/>
      <c r="B5" s="20" t="s">
        <v>21</v>
      </c>
      <c r="C5" s="21" t="s">
        <v>14</v>
      </c>
      <c r="D5" s="22" t="s">
        <v>22</v>
      </c>
      <c r="E5" s="23"/>
      <c r="F5" s="23"/>
      <c r="G5" s="23"/>
      <c r="H5" s="23"/>
      <c r="I5" s="23"/>
      <c r="J5" s="23"/>
      <c r="K5" s="23"/>
      <c r="L5" s="23"/>
      <c r="M5" s="24" t="s">
        <v>26</v>
      </c>
      <c r="N5" s="24" t="s">
        <v>26</v>
      </c>
      <c r="O5" s="20" t="s">
        <v>15</v>
      </c>
      <c r="P5" s="25" t="s">
        <v>16</v>
      </c>
      <c r="Q5" s="21" t="s">
        <v>17</v>
      </c>
      <c r="R5" s="20" t="s">
        <v>15</v>
      </c>
      <c r="S5" s="25" t="s">
        <v>16</v>
      </c>
      <c r="T5" s="21" t="s">
        <v>17</v>
      </c>
      <c r="U5" s="21"/>
      <c r="V5" s="26" t="s">
        <v>28</v>
      </c>
      <c r="W5" s="33" t="s">
        <v>30</v>
      </c>
      <c r="X5" s="31"/>
    </row>
    <row r="6" spans="1:24">
      <c r="A6" s="76">
        <v>41091</v>
      </c>
      <c r="B6" s="37"/>
      <c r="C6" s="38"/>
      <c r="D6" s="40">
        <f>SUM(F6,G6,H6)</f>
        <v>0</v>
      </c>
      <c r="E6" s="40"/>
      <c r="F6" s="40"/>
      <c r="G6" s="40"/>
      <c r="H6" s="40"/>
      <c r="I6" s="40"/>
      <c r="J6" s="120"/>
      <c r="K6" s="40"/>
      <c r="L6" s="40"/>
      <c r="M6" s="40"/>
      <c r="N6" s="40"/>
      <c r="O6" s="92"/>
      <c r="P6" s="93"/>
      <c r="Q6" s="94"/>
      <c r="R6" s="117"/>
      <c r="S6" s="118"/>
      <c r="T6" s="119"/>
      <c r="U6" s="50"/>
      <c r="V6" s="58">
        <f>SUM('Inf Conc.'!E6,'Inf Conc.'!G6,'Inf Conc.'!H6)-SUM(E6,G6,H6)</f>
        <v>0</v>
      </c>
      <c r="W6" s="48">
        <f>'Inf Conc.'!K6-K6</f>
        <v>0</v>
      </c>
    </row>
    <row r="7" spans="1:24">
      <c r="A7" s="80">
        <v>41105</v>
      </c>
      <c r="B7" s="98"/>
      <c r="C7" s="82"/>
      <c r="D7" s="81">
        <f t="shared" ref="D7:D53" si="0">SUM(F7,G7,H7)</f>
        <v>0</v>
      </c>
      <c r="E7" s="81"/>
      <c r="F7" s="81"/>
      <c r="G7" s="81"/>
      <c r="H7" s="81"/>
      <c r="I7" s="81"/>
      <c r="J7" s="81"/>
      <c r="K7" s="81"/>
      <c r="L7" s="81"/>
      <c r="M7" s="81"/>
      <c r="N7" s="81"/>
      <c r="O7" s="83"/>
      <c r="P7" s="84"/>
      <c r="Q7" s="85"/>
      <c r="R7" s="121"/>
      <c r="S7" s="122"/>
      <c r="T7" s="123"/>
      <c r="U7" s="99"/>
      <c r="V7" s="124"/>
      <c r="W7" s="125"/>
    </row>
    <row r="8" spans="1:24">
      <c r="A8" s="77">
        <v>41122</v>
      </c>
      <c r="B8" s="1"/>
      <c r="C8" s="2"/>
      <c r="D8" s="3">
        <f t="shared" si="0"/>
        <v>0</v>
      </c>
      <c r="E8" s="3"/>
      <c r="F8" s="3"/>
      <c r="G8" s="3"/>
      <c r="H8" s="3"/>
      <c r="I8" s="3"/>
      <c r="J8" s="108"/>
      <c r="K8" s="3"/>
      <c r="L8" s="3"/>
      <c r="M8" s="3"/>
      <c r="N8" s="3"/>
      <c r="O8" s="72"/>
      <c r="P8" s="73"/>
      <c r="Q8" s="74"/>
      <c r="R8" s="69"/>
      <c r="S8" s="70"/>
      <c r="T8" s="71"/>
      <c r="U8" s="51"/>
      <c r="V8" s="59"/>
      <c r="W8" s="49"/>
    </row>
    <row r="9" spans="1:24">
      <c r="A9" s="80">
        <v>41136</v>
      </c>
      <c r="B9" s="98"/>
      <c r="C9" s="82"/>
      <c r="D9" s="81">
        <f t="shared" si="0"/>
        <v>0</v>
      </c>
      <c r="E9" s="81"/>
      <c r="F9" s="81"/>
      <c r="G9" s="81"/>
      <c r="H9" s="81"/>
      <c r="I9" s="81"/>
      <c r="J9" s="81"/>
      <c r="K9" s="81"/>
      <c r="L9" s="81"/>
      <c r="M9" s="81"/>
      <c r="N9" s="81"/>
      <c r="O9" s="83"/>
      <c r="P9" s="84"/>
      <c r="Q9" s="85"/>
      <c r="R9" s="121"/>
      <c r="S9" s="122"/>
      <c r="T9" s="123"/>
      <c r="U9" s="99"/>
      <c r="V9" s="124"/>
      <c r="W9" s="125"/>
    </row>
    <row r="10" spans="1:24">
      <c r="A10" s="77">
        <v>41153</v>
      </c>
      <c r="B10" s="1"/>
      <c r="C10" s="2"/>
      <c r="D10" s="3">
        <f t="shared" si="0"/>
        <v>0</v>
      </c>
      <c r="E10" s="3"/>
      <c r="F10" s="3"/>
      <c r="G10" s="3"/>
      <c r="H10" s="3"/>
      <c r="I10" s="3"/>
      <c r="J10" s="108"/>
      <c r="K10" s="3"/>
      <c r="L10" s="3"/>
      <c r="M10" s="3"/>
      <c r="N10" s="3"/>
      <c r="O10" s="72"/>
      <c r="P10" s="73"/>
      <c r="Q10" s="74"/>
      <c r="R10" s="69"/>
      <c r="S10" s="70"/>
      <c r="T10" s="71"/>
      <c r="U10" s="51"/>
      <c r="V10" s="59"/>
      <c r="W10" s="49"/>
    </row>
    <row r="11" spans="1:24">
      <c r="A11" s="86">
        <v>41167</v>
      </c>
      <c r="B11" s="96"/>
      <c r="C11" s="88"/>
      <c r="D11" s="96">
        <f t="shared" si="0"/>
        <v>0</v>
      </c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9"/>
      <c r="P11" s="90"/>
      <c r="Q11" s="91"/>
      <c r="R11" s="126"/>
      <c r="S11" s="127"/>
      <c r="T11" s="128"/>
      <c r="U11" s="100"/>
      <c r="V11" s="129"/>
      <c r="W11" s="130"/>
      <c r="X11" s="34" t="s">
        <v>39</v>
      </c>
    </row>
    <row r="12" spans="1:24">
      <c r="A12" s="77">
        <v>41183</v>
      </c>
      <c r="B12" s="1"/>
      <c r="C12" s="2"/>
      <c r="D12" s="3">
        <f t="shared" si="0"/>
        <v>0</v>
      </c>
      <c r="E12" s="3"/>
      <c r="F12" s="3"/>
      <c r="G12" s="3"/>
      <c r="H12" s="3"/>
      <c r="I12" s="3"/>
      <c r="J12" s="108"/>
      <c r="K12" s="3"/>
      <c r="L12" s="3"/>
      <c r="M12" s="3"/>
      <c r="N12" s="3"/>
      <c r="O12" s="72"/>
      <c r="P12" s="73"/>
      <c r="Q12" s="74"/>
      <c r="R12" s="69"/>
      <c r="S12" s="70"/>
      <c r="T12" s="71"/>
      <c r="U12" s="51"/>
      <c r="V12" s="115"/>
      <c r="W12" s="116"/>
    </row>
    <row r="13" spans="1:24">
      <c r="A13" s="80">
        <v>41197</v>
      </c>
      <c r="B13" s="98"/>
      <c r="C13" s="82"/>
      <c r="D13" s="81">
        <f t="shared" si="0"/>
        <v>0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3"/>
      <c r="P13" s="84"/>
      <c r="Q13" s="85"/>
      <c r="R13" s="121"/>
      <c r="S13" s="122"/>
      <c r="T13" s="123"/>
      <c r="U13" s="99"/>
      <c r="V13" s="124"/>
      <c r="W13" s="125"/>
    </row>
    <row r="14" spans="1:24">
      <c r="A14" s="77">
        <v>41221</v>
      </c>
      <c r="B14" s="1">
        <v>14.24</v>
      </c>
      <c r="C14" s="2">
        <v>16.7</v>
      </c>
      <c r="D14" s="3">
        <f t="shared" si="0"/>
        <v>9.26</v>
      </c>
      <c r="E14" s="3">
        <v>2.0699999999999998</v>
      </c>
      <c r="F14" s="3">
        <v>1.54</v>
      </c>
      <c r="G14" s="3">
        <v>7.48</v>
      </c>
      <c r="H14" s="3">
        <v>0.24</v>
      </c>
      <c r="I14" s="3">
        <v>0</v>
      </c>
      <c r="J14" s="108"/>
      <c r="K14" s="3">
        <v>1.3</v>
      </c>
      <c r="L14" s="3">
        <v>3.4</v>
      </c>
      <c r="M14" s="3">
        <v>1.4</v>
      </c>
      <c r="N14" s="3">
        <v>1.4</v>
      </c>
      <c r="O14" s="72">
        <v>6.9</v>
      </c>
      <c r="P14" s="73">
        <v>7.23</v>
      </c>
      <c r="Q14" s="74">
        <v>7.05</v>
      </c>
      <c r="R14" s="69"/>
      <c r="S14" s="70"/>
      <c r="T14" s="71">
        <v>18.3</v>
      </c>
      <c r="U14" s="51">
        <v>5.2</v>
      </c>
      <c r="V14" s="59"/>
      <c r="W14" s="49"/>
    </row>
    <row r="15" spans="1:24">
      <c r="A15" s="80">
        <v>41228</v>
      </c>
      <c r="B15" s="98">
        <v>14.54</v>
      </c>
      <c r="C15" s="82">
        <v>17</v>
      </c>
      <c r="D15" s="81">
        <f t="shared" si="0"/>
        <v>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3">
        <v>7.1</v>
      </c>
      <c r="P15" s="84">
        <v>7.29</v>
      </c>
      <c r="Q15" s="85">
        <v>7.23</v>
      </c>
      <c r="R15" s="121"/>
      <c r="S15" s="122"/>
      <c r="T15" s="123">
        <v>15.6</v>
      </c>
      <c r="U15" s="99">
        <v>3.6</v>
      </c>
      <c r="V15" s="124"/>
      <c r="W15" s="125"/>
    </row>
    <row r="16" spans="1:24">
      <c r="A16" s="77">
        <v>41255</v>
      </c>
      <c r="B16" s="1">
        <v>16.59</v>
      </c>
      <c r="C16" s="2">
        <v>18</v>
      </c>
      <c r="D16" s="3">
        <v>11.02</v>
      </c>
      <c r="E16" s="3">
        <v>5.6</v>
      </c>
      <c r="F16" s="3">
        <v>5.53</v>
      </c>
      <c r="G16" s="3">
        <v>5.22</v>
      </c>
      <c r="H16" s="3">
        <v>0.27</v>
      </c>
      <c r="I16" s="3">
        <v>3.25</v>
      </c>
      <c r="J16" s="108"/>
      <c r="K16" s="3">
        <v>1.43</v>
      </c>
      <c r="L16" s="3">
        <v>1.34</v>
      </c>
      <c r="M16" s="3">
        <v>1.07</v>
      </c>
      <c r="N16" s="3">
        <v>1.07</v>
      </c>
      <c r="O16" s="72">
        <v>6.8</v>
      </c>
      <c r="P16" s="73">
        <v>7.07</v>
      </c>
      <c r="Q16" s="74">
        <v>6.93</v>
      </c>
      <c r="R16" s="69"/>
      <c r="S16" s="70"/>
      <c r="T16" s="71">
        <v>15.4</v>
      </c>
      <c r="U16" s="51">
        <v>4</v>
      </c>
      <c r="V16" s="59">
        <v>26.25</v>
      </c>
      <c r="W16" s="49">
        <v>2.98</v>
      </c>
    </row>
    <row r="17" spans="1:24">
      <c r="A17" s="86">
        <v>41262</v>
      </c>
      <c r="B17" s="96">
        <v>16.55</v>
      </c>
      <c r="C17" s="88">
        <v>18.7</v>
      </c>
      <c r="D17" s="96">
        <v>11.92</v>
      </c>
      <c r="E17" s="87">
        <v>5.9</v>
      </c>
      <c r="F17" s="87">
        <v>5.66</v>
      </c>
      <c r="G17" s="87">
        <v>6.09</v>
      </c>
      <c r="H17" s="87">
        <v>0.17</v>
      </c>
      <c r="I17" s="87">
        <v>3.29</v>
      </c>
      <c r="J17" s="87"/>
      <c r="K17" s="87">
        <v>1.26</v>
      </c>
      <c r="L17" s="87">
        <v>1.1499999999999999</v>
      </c>
      <c r="M17" s="87">
        <v>0.97</v>
      </c>
      <c r="N17" s="87">
        <v>0.97</v>
      </c>
      <c r="O17" s="89">
        <v>7</v>
      </c>
      <c r="P17" s="90">
        <v>7.18</v>
      </c>
      <c r="Q17" s="91">
        <v>7</v>
      </c>
      <c r="R17" s="126"/>
      <c r="S17" s="127"/>
      <c r="T17" s="128">
        <v>12.9</v>
      </c>
      <c r="U17" s="100">
        <v>4.8</v>
      </c>
      <c r="V17" s="129">
        <v>22.1</v>
      </c>
      <c r="W17" s="130">
        <v>1.17</v>
      </c>
      <c r="X17" s="34" t="s">
        <v>38</v>
      </c>
    </row>
    <row r="18" spans="1:24">
      <c r="A18" s="77">
        <v>41275</v>
      </c>
      <c r="B18" s="1"/>
      <c r="C18" s="2"/>
      <c r="D18" s="3">
        <f t="shared" si="0"/>
        <v>0</v>
      </c>
      <c r="E18" s="3"/>
      <c r="F18" s="3"/>
      <c r="G18" s="3"/>
      <c r="H18" s="3"/>
      <c r="I18" s="3"/>
      <c r="J18" s="108"/>
      <c r="K18" s="3"/>
      <c r="L18" s="3"/>
      <c r="M18" s="3"/>
      <c r="N18" s="3"/>
      <c r="O18" s="72"/>
      <c r="P18" s="73"/>
      <c r="Q18" s="74"/>
      <c r="R18" s="69"/>
      <c r="S18" s="70"/>
      <c r="T18" s="71"/>
      <c r="U18" s="51"/>
      <c r="V18" s="115"/>
      <c r="W18" s="116"/>
    </row>
    <row r="19" spans="1:24">
      <c r="A19" s="80">
        <v>41289</v>
      </c>
      <c r="B19" s="98"/>
      <c r="C19" s="82"/>
      <c r="D19" s="81">
        <f t="shared" si="0"/>
        <v>0</v>
      </c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3"/>
      <c r="P19" s="84"/>
      <c r="Q19" s="85"/>
      <c r="R19" s="121"/>
      <c r="S19" s="122"/>
      <c r="T19" s="123"/>
      <c r="U19" s="99"/>
      <c r="V19" s="124"/>
      <c r="W19" s="125"/>
    </row>
    <row r="20" spans="1:24">
      <c r="A20" s="77">
        <v>41306</v>
      </c>
      <c r="B20" s="1"/>
      <c r="C20" s="2"/>
      <c r="D20" s="3">
        <f t="shared" si="0"/>
        <v>0</v>
      </c>
      <c r="E20" s="3"/>
      <c r="F20" s="3"/>
      <c r="G20" s="3"/>
      <c r="H20" s="3"/>
      <c r="I20" s="3"/>
      <c r="J20" s="108"/>
      <c r="K20" s="3"/>
      <c r="L20" s="3"/>
      <c r="M20" s="3"/>
      <c r="N20" s="3"/>
      <c r="O20" s="72"/>
      <c r="P20" s="73"/>
      <c r="Q20" s="74"/>
      <c r="R20" s="69"/>
      <c r="S20" s="70"/>
      <c r="T20" s="71"/>
      <c r="U20" s="51"/>
      <c r="V20" s="59"/>
      <c r="W20" s="49"/>
    </row>
    <row r="21" spans="1:24">
      <c r="A21" s="80">
        <v>41320</v>
      </c>
      <c r="B21" s="98"/>
      <c r="C21" s="82"/>
      <c r="D21" s="81">
        <f t="shared" si="0"/>
        <v>0</v>
      </c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3"/>
      <c r="P21" s="84"/>
      <c r="Q21" s="85"/>
      <c r="R21" s="121"/>
      <c r="S21" s="122"/>
      <c r="T21" s="123"/>
      <c r="U21" s="99"/>
      <c r="V21" s="124"/>
      <c r="W21" s="125"/>
    </row>
    <row r="22" spans="1:24">
      <c r="A22" s="77">
        <v>41334</v>
      </c>
      <c r="B22" s="1"/>
      <c r="C22" s="2"/>
      <c r="D22" s="3">
        <f t="shared" si="0"/>
        <v>0</v>
      </c>
      <c r="E22" s="3"/>
      <c r="F22" s="3"/>
      <c r="G22" s="3"/>
      <c r="H22" s="3"/>
      <c r="I22" s="3"/>
      <c r="J22" s="108"/>
      <c r="K22" s="3"/>
      <c r="L22" s="3"/>
      <c r="M22" s="3"/>
      <c r="N22" s="3"/>
      <c r="O22" s="72"/>
      <c r="P22" s="73"/>
      <c r="Q22" s="74"/>
      <c r="R22" s="69"/>
      <c r="S22" s="70"/>
      <c r="T22" s="71"/>
      <c r="U22" s="51"/>
      <c r="V22" s="59"/>
      <c r="W22" s="49"/>
    </row>
    <row r="23" spans="1:24">
      <c r="A23" s="86">
        <v>41348</v>
      </c>
      <c r="B23" s="96"/>
      <c r="C23" s="88"/>
      <c r="D23" s="96">
        <f t="shared" si="0"/>
        <v>0</v>
      </c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9"/>
      <c r="P23" s="90"/>
      <c r="Q23" s="91"/>
      <c r="R23" s="126"/>
      <c r="S23" s="127"/>
      <c r="T23" s="128"/>
      <c r="U23" s="100"/>
      <c r="V23" s="129"/>
      <c r="W23" s="130"/>
      <c r="X23" s="34" t="s">
        <v>40</v>
      </c>
    </row>
    <row r="24" spans="1:24">
      <c r="A24" s="77">
        <v>41365</v>
      </c>
      <c r="B24" s="1"/>
      <c r="C24" s="2"/>
      <c r="D24" s="3">
        <f t="shared" si="0"/>
        <v>0</v>
      </c>
      <c r="E24" s="3"/>
      <c r="F24" s="3"/>
      <c r="G24" s="3"/>
      <c r="H24" s="3"/>
      <c r="I24" s="3"/>
      <c r="J24" s="108"/>
      <c r="K24" s="3"/>
      <c r="L24" s="3"/>
      <c r="M24" s="3"/>
      <c r="N24" s="3"/>
      <c r="O24" s="72"/>
      <c r="P24" s="73"/>
      <c r="Q24" s="74"/>
      <c r="R24" s="69"/>
      <c r="S24" s="70"/>
      <c r="T24" s="71"/>
      <c r="U24" s="51"/>
      <c r="V24" s="115"/>
      <c r="W24" s="116"/>
    </row>
    <row r="25" spans="1:24">
      <c r="A25" s="80">
        <v>41379</v>
      </c>
      <c r="B25" s="98"/>
      <c r="C25" s="82"/>
      <c r="D25" s="81">
        <f t="shared" si="0"/>
        <v>0</v>
      </c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3"/>
      <c r="P25" s="84"/>
      <c r="Q25" s="85"/>
      <c r="R25" s="121"/>
      <c r="S25" s="122"/>
      <c r="T25" s="123"/>
      <c r="U25" s="99"/>
      <c r="V25" s="124"/>
      <c r="W25" s="125"/>
    </row>
    <row r="26" spans="1:24">
      <c r="A26" s="77">
        <v>41395</v>
      </c>
      <c r="B26" s="1"/>
      <c r="C26" s="2"/>
      <c r="D26" s="3">
        <f t="shared" si="0"/>
        <v>0</v>
      </c>
      <c r="E26" s="3"/>
      <c r="F26" s="3"/>
      <c r="G26" s="3"/>
      <c r="H26" s="3"/>
      <c r="I26" s="3"/>
      <c r="J26" s="108"/>
      <c r="K26" s="3"/>
      <c r="L26" s="3"/>
      <c r="M26" s="3"/>
      <c r="N26" s="3"/>
      <c r="O26" s="72"/>
      <c r="P26" s="73"/>
      <c r="Q26" s="74"/>
      <c r="R26" s="69"/>
      <c r="S26" s="70"/>
      <c r="T26" s="71"/>
      <c r="U26" s="51"/>
      <c r="V26" s="59"/>
      <c r="W26" s="49"/>
    </row>
    <row r="27" spans="1:24">
      <c r="A27" s="80">
        <v>41409</v>
      </c>
      <c r="B27" s="98"/>
      <c r="C27" s="82"/>
      <c r="D27" s="81">
        <f t="shared" si="0"/>
        <v>0</v>
      </c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3"/>
      <c r="P27" s="84"/>
      <c r="Q27" s="85"/>
      <c r="R27" s="121"/>
      <c r="S27" s="122"/>
      <c r="T27" s="123"/>
      <c r="U27" s="99"/>
      <c r="V27" s="124"/>
      <c r="W27" s="125"/>
    </row>
    <row r="28" spans="1:24">
      <c r="A28" s="77">
        <v>41426</v>
      </c>
      <c r="B28" s="1"/>
      <c r="C28" s="2"/>
      <c r="D28" s="3">
        <f t="shared" si="0"/>
        <v>0</v>
      </c>
      <c r="E28" s="3"/>
      <c r="F28" s="3"/>
      <c r="G28" s="3"/>
      <c r="H28" s="3"/>
      <c r="I28" s="3"/>
      <c r="J28" s="108"/>
      <c r="K28" s="3"/>
      <c r="L28" s="3"/>
      <c r="M28" s="3"/>
      <c r="N28" s="3"/>
      <c r="O28" s="72"/>
      <c r="P28" s="73"/>
      <c r="Q28" s="74"/>
      <c r="R28" s="69"/>
      <c r="S28" s="70"/>
      <c r="T28" s="71"/>
      <c r="U28" s="51"/>
      <c r="V28" s="59"/>
      <c r="W28" s="49"/>
    </row>
    <row r="29" spans="1:24">
      <c r="A29" s="86">
        <v>41440</v>
      </c>
      <c r="B29" s="96"/>
      <c r="C29" s="88"/>
      <c r="D29" s="96">
        <f t="shared" si="0"/>
        <v>0</v>
      </c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9"/>
      <c r="P29" s="90"/>
      <c r="Q29" s="91"/>
      <c r="R29" s="126"/>
      <c r="S29" s="127"/>
      <c r="T29" s="128"/>
      <c r="U29" s="100"/>
      <c r="V29" s="129"/>
      <c r="W29" s="130"/>
      <c r="X29" s="53" t="s">
        <v>36</v>
      </c>
    </row>
    <row r="30" spans="1:24">
      <c r="A30" s="77">
        <v>41456</v>
      </c>
      <c r="B30" s="1"/>
      <c r="C30" s="2"/>
      <c r="D30" s="3">
        <f t="shared" si="0"/>
        <v>0</v>
      </c>
      <c r="E30" s="3"/>
      <c r="F30" s="3"/>
      <c r="G30" s="3"/>
      <c r="H30" s="3"/>
      <c r="I30" s="3"/>
      <c r="J30" s="108"/>
      <c r="K30" s="3"/>
      <c r="L30" s="3"/>
      <c r="M30" s="3"/>
      <c r="N30" s="3"/>
      <c r="O30" s="72"/>
      <c r="P30" s="73"/>
      <c r="Q30" s="74"/>
      <c r="R30" s="69"/>
      <c r="S30" s="70"/>
      <c r="T30" s="71"/>
      <c r="U30" s="51"/>
      <c r="V30" s="115"/>
      <c r="W30" s="116"/>
    </row>
    <row r="31" spans="1:24">
      <c r="A31" s="80">
        <v>41470</v>
      </c>
      <c r="B31" s="98"/>
      <c r="C31" s="82"/>
      <c r="D31" s="81">
        <f t="shared" si="0"/>
        <v>0</v>
      </c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3"/>
      <c r="P31" s="84"/>
      <c r="Q31" s="85"/>
      <c r="R31" s="121"/>
      <c r="S31" s="122"/>
      <c r="T31" s="123"/>
      <c r="U31" s="99"/>
      <c r="V31" s="124"/>
      <c r="W31" s="125"/>
    </row>
    <row r="32" spans="1:24">
      <c r="A32" s="77">
        <v>41487</v>
      </c>
      <c r="B32" s="1"/>
      <c r="C32" s="2"/>
      <c r="D32" s="3">
        <f t="shared" si="0"/>
        <v>0</v>
      </c>
      <c r="E32" s="3"/>
      <c r="F32" s="3"/>
      <c r="G32" s="3"/>
      <c r="H32" s="3"/>
      <c r="I32" s="3"/>
      <c r="J32" s="108"/>
      <c r="K32" s="3"/>
      <c r="L32" s="3"/>
      <c r="M32" s="3"/>
      <c r="N32" s="3"/>
      <c r="O32" s="72"/>
      <c r="P32" s="73"/>
      <c r="Q32" s="74"/>
      <c r="R32" s="69"/>
      <c r="S32" s="70"/>
      <c r="T32" s="71"/>
      <c r="U32" s="51"/>
      <c r="V32" s="59"/>
      <c r="W32" s="49"/>
    </row>
    <row r="33" spans="1:24">
      <c r="A33" s="80">
        <v>41501</v>
      </c>
      <c r="B33" s="98"/>
      <c r="C33" s="82"/>
      <c r="D33" s="81">
        <f t="shared" si="0"/>
        <v>0</v>
      </c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3"/>
      <c r="P33" s="84"/>
      <c r="Q33" s="85"/>
      <c r="R33" s="121"/>
      <c r="S33" s="122"/>
      <c r="T33" s="123"/>
      <c r="U33" s="99"/>
      <c r="V33" s="124"/>
      <c r="W33" s="125"/>
    </row>
    <row r="34" spans="1:24">
      <c r="A34" s="77">
        <v>41518</v>
      </c>
      <c r="B34" s="1"/>
      <c r="C34" s="2"/>
      <c r="D34" s="3">
        <f t="shared" si="0"/>
        <v>0</v>
      </c>
      <c r="E34" s="3"/>
      <c r="F34" s="3"/>
      <c r="G34" s="3"/>
      <c r="H34" s="3"/>
      <c r="I34" s="3"/>
      <c r="J34" s="108"/>
      <c r="K34" s="3"/>
      <c r="L34" s="3"/>
      <c r="M34" s="3"/>
      <c r="N34" s="3"/>
      <c r="O34" s="72"/>
      <c r="P34" s="73"/>
      <c r="Q34" s="74"/>
      <c r="R34" s="69"/>
      <c r="S34" s="70"/>
      <c r="T34" s="71"/>
      <c r="U34" s="51"/>
      <c r="V34" s="59"/>
      <c r="W34" s="49"/>
    </row>
    <row r="35" spans="1:24">
      <c r="A35" s="86">
        <v>41532</v>
      </c>
      <c r="B35" s="96"/>
      <c r="C35" s="88"/>
      <c r="D35" s="96">
        <f t="shared" si="0"/>
        <v>0</v>
      </c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9"/>
      <c r="P35" s="90"/>
      <c r="Q35" s="91"/>
      <c r="R35" s="126"/>
      <c r="S35" s="127"/>
      <c r="T35" s="128"/>
      <c r="U35" s="100"/>
      <c r="V35" s="129"/>
      <c r="W35" s="130"/>
      <c r="X35" s="34" t="s">
        <v>39</v>
      </c>
    </row>
    <row r="36" spans="1:24">
      <c r="A36" s="77">
        <v>41548</v>
      </c>
      <c r="B36" s="1"/>
      <c r="C36" s="2"/>
      <c r="D36" s="3">
        <f t="shared" si="0"/>
        <v>0</v>
      </c>
      <c r="E36" s="3"/>
      <c r="F36" s="3"/>
      <c r="G36" s="3"/>
      <c r="H36" s="3"/>
      <c r="I36" s="3"/>
      <c r="J36" s="108"/>
      <c r="K36" s="3"/>
      <c r="L36" s="3"/>
      <c r="M36" s="3"/>
      <c r="N36" s="3"/>
      <c r="O36" s="72"/>
      <c r="P36" s="73"/>
      <c r="Q36" s="74"/>
      <c r="R36" s="69"/>
      <c r="S36" s="70"/>
      <c r="T36" s="71"/>
      <c r="U36" s="51"/>
      <c r="V36" s="115"/>
      <c r="W36" s="116"/>
    </row>
    <row r="37" spans="1:24">
      <c r="A37" s="80">
        <v>41562</v>
      </c>
      <c r="B37" s="98"/>
      <c r="C37" s="82"/>
      <c r="D37" s="81">
        <f t="shared" si="0"/>
        <v>0</v>
      </c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3"/>
      <c r="P37" s="84"/>
      <c r="Q37" s="85"/>
      <c r="R37" s="121"/>
      <c r="S37" s="122"/>
      <c r="T37" s="123"/>
      <c r="U37" s="99"/>
      <c r="V37" s="124"/>
      <c r="W37" s="125"/>
    </row>
    <row r="38" spans="1:24">
      <c r="A38" s="77">
        <v>41579</v>
      </c>
      <c r="B38" s="1"/>
      <c r="C38" s="2"/>
      <c r="D38" s="3">
        <f t="shared" si="0"/>
        <v>0</v>
      </c>
      <c r="E38" s="3"/>
      <c r="F38" s="3"/>
      <c r="G38" s="3"/>
      <c r="H38" s="3"/>
      <c r="I38" s="3"/>
      <c r="J38" s="108"/>
      <c r="K38" s="3"/>
      <c r="L38" s="3"/>
      <c r="M38" s="3"/>
      <c r="N38" s="3"/>
      <c r="O38" s="72"/>
      <c r="P38" s="73"/>
      <c r="Q38" s="74"/>
      <c r="R38" s="69"/>
      <c r="S38" s="70"/>
      <c r="T38" s="71"/>
      <c r="U38" s="51"/>
      <c r="V38" s="59"/>
      <c r="W38" s="49"/>
    </row>
    <row r="39" spans="1:24">
      <c r="A39" s="80">
        <v>41593</v>
      </c>
      <c r="B39" s="98"/>
      <c r="C39" s="82"/>
      <c r="D39" s="81">
        <f t="shared" si="0"/>
        <v>0</v>
      </c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3"/>
      <c r="P39" s="84"/>
      <c r="Q39" s="85"/>
      <c r="R39" s="121"/>
      <c r="S39" s="122"/>
      <c r="T39" s="123"/>
      <c r="U39" s="99"/>
      <c r="V39" s="124"/>
      <c r="W39" s="125"/>
    </row>
    <row r="40" spans="1:24">
      <c r="A40" s="77">
        <v>41609</v>
      </c>
      <c r="B40" s="1"/>
      <c r="C40" s="2"/>
      <c r="D40" s="3">
        <f t="shared" si="0"/>
        <v>0</v>
      </c>
      <c r="E40" s="3"/>
      <c r="F40" s="3"/>
      <c r="G40" s="3"/>
      <c r="H40" s="3"/>
      <c r="I40" s="3"/>
      <c r="J40" s="108"/>
      <c r="K40" s="3"/>
      <c r="L40" s="3"/>
      <c r="M40" s="3"/>
      <c r="N40" s="3"/>
      <c r="O40" s="72"/>
      <c r="P40" s="73"/>
      <c r="Q40" s="74"/>
      <c r="R40" s="69"/>
      <c r="S40" s="70"/>
      <c r="T40" s="71"/>
      <c r="U40" s="51"/>
      <c r="V40" s="59"/>
      <c r="W40" s="49"/>
    </row>
    <row r="41" spans="1:24">
      <c r="A41" s="86">
        <v>41623</v>
      </c>
      <c r="B41" s="96"/>
      <c r="C41" s="88"/>
      <c r="D41" s="96">
        <f t="shared" si="0"/>
        <v>0</v>
      </c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9"/>
      <c r="P41" s="90"/>
      <c r="Q41" s="91"/>
      <c r="R41" s="126"/>
      <c r="S41" s="127"/>
      <c r="T41" s="128"/>
      <c r="U41" s="100"/>
      <c r="V41" s="129"/>
      <c r="W41" s="130"/>
      <c r="X41" s="34" t="s">
        <v>38</v>
      </c>
    </row>
    <row r="42" spans="1:24">
      <c r="A42" s="77">
        <v>41640</v>
      </c>
      <c r="B42" s="1"/>
      <c r="C42" s="2"/>
      <c r="D42" s="3">
        <f t="shared" si="0"/>
        <v>0</v>
      </c>
      <c r="E42" s="3"/>
      <c r="F42" s="3"/>
      <c r="G42" s="3"/>
      <c r="H42" s="3"/>
      <c r="I42" s="3"/>
      <c r="J42" s="108"/>
      <c r="K42" s="3"/>
      <c r="L42" s="3"/>
      <c r="M42" s="3"/>
      <c r="N42" s="3"/>
      <c r="O42" s="72"/>
      <c r="P42" s="73"/>
      <c r="Q42" s="74"/>
      <c r="R42" s="69"/>
      <c r="S42" s="70"/>
      <c r="T42" s="71"/>
      <c r="U42" s="51"/>
      <c r="V42" s="115"/>
      <c r="W42" s="116"/>
    </row>
    <row r="43" spans="1:24">
      <c r="A43" s="80">
        <v>41654</v>
      </c>
      <c r="B43" s="98"/>
      <c r="C43" s="82"/>
      <c r="D43" s="81">
        <f t="shared" si="0"/>
        <v>0</v>
      </c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3"/>
      <c r="P43" s="84"/>
      <c r="Q43" s="85"/>
      <c r="R43" s="121"/>
      <c r="S43" s="122"/>
      <c r="T43" s="123"/>
      <c r="U43" s="99"/>
      <c r="V43" s="124"/>
      <c r="W43" s="125"/>
    </row>
    <row r="44" spans="1:24">
      <c r="A44" s="77">
        <v>41671</v>
      </c>
      <c r="B44" s="1"/>
      <c r="C44" s="2"/>
      <c r="D44" s="3">
        <f t="shared" si="0"/>
        <v>0</v>
      </c>
      <c r="E44" s="3"/>
      <c r="F44" s="3"/>
      <c r="G44" s="3"/>
      <c r="H44" s="3"/>
      <c r="I44" s="3"/>
      <c r="J44" s="108"/>
      <c r="K44" s="3"/>
      <c r="L44" s="3"/>
      <c r="M44" s="3"/>
      <c r="N44" s="3"/>
      <c r="O44" s="72"/>
      <c r="P44" s="73"/>
      <c r="Q44" s="74"/>
      <c r="R44" s="69"/>
      <c r="S44" s="70"/>
      <c r="T44" s="71"/>
      <c r="U44" s="51"/>
      <c r="V44" s="59"/>
      <c r="W44" s="49"/>
    </row>
    <row r="45" spans="1:24">
      <c r="A45" s="80">
        <v>41685</v>
      </c>
      <c r="B45" s="98"/>
      <c r="C45" s="82"/>
      <c r="D45" s="81">
        <f t="shared" si="0"/>
        <v>0</v>
      </c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3"/>
      <c r="P45" s="84"/>
      <c r="Q45" s="85"/>
      <c r="R45" s="121"/>
      <c r="S45" s="122"/>
      <c r="T45" s="123"/>
      <c r="U45" s="99"/>
      <c r="V45" s="124"/>
      <c r="W45" s="125"/>
    </row>
    <row r="46" spans="1:24">
      <c r="A46" s="77">
        <v>41699</v>
      </c>
      <c r="B46" s="1"/>
      <c r="C46" s="2"/>
      <c r="D46" s="3">
        <f t="shared" si="0"/>
        <v>0</v>
      </c>
      <c r="E46" s="3"/>
      <c r="F46" s="3"/>
      <c r="G46" s="3"/>
      <c r="H46" s="3"/>
      <c r="I46" s="3"/>
      <c r="J46" s="108"/>
      <c r="K46" s="3"/>
      <c r="L46" s="3"/>
      <c r="M46" s="3"/>
      <c r="N46" s="3"/>
      <c r="O46" s="72"/>
      <c r="P46" s="73"/>
      <c r="Q46" s="74"/>
      <c r="R46" s="69"/>
      <c r="S46" s="70"/>
      <c r="T46" s="71"/>
      <c r="U46" s="51"/>
      <c r="V46" s="59"/>
      <c r="W46" s="49"/>
    </row>
    <row r="47" spans="1:24">
      <c r="A47" s="86">
        <v>41713</v>
      </c>
      <c r="B47" s="96"/>
      <c r="C47" s="88"/>
      <c r="D47" s="96">
        <f t="shared" si="0"/>
        <v>0</v>
      </c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9"/>
      <c r="P47" s="90"/>
      <c r="Q47" s="91"/>
      <c r="R47" s="126"/>
      <c r="S47" s="127"/>
      <c r="T47" s="128"/>
      <c r="U47" s="100"/>
      <c r="V47" s="129"/>
      <c r="W47" s="130"/>
      <c r="X47" s="34" t="s">
        <v>40</v>
      </c>
    </row>
    <row r="48" spans="1:24">
      <c r="A48" s="77">
        <v>41730</v>
      </c>
      <c r="B48" s="1"/>
      <c r="C48" s="2"/>
      <c r="D48" s="3">
        <f t="shared" si="0"/>
        <v>0</v>
      </c>
      <c r="E48" s="3"/>
      <c r="F48" s="3"/>
      <c r="G48" s="3"/>
      <c r="H48" s="3"/>
      <c r="I48" s="3"/>
      <c r="J48" s="108"/>
      <c r="K48" s="3"/>
      <c r="L48" s="3"/>
      <c r="M48" s="3"/>
      <c r="N48" s="3"/>
      <c r="O48" s="72"/>
      <c r="P48" s="73"/>
      <c r="Q48" s="74"/>
      <c r="R48" s="69"/>
      <c r="S48" s="70"/>
      <c r="T48" s="71"/>
      <c r="U48" s="51"/>
      <c r="V48" s="47"/>
      <c r="W48" s="49"/>
    </row>
    <row r="49" spans="1:24">
      <c r="A49" s="80">
        <v>41744</v>
      </c>
      <c r="B49" s="98"/>
      <c r="C49" s="82"/>
      <c r="D49" s="81">
        <f t="shared" si="0"/>
        <v>0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3"/>
      <c r="P49" s="84"/>
      <c r="Q49" s="85"/>
      <c r="R49" s="121"/>
      <c r="S49" s="122"/>
      <c r="T49" s="123"/>
      <c r="U49" s="99"/>
      <c r="V49" s="131"/>
      <c r="W49" s="125"/>
    </row>
    <row r="50" spans="1:24">
      <c r="A50" s="77">
        <v>41760</v>
      </c>
      <c r="B50" s="1"/>
      <c r="C50" s="2"/>
      <c r="D50" s="3">
        <f t="shared" si="0"/>
        <v>0</v>
      </c>
      <c r="E50" s="3"/>
      <c r="F50" s="3"/>
      <c r="G50" s="3"/>
      <c r="H50" s="3"/>
      <c r="I50" s="3"/>
      <c r="J50" s="108"/>
      <c r="K50" s="3"/>
      <c r="L50" s="3"/>
      <c r="M50" s="3"/>
      <c r="N50" s="3"/>
      <c r="O50" s="72"/>
      <c r="P50" s="73"/>
      <c r="Q50" s="74"/>
      <c r="R50" s="69"/>
      <c r="S50" s="70"/>
      <c r="T50" s="71"/>
      <c r="U50" s="51"/>
      <c r="V50" s="47"/>
      <c r="W50" s="49"/>
    </row>
    <row r="51" spans="1:24">
      <c r="A51" s="80">
        <v>41774</v>
      </c>
      <c r="B51" s="98"/>
      <c r="C51" s="82"/>
      <c r="D51" s="81">
        <f t="shared" si="0"/>
        <v>0</v>
      </c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3"/>
      <c r="P51" s="84"/>
      <c r="Q51" s="85"/>
      <c r="R51" s="121"/>
      <c r="S51" s="122"/>
      <c r="T51" s="123"/>
      <c r="U51" s="99"/>
      <c r="V51" s="131"/>
      <c r="W51" s="125"/>
    </row>
    <row r="52" spans="1:24">
      <c r="A52" s="77">
        <v>41791</v>
      </c>
      <c r="B52" s="1"/>
      <c r="C52" s="2"/>
      <c r="D52" s="3">
        <f t="shared" si="0"/>
        <v>0</v>
      </c>
      <c r="E52" s="3"/>
      <c r="F52" s="3"/>
      <c r="G52" s="3"/>
      <c r="H52" s="3"/>
      <c r="I52" s="3"/>
      <c r="J52" s="108"/>
      <c r="K52" s="3"/>
      <c r="L52" s="3"/>
      <c r="M52" s="3"/>
      <c r="N52" s="3"/>
      <c r="O52" s="72"/>
      <c r="P52" s="73"/>
      <c r="Q52" s="74"/>
      <c r="R52" s="69"/>
      <c r="S52" s="70"/>
      <c r="T52" s="71"/>
      <c r="U52" s="51"/>
      <c r="V52" s="47"/>
      <c r="W52" s="49"/>
    </row>
    <row r="53" spans="1:24" ht="15" thickBot="1">
      <c r="A53" s="132">
        <v>41805</v>
      </c>
      <c r="B53" s="101"/>
      <c r="C53" s="102"/>
      <c r="D53" s="103">
        <f t="shared" si="0"/>
        <v>0</v>
      </c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5"/>
      <c r="P53" s="106"/>
      <c r="Q53" s="107"/>
      <c r="R53" s="133"/>
      <c r="S53" s="134"/>
      <c r="T53" s="135"/>
      <c r="U53" s="104"/>
      <c r="V53" s="136"/>
      <c r="W53" s="137"/>
      <c r="X53" s="53" t="s">
        <v>37</v>
      </c>
    </row>
    <row r="54" spans="1:24" ht="11.25" customHeight="1"/>
    <row r="55" spans="1:24" ht="10.5" customHeight="1"/>
    <row r="56" spans="1:24" ht="23.4">
      <c r="B56" s="222" t="s">
        <v>57</v>
      </c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</row>
    <row r="57" spans="1:24" ht="15" thickBot="1">
      <c r="B57" s="228" t="s">
        <v>56</v>
      </c>
      <c r="C57" s="228"/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8"/>
      <c r="U57" s="228"/>
    </row>
    <row r="58" spans="1:24">
      <c r="A58" s="76" t="s">
        <v>48</v>
      </c>
      <c r="B58" s="37"/>
      <c r="C58" s="38"/>
      <c r="D58" s="40">
        <f t="shared" ref="D58:D61" si="1">SUM(F58,G58,H58)</f>
        <v>0</v>
      </c>
      <c r="E58" s="40"/>
      <c r="F58" s="40"/>
      <c r="G58" s="40"/>
      <c r="H58" s="40"/>
      <c r="I58" s="40"/>
      <c r="J58" s="149"/>
      <c r="K58" s="40"/>
      <c r="L58" s="40"/>
      <c r="M58" s="40"/>
      <c r="N58" s="40"/>
      <c r="O58" s="92"/>
      <c r="P58" s="93"/>
      <c r="Q58" s="94"/>
      <c r="R58" s="117"/>
      <c r="S58" s="118"/>
      <c r="T58" s="119"/>
      <c r="U58" s="50"/>
      <c r="V58" s="46"/>
      <c r="W58" s="48"/>
    </row>
    <row r="59" spans="1:24">
      <c r="A59" s="77" t="s">
        <v>48</v>
      </c>
      <c r="B59" s="152"/>
      <c r="C59" s="153"/>
      <c r="D59" s="154">
        <f t="shared" si="1"/>
        <v>0</v>
      </c>
      <c r="E59" s="154"/>
      <c r="F59" s="154"/>
      <c r="G59" s="154"/>
      <c r="H59" s="154"/>
      <c r="I59" s="154"/>
      <c r="J59" s="150"/>
      <c r="K59" s="154"/>
      <c r="L59" s="154"/>
      <c r="M59" s="154"/>
      <c r="N59" s="154"/>
      <c r="O59" s="155"/>
      <c r="P59" s="156"/>
      <c r="Q59" s="157"/>
      <c r="R59" s="158"/>
      <c r="S59" s="159"/>
      <c r="T59" s="160"/>
      <c r="U59" s="161"/>
      <c r="V59" s="162"/>
      <c r="W59" s="163"/>
    </row>
    <row r="60" spans="1:24">
      <c r="A60" s="77" t="s">
        <v>53</v>
      </c>
      <c r="B60" s="1"/>
      <c r="C60" s="2"/>
      <c r="D60" s="3">
        <f t="shared" si="1"/>
        <v>0</v>
      </c>
      <c r="E60" s="3"/>
      <c r="F60" s="3"/>
      <c r="G60" s="3"/>
      <c r="H60" s="3"/>
      <c r="I60" s="3"/>
      <c r="J60" s="150"/>
      <c r="K60" s="3"/>
      <c r="L60" s="3"/>
      <c r="M60" s="3"/>
      <c r="N60" s="3"/>
      <c r="O60" s="72"/>
      <c r="P60" s="73"/>
      <c r="Q60" s="74"/>
      <c r="R60" s="69"/>
      <c r="S60" s="70"/>
      <c r="T60" s="71"/>
      <c r="U60" s="51"/>
      <c r="V60" s="47"/>
      <c r="W60" s="49"/>
    </row>
    <row r="61" spans="1:24" ht="15" thickBot="1">
      <c r="A61" s="78" t="s">
        <v>53</v>
      </c>
      <c r="B61" s="164"/>
      <c r="C61" s="165"/>
      <c r="D61" s="166">
        <f t="shared" si="1"/>
        <v>0</v>
      </c>
      <c r="E61" s="166"/>
      <c r="F61" s="166"/>
      <c r="G61" s="166"/>
      <c r="H61" s="166"/>
      <c r="I61" s="166"/>
      <c r="J61" s="151"/>
      <c r="K61" s="166"/>
      <c r="L61" s="166"/>
      <c r="M61" s="166"/>
      <c r="N61" s="166"/>
      <c r="O61" s="167"/>
      <c r="P61" s="168"/>
      <c r="Q61" s="169"/>
      <c r="R61" s="170"/>
      <c r="S61" s="171"/>
      <c r="T61" s="172"/>
      <c r="U61" s="173"/>
      <c r="V61" s="174"/>
      <c r="W61" s="175"/>
    </row>
  </sheetData>
  <mergeCells count="7">
    <mergeCell ref="B2:U2"/>
    <mergeCell ref="B1:U1"/>
    <mergeCell ref="B56:U56"/>
    <mergeCell ref="B57:U57"/>
    <mergeCell ref="B4:C4"/>
    <mergeCell ref="O4:Q4"/>
    <mergeCell ref="R4:T4"/>
  </mergeCells>
  <pageMargins left="0.5600000000000000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61"/>
  <sheetViews>
    <sheetView topLeftCell="D12" workbookViewId="0">
      <selection sqref="A1:Q17"/>
    </sheetView>
  </sheetViews>
  <sheetFormatPr defaultRowHeight="14.4"/>
  <cols>
    <col min="1" max="1" width="10.33203125" customWidth="1"/>
    <col min="2" max="2" width="5.33203125" customWidth="1"/>
    <col min="3" max="3" width="5" customWidth="1"/>
    <col min="4" max="14" width="6" customWidth="1"/>
    <col min="15" max="15" width="5.109375" customWidth="1"/>
    <col min="16" max="16" width="8.6640625" customWidth="1"/>
    <col min="17" max="17" width="8.44140625" customWidth="1"/>
  </cols>
  <sheetData>
    <row r="1" spans="1:18" ht="23.25" customHeight="1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</row>
    <row r="2" spans="1:18" ht="12" customHeight="1"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</row>
    <row r="3" spans="1:18" ht="12" customHeight="1" thickBot="1"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</row>
    <row r="4" spans="1:18" ht="43.2">
      <c r="A4" s="14" t="s">
        <v>0</v>
      </c>
      <c r="B4" s="229" t="s">
        <v>20</v>
      </c>
      <c r="C4" s="230"/>
      <c r="D4" s="15" t="s">
        <v>6</v>
      </c>
      <c r="E4" s="16" t="s">
        <v>4</v>
      </c>
      <c r="F4" s="16" t="s">
        <v>5</v>
      </c>
      <c r="G4" s="16" t="s">
        <v>1</v>
      </c>
      <c r="H4" s="16" t="s">
        <v>2</v>
      </c>
      <c r="I4" s="16" t="s">
        <v>3</v>
      </c>
      <c r="J4" s="16" t="s">
        <v>7</v>
      </c>
      <c r="K4" s="16" t="s">
        <v>8</v>
      </c>
      <c r="L4" s="16" t="s">
        <v>9</v>
      </c>
      <c r="M4" s="16" t="s">
        <v>19</v>
      </c>
      <c r="N4" s="17" t="s">
        <v>10</v>
      </c>
      <c r="O4" s="56" t="s">
        <v>13</v>
      </c>
      <c r="P4" s="64" t="s">
        <v>60</v>
      </c>
      <c r="Q4" s="64" t="s">
        <v>59</v>
      </c>
      <c r="R4" s="31"/>
    </row>
    <row r="5" spans="1:18" ht="32.4" thickBot="1">
      <c r="A5" s="19"/>
      <c r="B5" s="20" t="s">
        <v>21</v>
      </c>
      <c r="C5" s="21" t="s">
        <v>14</v>
      </c>
      <c r="D5" s="27"/>
      <c r="E5" s="23"/>
      <c r="F5" s="23"/>
      <c r="G5" s="23"/>
      <c r="H5" s="23"/>
      <c r="I5" s="23"/>
      <c r="J5" s="23"/>
      <c r="K5" s="23"/>
      <c r="L5" s="23"/>
      <c r="M5" s="28" t="s">
        <v>25</v>
      </c>
      <c r="N5" s="28" t="s">
        <v>25</v>
      </c>
      <c r="O5" s="57"/>
      <c r="P5" s="65" t="s">
        <v>28</v>
      </c>
      <c r="Q5" s="65" t="s">
        <v>30</v>
      </c>
      <c r="R5" s="31"/>
    </row>
    <row r="6" spans="1:18">
      <c r="A6" s="76">
        <v>41091</v>
      </c>
      <c r="B6" s="40">
        <f>'Eff Conc.'!B6</f>
        <v>0</v>
      </c>
      <c r="C6" s="38">
        <f>'Eff Conc.'!C6</f>
        <v>0</v>
      </c>
      <c r="D6" s="40">
        <f>'Eff Conc.'!D6*B6*3.78</f>
        <v>0</v>
      </c>
      <c r="E6" s="40">
        <f>'Eff Conc.'!E6*B6*3.78</f>
        <v>0</v>
      </c>
      <c r="F6" s="40">
        <f>'Eff Conc.'!F6*B6*3.78</f>
        <v>0</v>
      </c>
      <c r="G6" s="40">
        <f>'Eff Conc.'!G6*B6*3.78</f>
        <v>0</v>
      </c>
      <c r="H6" s="40">
        <f>'Eff Conc.'!H6*B6*3.78</f>
        <v>0</v>
      </c>
      <c r="I6" s="40">
        <f>'Eff Conc.'!I6*B6*3.78</f>
        <v>0</v>
      </c>
      <c r="J6" s="120">
        <f>'Eff Conc.'!J6*B6*3.78</f>
        <v>0</v>
      </c>
      <c r="K6" s="40">
        <f>'Eff Conc.'!K6*B6*3.78</f>
        <v>0</v>
      </c>
      <c r="L6" s="40">
        <f>'Eff Conc.'!L6*B6*3.78</f>
        <v>0</v>
      </c>
      <c r="M6" s="40">
        <f>'Eff Conc.'!M6*C6*3.78</f>
        <v>0</v>
      </c>
      <c r="N6" s="40">
        <f>'Eff Conc.'!N6*C6*3.78</f>
        <v>0</v>
      </c>
      <c r="O6" s="50">
        <f>'Eff Conc.'!U6*B6*3.78</f>
        <v>0</v>
      </c>
      <c r="P6" s="58">
        <f>SUM('Inf Loads'!E6,'Inf Loads'!G6,'Inf Loads'!H6)-SUM(E6,G6,H6)</f>
        <v>0</v>
      </c>
      <c r="Q6" s="66">
        <f>'Inf Loads'!K6-K6</f>
        <v>0</v>
      </c>
    </row>
    <row r="7" spans="1:18">
      <c r="A7" s="80">
        <v>41105</v>
      </c>
      <c r="B7" s="81">
        <f>'Eff Conc.'!B7</f>
        <v>0</v>
      </c>
      <c r="C7" s="82">
        <f>'Eff Conc.'!C7</f>
        <v>0</v>
      </c>
      <c r="D7" s="81">
        <f>'Eff Conc.'!D7*B7*3.78</f>
        <v>0</v>
      </c>
      <c r="E7" s="81">
        <f>'Eff Conc.'!E7*B7*3.78</f>
        <v>0</v>
      </c>
      <c r="F7" s="81">
        <f>'Eff Conc.'!F7*B7*3.78</f>
        <v>0</v>
      </c>
      <c r="G7" s="81">
        <f>'Eff Conc.'!G7*B7*3.78</f>
        <v>0</v>
      </c>
      <c r="H7" s="81">
        <f>'Eff Conc.'!H7*B7*3.78</f>
        <v>0</v>
      </c>
      <c r="I7" s="81">
        <f>'Eff Conc.'!I7*B7*3.78</f>
        <v>0</v>
      </c>
      <c r="J7" s="81">
        <f>'Eff Conc.'!J7*B7*3.78</f>
        <v>0</v>
      </c>
      <c r="K7" s="81">
        <f>'Eff Conc.'!K7*B7*3.78</f>
        <v>0</v>
      </c>
      <c r="L7" s="81">
        <f>'Eff Conc.'!L7*B7*3.78</f>
        <v>0</v>
      </c>
      <c r="M7" s="81">
        <f>'Eff Conc.'!M7*C7*3.78</f>
        <v>0</v>
      </c>
      <c r="N7" s="81">
        <f>'Eff Conc.'!N7*C7*3.78</f>
        <v>0</v>
      </c>
      <c r="O7" s="99">
        <f>'Eff Conc.'!U7*B7*3.78</f>
        <v>0</v>
      </c>
      <c r="P7" s="124"/>
      <c r="Q7" s="183"/>
    </row>
    <row r="8" spans="1:18">
      <c r="A8" s="77">
        <v>41122</v>
      </c>
      <c r="B8" s="3">
        <f>'Eff Conc.'!B8</f>
        <v>0</v>
      </c>
      <c r="C8" s="2">
        <f>'Eff Conc.'!C8</f>
        <v>0</v>
      </c>
      <c r="D8" s="3">
        <f>'Eff Conc.'!D8*B8*3.78</f>
        <v>0</v>
      </c>
      <c r="E8" s="3">
        <f>'Eff Conc.'!E8*B8*3.78</f>
        <v>0</v>
      </c>
      <c r="F8" s="3">
        <f>'Eff Conc.'!F8*B8*3.78</f>
        <v>0</v>
      </c>
      <c r="G8" s="3">
        <f>'Eff Conc.'!G8*B8*3.78</f>
        <v>0</v>
      </c>
      <c r="H8" s="3">
        <f>'Eff Conc.'!H8*B8*3.78</f>
        <v>0</v>
      </c>
      <c r="I8" s="3">
        <f>'Eff Conc.'!I8*B8*3.78</f>
        <v>0</v>
      </c>
      <c r="J8" s="108">
        <f>'Eff Conc.'!J8*B8*3.78</f>
        <v>0</v>
      </c>
      <c r="K8" s="3">
        <f>'Eff Conc.'!K8*B8*3.78</f>
        <v>0</v>
      </c>
      <c r="L8" s="3">
        <f>'Eff Conc.'!L8*B8*3.78</f>
        <v>0</v>
      </c>
      <c r="M8" s="3">
        <f>'Eff Conc.'!M8*C8*3.78</f>
        <v>0</v>
      </c>
      <c r="N8" s="3">
        <f>'Eff Conc.'!N8*C8*3.78</f>
        <v>0</v>
      </c>
      <c r="O8" s="51">
        <f>'Eff Conc.'!U8*B8*3.78</f>
        <v>0</v>
      </c>
      <c r="P8" s="59"/>
      <c r="Q8" s="67"/>
    </row>
    <row r="9" spans="1:18">
      <c r="A9" s="80">
        <v>41136</v>
      </c>
      <c r="B9" s="81">
        <f>'Eff Conc.'!B9</f>
        <v>0</v>
      </c>
      <c r="C9" s="82">
        <f>'Eff Conc.'!C9</f>
        <v>0</v>
      </c>
      <c r="D9" s="81">
        <f>'Eff Conc.'!D9*B9*3.78</f>
        <v>0</v>
      </c>
      <c r="E9" s="81">
        <f>'Eff Conc.'!E9*B9*3.78</f>
        <v>0</v>
      </c>
      <c r="F9" s="81">
        <f>'Eff Conc.'!F9*B9*3.78</f>
        <v>0</v>
      </c>
      <c r="G9" s="81">
        <f>'Eff Conc.'!G9*B9*3.78</f>
        <v>0</v>
      </c>
      <c r="H9" s="81">
        <f>'Eff Conc.'!H9*B9*3.78</f>
        <v>0</v>
      </c>
      <c r="I9" s="81">
        <f>'Eff Conc.'!I9*B9*3.78</f>
        <v>0</v>
      </c>
      <c r="J9" s="81">
        <f>'Eff Conc.'!J9*B9*3.78</f>
        <v>0</v>
      </c>
      <c r="K9" s="81">
        <f>'Eff Conc.'!K9*B9*3.78</f>
        <v>0</v>
      </c>
      <c r="L9" s="81">
        <f>'Eff Conc.'!L9*B9*3.78</f>
        <v>0</v>
      </c>
      <c r="M9" s="81">
        <f>'Eff Conc.'!M9*C9*3.78</f>
        <v>0</v>
      </c>
      <c r="N9" s="81">
        <f>'Eff Conc.'!N9*C9*3.78</f>
        <v>0</v>
      </c>
      <c r="O9" s="99">
        <f>'Eff Conc.'!U9*B9*3.78</f>
        <v>0</v>
      </c>
      <c r="P9" s="124"/>
      <c r="Q9" s="183"/>
    </row>
    <row r="10" spans="1:18">
      <c r="A10" s="77">
        <v>41153</v>
      </c>
      <c r="B10" s="3">
        <f>'Eff Conc.'!B10</f>
        <v>0</v>
      </c>
      <c r="C10" s="2">
        <f>'Eff Conc.'!C10</f>
        <v>0</v>
      </c>
      <c r="D10" s="3">
        <f>'Eff Conc.'!D10*B10*3.78</f>
        <v>0</v>
      </c>
      <c r="E10" s="3">
        <f>'Eff Conc.'!E10*B10*3.78</f>
        <v>0</v>
      </c>
      <c r="F10" s="3">
        <f>'Eff Conc.'!F10*B10*3.78</f>
        <v>0</v>
      </c>
      <c r="G10" s="3">
        <f>'Eff Conc.'!G10*B10*3.78</f>
        <v>0</v>
      </c>
      <c r="H10" s="3">
        <f>'Eff Conc.'!H10*B10*3.78</f>
        <v>0</v>
      </c>
      <c r="I10" s="3">
        <f>'Eff Conc.'!I10*B10*3.78</f>
        <v>0</v>
      </c>
      <c r="J10" s="108">
        <f>'Eff Conc.'!J10*B10*3.78</f>
        <v>0</v>
      </c>
      <c r="K10" s="3">
        <f>'Eff Conc.'!K10*B10*3.78</f>
        <v>0</v>
      </c>
      <c r="L10" s="3">
        <f>'Eff Conc.'!L10*B10*3.78</f>
        <v>0</v>
      </c>
      <c r="M10" s="3">
        <f>'Eff Conc.'!M10*C10*3.78</f>
        <v>0</v>
      </c>
      <c r="N10" s="3">
        <f>'Eff Conc.'!N10*C10*3.78</f>
        <v>0</v>
      </c>
      <c r="O10" s="51">
        <f>'Eff Conc.'!U10*B10*3.78</f>
        <v>0</v>
      </c>
      <c r="P10" s="59"/>
      <c r="Q10" s="67"/>
    </row>
    <row r="11" spans="1:18">
      <c r="A11" s="86">
        <v>41167</v>
      </c>
      <c r="B11" s="87">
        <f>'Eff Conc.'!B11</f>
        <v>0</v>
      </c>
      <c r="C11" s="88">
        <f>'Eff Conc.'!C11</f>
        <v>0</v>
      </c>
      <c r="D11" s="87">
        <f>'Eff Conc.'!D11*B11*3.78</f>
        <v>0</v>
      </c>
      <c r="E11" s="87">
        <f>'Eff Conc.'!E11*B11*3.78</f>
        <v>0</v>
      </c>
      <c r="F11" s="87">
        <f>'Eff Conc.'!F11*B11*3.78</f>
        <v>0</v>
      </c>
      <c r="G11" s="87">
        <f>'Eff Conc.'!G11*B11*3.78</f>
        <v>0</v>
      </c>
      <c r="H11" s="87">
        <f>'Eff Conc.'!H11*B11*3.78</f>
        <v>0</v>
      </c>
      <c r="I11" s="87">
        <f>'Eff Conc.'!I11*B11*3.78</f>
        <v>0</v>
      </c>
      <c r="J11" s="87">
        <f>'Eff Conc.'!J11*B11*3.78</f>
        <v>0</v>
      </c>
      <c r="K11" s="87">
        <f>'Eff Conc.'!K11*B11*3.78</f>
        <v>0</v>
      </c>
      <c r="L11" s="87">
        <f>'Eff Conc.'!L11*B11*3.78</f>
        <v>0</v>
      </c>
      <c r="M11" s="87">
        <f>'Eff Conc.'!M11*C11*3.78</f>
        <v>0</v>
      </c>
      <c r="N11" s="87">
        <f>'Eff Conc.'!N11*C11*3.78</f>
        <v>0</v>
      </c>
      <c r="O11" s="100">
        <f>'Eff Conc.'!U11*B11*3.78</f>
        <v>0</v>
      </c>
      <c r="P11" s="184"/>
      <c r="Q11" s="184"/>
      <c r="R11" s="34" t="s">
        <v>39</v>
      </c>
    </row>
    <row r="12" spans="1:18">
      <c r="A12" s="77">
        <v>41183</v>
      </c>
      <c r="B12" s="3">
        <f>'Eff Conc.'!B12</f>
        <v>0</v>
      </c>
      <c r="C12" s="2">
        <f>'Eff Conc.'!C12</f>
        <v>0</v>
      </c>
      <c r="D12" s="3">
        <f>'Eff Conc.'!D12*B12*3.78</f>
        <v>0</v>
      </c>
      <c r="E12" s="3">
        <f>'Eff Conc.'!E12*B12*3.78</f>
        <v>0</v>
      </c>
      <c r="F12" s="3">
        <f>'Eff Conc.'!F12*B12*3.78</f>
        <v>0</v>
      </c>
      <c r="G12" s="3">
        <f>'Eff Conc.'!G12*B12*3.78</f>
        <v>0</v>
      </c>
      <c r="H12" s="3">
        <f>'Eff Conc.'!H12*B12*3.78</f>
        <v>0</v>
      </c>
      <c r="I12" s="3">
        <f>'Eff Conc.'!I12*B12*3.78</f>
        <v>0</v>
      </c>
      <c r="J12" s="108">
        <f>'Eff Conc.'!J12*B12*3.78</f>
        <v>0</v>
      </c>
      <c r="K12" s="3">
        <f>'Eff Conc.'!K12*B12*3.78</f>
        <v>0</v>
      </c>
      <c r="L12" s="3">
        <f>'Eff Conc.'!L12*B12*3.78</f>
        <v>0</v>
      </c>
      <c r="M12" s="3">
        <f>'Eff Conc.'!M12*C12*3.78</f>
        <v>0</v>
      </c>
      <c r="N12" s="3">
        <f>'Eff Conc.'!N12*C12*3.78</f>
        <v>0</v>
      </c>
      <c r="O12" s="51">
        <f>'Eff Conc.'!U12*B12*3.78</f>
        <v>0</v>
      </c>
      <c r="P12" s="59"/>
      <c r="Q12" s="67"/>
    </row>
    <row r="13" spans="1:18">
      <c r="A13" s="80">
        <v>41197</v>
      </c>
      <c r="B13" s="81">
        <f>'Eff Conc.'!B13</f>
        <v>0</v>
      </c>
      <c r="C13" s="82">
        <f>'Eff Conc.'!C13</f>
        <v>0</v>
      </c>
      <c r="D13" s="81">
        <f>'Eff Conc.'!D13*B13*3.78</f>
        <v>0</v>
      </c>
      <c r="E13" s="81">
        <f>'Eff Conc.'!E13*B13*3.78</f>
        <v>0</v>
      </c>
      <c r="F13" s="81">
        <f>'Eff Conc.'!F13*B13*3.78</f>
        <v>0</v>
      </c>
      <c r="G13" s="81">
        <f>'Eff Conc.'!G13*B13*3.78</f>
        <v>0</v>
      </c>
      <c r="H13" s="81">
        <f>'Eff Conc.'!H13*B13*3.78</f>
        <v>0</v>
      </c>
      <c r="I13" s="81">
        <f>'Eff Conc.'!I13*B13*3.78</f>
        <v>0</v>
      </c>
      <c r="J13" s="81">
        <f>'Eff Conc.'!J13*B13*3.78</f>
        <v>0</v>
      </c>
      <c r="K13" s="81">
        <f>'Eff Conc.'!K13*B13*3.78</f>
        <v>0</v>
      </c>
      <c r="L13" s="81">
        <f>'Eff Conc.'!L13*B13*3.78</f>
        <v>0</v>
      </c>
      <c r="M13" s="81">
        <f>'Eff Conc.'!M13*C13*3.78</f>
        <v>0</v>
      </c>
      <c r="N13" s="81">
        <f>'Eff Conc.'!N13*C13*3.78</f>
        <v>0</v>
      </c>
      <c r="O13" s="99">
        <f>'Eff Conc.'!U13*B13*3.78</f>
        <v>0</v>
      </c>
      <c r="P13" s="124"/>
      <c r="Q13" s="183"/>
    </row>
    <row r="14" spans="1:18">
      <c r="A14" s="77">
        <v>41214</v>
      </c>
      <c r="B14" s="3">
        <f>'Eff Conc.'!B14</f>
        <v>14.24</v>
      </c>
      <c r="C14" s="2">
        <f>'Eff Conc.'!C14</f>
        <v>16.7</v>
      </c>
      <c r="D14" s="3">
        <f>'Eff Conc.'!D14*B14*3.78</f>
        <v>498.43987199999998</v>
      </c>
      <c r="E14" s="3">
        <f>'Eff Conc.'!E14*B14*3.78</f>
        <v>111.42230399999998</v>
      </c>
      <c r="F14" s="3">
        <f>'Eff Conc.'!F14*B14*3.78</f>
        <v>82.893888000000004</v>
      </c>
      <c r="G14" s="3">
        <f>'Eff Conc.'!G14*B14*3.78</f>
        <v>402.627456</v>
      </c>
      <c r="H14" s="3">
        <f>'Eff Conc.'!H14*B14*3.78</f>
        <v>12.918527999999998</v>
      </c>
      <c r="I14" s="3">
        <f>'Eff Conc.'!I14*B14*3.78</f>
        <v>0</v>
      </c>
      <c r="J14" s="108">
        <f>'Eff Conc.'!J14*B14*3.78</f>
        <v>0</v>
      </c>
      <c r="K14" s="3">
        <f>'Eff Conc.'!K14*B14*3.78</f>
        <v>69.975359999999995</v>
      </c>
      <c r="L14" s="3">
        <f>'Eff Conc.'!L14*B14*3.78</f>
        <v>183.01247999999998</v>
      </c>
      <c r="M14" s="3">
        <f>'Eff Conc.'!M14*C14*3.78</f>
        <v>88.37639999999999</v>
      </c>
      <c r="N14" s="3">
        <f>'Eff Conc.'!N14*C14*3.78</f>
        <v>88.37639999999999</v>
      </c>
      <c r="O14" s="51">
        <f>'Eff Conc.'!U14*B14*3.78</f>
        <v>279.90143999999998</v>
      </c>
      <c r="P14" s="59"/>
      <c r="Q14" s="67"/>
    </row>
    <row r="15" spans="1:18">
      <c r="A15" s="80">
        <v>41228</v>
      </c>
      <c r="B15" s="81">
        <f>'Eff Conc.'!B15</f>
        <v>14.54</v>
      </c>
      <c r="C15" s="82">
        <f>'Eff Conc.'!C15</f>
        <v>17</v>
      </c>
      <c r="D15" s="81">
        <f>'Eff Conc.'!D15*B15*3.78</f>
        <v>0</v>
      </c>
      <c r="E15" s="81">
        <f>'Eff Conc.'!E15*B15*3.78</f>
        <v>0</v>
      </c>
      <c r="F15" s="81">
        <f>'Eff Conc.'!F15*B15*3.78</f>
        <v>0</v>
      </c>
      <c r="G15" s="81">
        <f>'Eff Conc.'!G15*B15*3.78</f>
        <v>0</v>
      </c>
      <c r="H15" s="81">
        <f>'Eff Conc.'!H15*B15*3.78</f>
        <v>0</v>
      </c>
      <c r="I15" s="81">
        <f>'Eff Conc.'!I15*B15*3.78</f>
        <v>0</v>
      </c>
      <c r="J15" s="81">
        <f>'Eff Conc.'!J15*B15*3.78</f>
        <v>0</v>
      </c>
      <c r="K15" s="81">
        <f>'Eff Conc.'!K15*B15*3.78</f>
        <v>0</v>
      </c>
      <c r="L15" s="81">
        <f>'Eff Conc.'!L15*B15*3.78</f>
        <v>0</v>
      </c>
      <c r="M15" s="81">
        <f>'Eff Conc.'!M15*C15*3.78</f>
        <v>0</v>
      </c>
      <c r="N15" s="81">
        <f>'Eff Conc.'!N15*C15*3.78</f>
        <v>0</v>
      </c>
      <c r="O15" s="99">
        <f>'Eff Conc.'!U15*B15*3.78</f>
        <v>197.86032</v>
      </c>
      <c r="P15" s="124"/>
      <c r="Q15" s="183"/>
    </row>
    <row r="16" spans="1:18">
      <c r="A16" s="77">
        <v>41255</v>
      </c>
      <c r="B16" s="3">
        <f>'Eff Conc.'!B16</f>
        <v>16.59</v>
      </c>
      <c r="C16" s="2">
        <f>'Eff Conc.'!C16</f>
        <v>18</v>
      </c>
      <c r="D16" s="3">
        <f>'Eff Conc.'!D16*B16*3.78</f>
        <v>691.06640399999992</v>
      </c>
      <c r="E16" s="3">
        <f>'Eff Conc.'!E16*B16*3.78</f>
        <v>351.17711999999995</v>
      </c>
      <c r="F16" s="3">
        <f>'Eff Conc.'!F16*B16*3.78</f>
        <v>346.78740599999998</v>
      </c>
      <c r="G16" s="3">
        <f>'Eff Conc.'!G16*B16*3.78</f>
        <v>327.34724399999999</v>
      </c>
      <c r="H16" s="3">
        <f>'Eff Conc.'!H16*B16*3.78</f>
        <v>16.931754000000002</v>
      </c>
      <c r="I16" s="3">
        <f>'Eff Conc.'!I16*B16*3.78</f>
        <v>203.80814999999998</v>
      </c>
      <c r="J16" s="214">
        <f>'Eff Conc.'!J16*B16*3.78</f>
        <v>0</v>
      </c>
      <c r="K16" s="3">
        <f>'Eff Conc.'!K16*B16*3.78</f>
        <v>89.675585999999981</v>
      </c>
      <c r="L16" s="3">
        <f>'Eff Conc.'!L16*B16*3.78</f>
        <v>84.03166800000001</v>
      </c>
      <c r="M16" s="3">
        <f>'Eff Conc.'!M16*C16*3.78</f>
        <v>72.802800000000005</v>
      </c>
      <c r="N16" s="3">
        <f>'Eff Conc.'!N16*C16*3.78</f>
        <v>72.802800000000005</v>
      </c>
      <c r="O16" s="51">
        <f>'Eff Conc.'!U16*B16*3.78</f>
        <v>250.84079999999997</v>
      </c>
      <c r="P16" s="215">
        <f>('Inf Loads'!E7+'Inf Loads'!G7+'Inf Loads'!H7)-'Eff Loads'!D16</f>
        <v>589.53825000000029</v>
      </c>
      <c r="Q16" s="216">
        <f>('Inf Loads'!K7-'Eff Loads'!K16)</f>
        <v>61.852896000000015</v>
      </c>
    </row>
    <row r="17" spans="1:18">
      <c r="A17" s="86">
        <v>41262</v>
      </c>
      <c r="B17" s="87">
        <f>'Eff Conc.'!B17</f>
        <v>16.55</v>
      </c>
      <c r="C17" s="88">
        <f>'Eff Conc.'!C17</f>
        <v>18.7</v>
      </c>
      <c r="D17" s="87">
        <f>'Eff Conc.'!D17*B17*3.78</f>
        <v>745.70327999999995</v>
      </c>
      <c r="E17" s="87">
        <f>'Eff Conc.'!E17*B17*3.78</f>
        <v>369.09810000000004</v>
      </c>
      <c r="F17" s="87">
        <f>'Eff Conc.'!F17*B17*3.78</f>
        <v>354.08393999999998</v>
      </c>
      <c r="G17" s="87">
        <f>'Eff Conc.'!G17*B17*3.78</f>
        <v>380.98430999999999</v>
      </c>
      <c r="H17" s="87">
        <f>'Eff Conc.'!H17*B17*3.78</f>
        <v>10.63503</v>
      </c>
      <c r="I17" s="87">
        <f>'Eff Conc.'!I17*B17*3.78</f>
        <v>205.81910999999999</v>
      </c>
      <c r="J17" s="87">
        <f>'Eff Conc.'!J17*B17*3.78</f>
        <v>0</v>
      </c>
      <c r="K17" s="87">
        <f>'Eff Conc.'!K17*B17*3.78</f>
        <v>78.824340000000007</v>
      </c>
      <c r="L17" s="87">
        <f>'Eff Conc.'!L17*B17*3.78</f>
        <v>71.942849999999993</v>
      </c>
      <c r="M17" s="87">
        <f>'Eff Conc.'!M17*C17*3.78</f>
        <v>68.565419999999989</v>
      </c>
      <c r="N17" s="87">
        <f>'Eff Conc.'!N17*C17*3.78</f>
        <v>68.565419999999989</v>
      </c>
      <c r="O17" s="100">
        <f>'Eff Conc.'!U17*B17*3.78</f>
        <v>300.28319999999997</v>
      </c>
      <c r="P17" s="217">
        <f>('Inf Loads'!E8+'Inf Loads'!G8+'Inf Loads'!H8)-'Eff Loads'!D17</f>
        <v>419.37285600000018</v>
      </c>
      <c r="Q17" s="218">
        <f>('Inf Loads'!K8-'Eff Loads'!K17)</f>
        <v>4.3953839999999929</v>
      </c>
      <c r="R17" s="34" t="s">
        <v>38</v>
      </c>
    </row>
    <row r="18" spans="1:18">
      <c r="A18" s="77">
        <v>41275</v>
      </c>
      <c r="B18" s="3">
        <f>'Eff Conc.'!B18</f>
        <v>0</v>
      </c>
      <c r="C18" s="2">
        <f>'Eff Conc.'!C18</f>
        <v>0</v>
      </c>
      <c r="D18" s="3">
        <f>'Eff Conc.'!D18*B18*3.78</f>
        <v>0</v>
      </c>
      <c r="E18" s="3">
        <f>'Eff Conc.'!E18*B18*3.78</f>
        <v>0</v>
      </c>
      <c r="F18" s="3">
        <f>'Eff Conc.'!F18*B18*3.78</f>
        <v>0</v>
      </c>
      <c r="G18" s="3">
        <f>'Eff Conc.'!G18*B18*3.78</f>
        <v>0</v>
      </c>
      <c r="H18" s="3">
        <f>'Eff Conc.'!H18*B18*3.78</f>
        <v>0</v>
      </c>
      <c r="I18" s="3">
        <f>'Eff Conc.'!I18*B18*3.78</f>
        <v>0</v>
      </c>
      <c r="J18" s="108">
        <f>'Eff Conc.'!J18*B18*3.78</f>
        <v>0</v>
      </c>
      <c r="K18" s="3">
        <f>'Eff Conc.'!K18*B18*3.78</f>
        <v>0</v>
      </c>
      <c r="L18" s="3">
        <f>'Eff Conc.'!L18*B18*3.78</f>
        <v>0</v>
      </c>
      <c r="M18" s="3">
        <f>'Eff Conc.'!M18*C18*3.78</f>
        <v>0</v>
      </c>
      <c r="N18" s="3">
        <f>'Eff Conc.'!N18*C18*3.78</f>
        <v>0</v>
      </c>
      <c r="O18" s="51">
        <f>'Eff Conc.'!U18*B18*3.78</f>
        <v>0</v>
      </c>
      <c r="P18" s="59"/>
      <c r="Q18" s="67"/>
    </row>
    <row r="19" spans="1:18">
      <c r="A19" s="80">
        <v>41289</v>
      </c>
      <c r="B19" s="81">
        <f>'Eff Conc.'!B19</f>
        <v>0</v>
      </c>
      <c r="C19" s="82">
        <f>'Eff Conc.'!C19</f>
        <v>0</v>
      </c>
      <c r="D19" s="81">
        <f>'Eff Conc.'!D19*B19*3.78</f>
        <v>0</v>
      </c>
      <c r="E19" s="81">
        <f>'Eff Conc.'!E19*B19*3.78</f>
        <v>0</v>
      </c>
      <c r="F19" s="81">
        <f>'Eff Conc.'!F19*B19*3.78</f>
        <v>0</v>
      </c>
      <c r="G19" s="81">
        <f>'Eff Conc.'!G19*B19*3.78</f>
        <v>0</v>
      </c>
      <c r="H19" s="81">
        <f>'Eff Conc.'!H19*B19*3.78</f>
        <v>0</v>
      </c>
      <c r="I19" s="81">
        <f>'Eff Conc.'!I19*B19*3.78</f>
        <v>0</v>
      </c>
      <c r="J19" s="81">
        <f>'Eff Conc.'!J19*B19*3.78</f>
        <v>0</v>
      </c>
      <c r="K19" s="81">
        <f>'Eff Conc.'!K19*B19*3.78</f>
        <v>0</v>
      </c>
      <c r="L19" s="81">
        <f>'Eff Conc.'!L19*B19*3.78</f>
        <v>0</v>
      </c>
      <c r="M19" s="81">
        <f>'Eff Conc.'!M19*C19*3.78</f>
        <v>0</v>
      </c>
      <c r="N19" s="81">
        <f>'Eff Conc.'!N19*C19*3.78</f>
        <v>0</v>
      </c>
      <c r="O19" s="99">
        <f>'Eff Conc.'!U19*B19*3.78</f>
        <v>0</v>
      </c>
      <c r="P19" s="124"/>
      <c r="Q19" s="183"/>
    </row>
    <row r="20" spans="1:18">
      <c r="A20" s="77">
        <v>41306</v>
      </c>
      <c r="B20" s="3">
        <f>'Eff Conc.'!B20</f>
        <v>0</v>
      </c>
      <c r="C20" s="2">
        <f>'Eff Conc.'!C20</f>
        <v>0</v>
      </c>
      <c r="D20" s="3">
        <f>'Eff Conc.'!D20*B20*3.78</f>
        <v>0</v>
      </c>
      <c r="E20" s="3">
        <f>'Eff Conc.'!E20*B20*3.78</f>
        <v>0</v>
      </c>
      <c r="F20" s="3">
        <f>'Eff Conc.'!F20*B20*3.78</f>
        <v>0</v>
      </c>
      <c r="G20" s="3">
        <f>'Eff Conc.'!G20*B20*3.78</f>
        <v>0</v>
      </c>
      <c r="H20" s="3">
        <f>'Eff Conc.'!H20*B20*3.78</f>
        <v>0</v>
      </c>
      <c r="I20" s="3">
        <f>'Eff Conc.'!I20*B20*3.78</f>
        <v>0</v>
      </c>
      <c r="J20" s="108">
        <f>'Eff Conc.'!J20*B20*3.78</f>
        <v>0</v>
      </c>
      <c r="K20" s="3">
        <f>'Eff Conc.'!K20*B20*3.78</f>
        <v>0</v>
      </c>
      <c r="L20" s="3">
        <f>'Eff Conc.'!L20*B20*3.78</f>
        <v>0</v>
      </c>
      <c r="M20" s="3">
        <f>'Eff Conc.'!M20*C20*3.78</f>
        <v>0</v>
      </c>
      <c r="N20" s="3">
        <f>'Eff Conc.'!N20*C20*3.78</f>
        <v>0</v>
      </c>
      <c r="O20" s="51">
        <f>'Eff Conc.'!U20*B20*3.78</f>
        <v>0</v>
      </c>
      <c r="P20" s="59"/>
      <c r="Q20" s="67"/>
    </row>
    <row r="21" spans="1:18">
      <c r="A21" s="80">
        <v>41320</v>
      </c>
      <c r="B21" s="81">
        <f>'Eff Conc.'!B21</f>
        <v>0</v>
      </c>
      <c r="C21" s="82">
        <f>'Eff Conc.'!C21</f>
        <v>0</v>
      </c>
      <c r="D21" s="81">
        <f>'Eff Conc.'!D21*B21*3.78</f>
        <v>0</v>
      </c>
      <c r="E21" s="81">
        <f>'Eff Conc.'!E21*B21*3.78</f>
        <v>0</v>
      </c>
      <c r="F21" s="81">
        <f>'Eff Conc.'!F21*B21*3.78</f>
        <v>0</v>
      </c>
      <c r="G21" s="81">
        <f>'Eff Conc.'!G21*B21*3.78</f>
        <v>0</v>
      </c>
      <c r="H21" s="81">
        <f>'Eff Conc.'!H21*B21*3.78</f>
        <v>0</v>
      </c>
      <c r="I21" s="81">
        <f>'Eff Conc.'!I21*B21*3.78</f>
        <v>0</v>
      </c>
      <c r="J21" s="81">
        <f>'Eff Conc.'!J21*B21*3.78</f>
        <v>0</v>
      </c>
      <c r="K21" s="81">
        <f>'Eff Conc.'!K21*B21*3.78</f>
        <v>0</v>
      </c>
      <c r="L21" s="81">
        <f>'Eff Conc.'!L21*B21*3.78</f>
        <v>0</v>
      </c>
      <c r="M21" s="81">
        <f>'Eff Conc.'!M21*C21*3.78</f>
        <v>0</v>
      </c>
      <c r="N21" s="81">
        <f>'Eff Conc.'!N21*C21*3.78</f>
        <v>0</v>
      </c>
      <c r="O21" s="99">
        <f>'Eff Conc.'!U21*B21*3.78</f>
        <v>0</v>
      </c>
      <c r="P21" s="124"/>
      <c r="Q21" s="183"/>
    </row>
    <row r="22" spans="1:18">
      <c r="A22" s="77">
        <v>41334</v>
      </c>
      <c r="B22" s="3">
        <f>'Eff Conc.'!B22</f>
        <v>0</v>
      </c>
      <c r="C22" s="2">
        <f>'Eff Conc.'!C22</f>
        <v>0</v>
      </c>
      <c r="D22" s="3">
        <f>'Eff Conc.'!D22*B22*3.78</f>
        <v>0</v>
      </c>
      <c r="E22" s="3">
        <f>'Eff Conc.'!E22*B22*3.78</f>
        <v>0</v>
      </c>
      <c r="F22" s="3">
        <f>'Eff Conc.'!F22*B22*3.78</f>
        <v>0</v>
      </c>
      <c r="G22" s="3">
        <f>'Eff Conc.'!G22*B22*3.78</f>
        <v>0</v>
      </c>
      <c r="H22" s="3">
        <f>'Eff Conc.'!H22*B22*3.78</f>
        <v>0</v>
      </c>
      <c r="I22" s="3">
        <f>'Eff Conc.'!I22*B22*3.78</f>
        <v>0</v>
      </c>
      <c r="J22" s="108">
        <f>'Eff Conc.'!J22*B22*3.78</f>
        <v>0</v>
      </c>
      <c r="K22" s="3">
        <f>'Eff Conc.'!K22*B22*3.78</f>
        <v>0</v>
      </c>
      <c r="L22" s="3">
        <f>'Eff Conc.'!L22*B22*3.78</f>
        <v>0</v>
      </c>
      <c r="M22" s="3">
        <f>'Eff Conc.'!M22*C22*3.78</f>
        <v>0</v>
      </c>
      <c r="N22" s="3">
        <f>'Eff Conc.'!N22*C22*3.78</f>
        <v>0</v>
      </c>
      <c r="O22" s="51">
        <f>'Eff Conc.'!U22*B22*3.78</f>
        <v>0</v>
      </c>
      <c r="P22" s="59"/>
      <c r="Q22" s="67"/>
    </row>
    <row r="23" spans="1:18">
      <c r="A23" s="86">
        <v>41348</v>
      </c>
      <c r="B23" s="87">
        <f>'Eff Conc.'!B23</f>
        <v>0</v>
      </c>
      <c r="C23" s="88">
        <f>'Eff Conc.'!C23</f>
        <v>0</v>
      </c>
      <c r="D23" s="87">
        <f>'Eff Conc.'!D23*B23*3.78</f>
        <v>0</v>
      </c>
      <c r="E23" s="87">
        <f>'Eff Conc.'!E23*B23*3.78</f>
        <v>0</v>
      </c>
      <c r="F23" s="87">
        <f>'Eff Conc.'!F23*B23*3.78</f>
        <v>0</v>
      </c>
      <c r="G23" s="87">
        <f>'Eff Conc.'!G23*B23*3.78</f>
        <v>0</v>
      </c>
      <c r="H23" s="87">
        <f>'Eff Conc.'!H23*B23*3.78</f>
        <v>0</v>
      </c>
      <c r="I23" s="87">
        <f>'Eff Conc.'!I23*B23*3.78</f>
        <v>0</v>
      </c>
      <c r="J23" s="87">
        <f>'Eff Conc.'!J23*B23*3.78</f>
        <v>0</v>
      </c>
      <c r="K23" s="87">
        <f>'Eff Conc.'!K23*B23*3.78</f>
        <v>0</v>
      </c>
      <c r="L23" s="87">
        <f>'Eff Conc.'!L23*B23*3.78</f>
        <v>0</v>
      </c>
      <c r="M23" s="87">
        <f>'Eff Conc.'!M23*C23*3.78</f>
        <v>0</v>
      </c>
      <c r="N23" s="87">
        <f>'Eff Conc.'!N23*C23*3.78</f>
        <v>0</v>
      </c>
      <c r="O23" s="100">
        <f>'Eff Conc.'!U23*B23*3.78</f>
        <v>0</v>
      </c>
      <c r="P23" s="184"/>
      <c r="Q23" s="184"/>
      <c r="R23" s="34" t="s">
        <v>40</v>
      </c>
    </row>
    <row r="24" spans="1:18">
      <c r="A24" s="77">
        <v>41365</v>
      </c>
      <c r="B24" s="3">
        <f>'Eff Conc.'!B24</f>
        <v>0</v>
      </c>
      <c r="C24" s="2">
        <f>'Eff Conc.'!C24</f>
        <v>0</v>
      </c>
      <c r="D24" s="3">
        <f>'Eff Conc.'!D24*B24*3.78</f>
        <v>0</v>
      </c>
      <c r="E24" s="3">
        <f>'Eff Conc.'!E24*B24*3.78</f>
        <v>0</v>
      </c>
      <c r="F24" s="3">
        <f>'Eff Conc.'!F24*B24*3.78</f>
        <v>0</v>
      </c>
      <c r="G24" s="3">
        <f>'Eff Conc.'!G24*B24*3.78</f>
        <v>0</v>
      </c>
      <c r="H24" s="3">
        <f>'Eff Conc.'!H24*B24*3.78</f>
        <v>0</v>
      </c>
      <c r="I24" s="3">
        <f>'Eff Conc.'!I24*B24*3.78</f>
        <v>0</v>
      </c>
      <c r="J24" s="108">
        <f>'Eff Conc.'!J24*B24*3.78</f>
        <v>0</v>
      </c>
      <c r="K24" s="3">
        <f>'Eff Conc.'!K24*B24*3.78</f>
        <v>0</v>
      </c>
      <c r="L24" s="3">
        <f>'Eff Conc.'!L24*B24*3.78</f>
        <v>0</v>
      </c>
      <c r="M24" s="3">
        <f>'Eff Conc.'!M24*C24*3.78</f>
        <v>0</v>
      </c>
      <c r="N24" s="3">
        <f>'Eff Conc.'!N24*C24*3.78</f>
        <v>0</v>
      </c>
      <c r="O24" s="51">
        <f>'Eff Conc.'!U24*B24*3.78</f>
        <v>0</v>
      </c>
      <c r="P24" s="59"/>
      <c r="Q24" s="67"/>
    </row>
    <row r="25" spans="1:18">
      <c r="A25" s="80">
        <v>41379</v>
      </c>
      <c r="B25" s="81">
        <f>'Eff Conc.'!B25</f>
        <v>0</v>
      </c>
      <c r="C25" s="82">
        <f>'Eff Conc.'!C25</f>
        <v>0</v>
      </c>
      <c r="D25" s="81">
        <f>'Eff Conc.'!D25*B25*3.78</f>
        <v>0</v>
      </c>
      <c r="E25" s="81">
        <f>'Eff Conc.'!E25*B25*3.78</f>
        <v>0</v>
      </c>
      <c r="F25" s="81">
        <f>'Eff Conc.'!F25*B25*3.78</f>
        <v>0</v>
      </c>
      <c r="G25" s="81">
        <f>'Eff Conc.'!G25*B25*3.78</f>
        <v>0</v>
      </c>
      <c r="H25" s="81">
        <f>'Eff Conc.'!H25*B25*3.78</f>
        <v>0</v>
      </c>
      <c r="I25" s="81">
        <f>'Eff Conc.'!I25*B25*3.78</f>
        <v>0</v>
      </c>
      <c r="J25" s="81">
        <f>'Eff Conc.'!J25*B25*3.78</f>
        <v>0</v>
      </c>
      <c r="K25" s="81">
        <f>'Eff Conc.'!K25*B25*3.78</f>
        <v>0</v>
      </c>
      <c r="L25" s="81">
        <f>'Eff Conc.'!L25*B25*3.78</f>
        <v>0</v>
      </c>
      <c r="M25" s="81">
        <f>'Eff Conc.'!M25*C25*3.78</f>
        <v>0</v>
      </c>
      <c r="N25" s="81">
        <f>'Eff Conc.'!N25*C25*3.78</f>
        <v>0</v>
      </c>
      <c r="O25" s="99">
        <f>'Eff Conc.'!U25*B25*3.78</f>
        <v>0</v>
      </c>
      <c r="P25" s="124"/>
      <c r="Q25" s="183"/>
    </row>
    <row r="26" spans="1:18">
      <c r="A26" s="77">
        <v>41395</v>
      </c>
      <c r="B26" s="3">
        <f>'Eff Conc.'!B26</f>
        <v>0</v>
      </c>
      <c r="C26" s="2">
        <f>'Eff Conc.'!C26</f>
        <v>0</v>
      </c>
      <c r="D26" s="3">
        <f>'Eff Conc.'!D26*B26*3.78</f>
        <v>0</v>
      </c>
      <c r="E26" s="3">
        <f>'Eff Conc.'!E26*B26*3.78</f>
        <v>0</v>
      </c>
      <c r="F26" s="3">
        <f>'Eff Conc.'!F26*B26*3.78</f>
        <v>0</v>
      </c>
      <c r="G26" s="3">
        <f>'Eff Conc.'!G26*B26*3.78</f>
        <v>0</v>
      </c>
      <c r="H26" s="3">
        <f>'Eff Conc.'!H26*B26*3.78</f>
        <v>0</v>
      </c>
      <c r="I26" s="3">
        <f>'Eff Conc.'!I26*B26*3.78</f>
        <v>0</v>
      </c>
      <c r="J26" s="108">
        <f>'Eff Conc.'!J26*B26*3.78</f>
        <v>0</v>
      </c>
      <c r="K26" s="3">
        <f>'Eff Conc.'!K26*B26*3.78</f>
        <v>0</v>
      </c>
      <c r="L26" s="3">
        <f>'Eff Conc.'!L26*B26*3.78</f>
        <v>0</v>
      </c>
      <c r="M26" s="3">
        <f>'Eff Conc.'!M26*C26*3.78</f>
        <v>0</v>
      </c>
      <c r="N26" s="3">
        <f>'Eff Conc.'!N26*C26*3.78</f>
        <v>0</v>
      </c>
      <c r="O26" s="51">
        <f>'Eff Conc.'!U26*B26*3.78</f>
        <v>0</v>
      </c>
      <c r="P26" s="59"/>
      <c r="Q26" s="67"/>
    </row>
    <row r="27" spans="1:18">
      <c r="A27" s="80">
        <v>41409</v>
      </c>
      <c r="B27" s="81">
        <f>'Eff Conc.'!B27</f>
        <v>0</v>
      </c>
      <c r="C27" s="82">
        <f>'Eff Conc.'!C27</f>
        <v>0</v>
      </c>
      <c r="D27" s="81">
        <f>'Eff Conc.'!D27*B27*3.78</f>
        <v>0</v>
      </c>
      <c r="E27" s="81">
        <f>'Eff Conc.'!E27*B27*3.78</f>
        <v>0</v>
      </c>
      <c r="F27" s="81">
        <f>'Eff Conc.'!F27*B27*3.78</f>
        <v>0</v>
      </c>
      <c r="G27" s="81">
        <f>'Eff Conc.'!G27*B27*3.78</f>
        <v>0</v>
      </c>
      <c r="H27" s="81">
        <f>'Eff Conc.'!H27*B27*3.78</f>
        <v>0</v>
      </c>
      <c r="I27" s="81">
        <f>'Eff Conc.'!I27*B27*3.78</f>
        <v>0</v>
      </c>
      <c r="J27" s="81">
        <f>'Eff Conc.'!J27*B27*3.78</f>
        <v>0</v>
      </c>
      <c r="K27" s="81">
        <f>'Eff Conc.'!K27*B27*3.78</f>
        <v>0</v>
      </c>
      <c r="L27" s="81">
        <f>'Eff Conc.'!L27*B27*3.78</f>
        <v>0</v>
      </c>
      <c r="M27" s="81">
        <f>'Eff Conc.'!M27*C27*3.78</f>
        <v>0</v>
      </c>
      <c r="N27" s="81">
        <f>'Eff Conc.'!N27*C27*3.78</f>
        <v>0</v>
      </c>
      <c r="O27" s="99">
        <f>'Eff Conc.'!U27*B27*3.78</f>
        <v>0</v>
      </c>
      <c r="P27" s="124"/>
      <c r="Q27" s="183"/>
    </row>
    <row r="28" spans="1:18">
      <c r="A28" s="77">
        <v>41426</v>
      </c>
      <c r="B28" s="3">
        <f>'Eff Conc.'!B28</f>
        <v>0</v>
      </c>
      <c r="C28" s="2">
        <f>'Eff Conc.'!C28</f>
        <v>0</v>
      </c>
      <c r="D28" s="3">
        <f>'Eff Conc.'!D28*B28*3.78</f>
        <v>0</v>
      </c>
      <c r="E28" s="3">
        <f>'Eff Conc.'!E28*B28*3.78</f>
        <v>0</v>
      </c>
      <c r="F28" s="3">
        <f>'Eff Conc.'!F28*B28*3.78</f>
        <v>0</v>
      </c>
      <c r="G28" s="3">
        <f>'Eff Conc.'!G28*B28*3.78</f>
        <v>0</v>
      </c>
      <c r="H28" s="3">
        <f>'Eff Conc.'!H28*B28*3.78</f>
        <v>0</v>
      </c>
      <c r="I28" s="3">
        <f>'Eff Conc.'!I28*B28*3.78</f>
        <v>0</v>
      </c>
      <c r="J28" s="108">
        <f>'Eff Conc.'!J28*B28*3.78</f>
        <v>0</v>
      </c>
      <c r="K28" s="3">
        <f>'Eff Conc.'!K28*B28*3.78</f>
        <v>0</v>
      </c>
      <c r="L28" s="3">
        <f>'Eff Conc.'!L28*B28*3.78</f>
        <v>0</v>
      </c>
      <c r="M28" s="3">
        <f>'Eff Conc.'!M28*C28*3.78</f>
        <v>0</v>
      </c>
      <c r="N28" s="3">
        <f>'Eff Conc.'!N28*C28*3.78</f>
        <v>0</v>
      </c>
      <c r="O28" s="51">
        <f>'Eff Conc.'!U28*B28*3.78</f>
        <v>0</v>
      </c>
      <c r="P28" s="59"/>
      <c r="Q28" s="67"/>
    </row>
    <row r="29" spans="1:18">
      <c r="A29" s="86">
        <v>41440</v>
      </c>
      <c r="B29" s="87">
        <f>'Eff Conc.'!B29</f>
        <v>0</v>
      </c>
      <c r="C29" s="88">
        <f>'Eff Conc.'!C29</f>
        <v>0</v>
      </c>
      <c r="D29" s="87">
        <f>'Eff Conc.'!D29*B29*3.78</f>
        <v>0</v>
      </c>
      <c r="E29" s="87">
        <f>'Eff Conc.'!E29*B29*3.78</f>
        <v>0</v>
      </c>
      <c r="F29" s="87">
        <f>'Eff Conc.'!F29*B29*3.78</f>
        <v>0</v>
      </c>
      <c r="G29" s="87">
        <f>'Eff Conc.'!G29*B29*3.78</f>
        <v>0</v>
      </c>
      <c r="H29" s="87">
        <f>'Eff Conc.'!H29*B29*3.78</f>
        <v>0</v>
      </c>
      <c r="I29" s="87">
        <f>'Eff Conc.'!I29*B29*3.78</f>
        <v>0</v>
      </c>
      <c r="J29" s="87">
        <f>'Eff Conc.'!J29*B29*3.78</f>
        <v>0</v>
      </c>
      <c r="K29" s="87">
        <f>'Eff Conc.'!K29*B29*3.78</f>
        <v>0</v>
      </c>
      <c r="L29" s="87">
        <f>'Eff Conc.'!L29*B29*3.78</f>
        <v>0</v>
      </c>
      <c r="M29" s="87">
        <f>'Eff Conc.'!M29*C29*3.78</f>
        <v>0</v>
      </c>
      <c r="N29" s="87">
        <f>'Eff Conc.'!N29*C29*3.78</f>
        <v>0</v>
      </c>
      <c r="O29" s="100">
        <f>'Eff Conc.'!U29*B29*3.78</f>
        <v>0</v>
      </c>
      <c r="P29" s="184"/>
      <c r="Q29" s="184"/>
      <c r="R29" s="53" t="s">
        <v>36</v>
      </c>
    </row>
    <row r="30" spans="1:18">
      <c r="A30" s="77">
        <v>41456</v>
      </c>
      <c r="B30" s="3">
        <f>'Eff Conc.'!B30</f>
        <v>0</v>
      </c>
      <c r="C30" s="2">
        <f>'Eff Conc.'!C30</f>
        <v>0</v>
      </c>
      <c r="D30" s="3">
        <f>'Eff Conc.'!D30*B30*3.78</f>
        <v>0</v>
      </c>
      <c r="E30" s="3">
        <f>'Eff Conc.'!E30*B30*3.78</f>
        <v>0</v>
      </c>
      <c r="F30" s="3">
        <f>'Eff Conc.'!F30*B30*3.78</f>
        <v>0</v>
      </c>
      <c r="G30" s="3">
        <f>'Eff Conc.'!G30*B30*3.78</f>
        <v>0</v>
      </c>
      <c r="H30" s="3">
        <f>'Eff Conc.'!H30*B30*3.78</f>
        <v>0</v>
      </c>
      <c r="I30" s="3">
        <f>'Eff Conc.'!I30*B30*3.78</f>
        <v>0</v>
      </c>
      <c r="J30" s="108">
        <f>'Eff Conc.'!J30*B30*3.78</f>
        <v>0</v>
      </c>
      <c r="K30" s="3">
        <f>'Eff Conc.'!K30*B30*3.78</f>
        <v>0</v>
      </c>
      <c r="L30" s="3">
        <f>'Eff Conc.'!L30*B30*3.78</f>
        <v>0</v>
      </c>
      <c r="M30" s="3">
        <f>'Eff Conc.'!M30*C30*3.78</f>
        <v>0</v>
      </c>
      <c r="N30" s="3">
        <f>'Eff Conc.'!N30*C30*3.78</f>
        <v>0</v>
      </c>
      <c r="O30" s="51">
        <f>'Eff Conc.'!U30*B30*3.78</f>
        <v>0</v>
      </c>
      <c r="P30" s="59"/>
      <c r="Q30" s="67"/>
    </row>
    <row r="31" spans="1:18">
      <c r="A31" s="80">
        <v>41470</v>
      </c>
      <c r="B31" s="81">
        <f>'Eff Conc.'!B31</f>
        <v>0</v>
      </c>
      <c r="C31" s="82">
        <f>'Eff Conc.'!C31</f>
        <v>0</v>
      </c>
      <c r="D31" s="81">
        <f>'Eff Conc.'!D31*B31*3.78</f>
        <v>0</v>
      </c>
      <c r="E31" s="81">
        <f>'Eff Conc.'!E31*B31*3.78</f>
        <v>0</v>
      </c>
      <c r="F31" s="81">
        <f>'Eff Conc.'!F31*B31*3.78</f>
        <v>0</v>
      </c>
      <c r="G31" s="81">
        <f>'Eff Conc.'!G31*B31*3.78</f>
        <v>0</v>
      </c>
      <c r="H31" s="81">
        <f>'Eff Conc.'!H31*B31*3.78</f>
        <v>0</v>
      </c>
      <c r="I31" s="81">
        <f>'Eff Conc.'!I31*B31*3.78</f>
        <v>0</v>
      </c>
      <c r="J31" s="81">
        <f>'Eff Conc.'!J31*B31*3.78</f>
        <v>0</v>
      </c>
      <c r="K31" s="81">
        <f>'Eff Conc.'!K31*B31*3.78</f>
        <v>0</v>
      </c>
      <c r="L31" s="81">
        <f>'Eff Conc.'!L31*B31*3.78</f>
        <v>0</v>
      </c>
      <c r="M31" s="81">
        <f>'Eff Conc.'!M31*C31*3.78</f>
        <v>0</v>
      </c>
      <c r="N31" s="81">
        <f>'Eff Conc.'!N31*C31*3.78</f>
        <v>0</v>
      </c>
      <c r="O31" s="99">
        <f>'Eff Conc.'!U31*B31*3.78</f>
        <v>0</v>
      </c>
      <c r="P31" s="124"/>
      <c r="Q31" s="183"/>
    </row>
    <row r="32" spans="1:18">
      <c r="A32" s="77">
        <v>41487</v>
      </c>
      <c r="B32" s="3">
        <f>'Eff Conc.'!B32</f>
        <v>0</v>
      </c>
      <c r="C32" s="2">
        <f>'Eff Conc.'!C32</f>
        <v>0</v>
      </c>
      <c r="D32" s="3">
        <f>'Eff Conc.'!D32*B32*3.78</f>
        <v>0</v>
      </c>
      <c r="E32" s="3">
        <f>'Eff Conc.'!E32*B32*3.78</f>
        <v>0</v>
      </c>
      <c r="F32" s="3">
        <f>'Eff Conc.'!F32*B32*3.78</f>
        <v>0</v>
      </c>
      <c r="G32" s="3">
        <f>'Eff Conc.'!G32*B32*3.78</f>
        <v>0</v>
      </c>
      <c r="H32" s="3">
        <f>'Eff Conc.'!H32*B32*3.78</f>
        <v>0</v>
      </c>
      <c r="I32" s="3">
        <f>'Eff Conc.'!I32*B32*3.78</f>
        <v>0</v>
      </c>
      <c r="J32" s="108">
        <f>'Eff Conc.'!J32*B32*3.78</f>
        <v>0</v>
      </c>
      <c r="K32" s="3">
        <f>'Eff Conc.'!K32*B32*3.78</f>
        <v>0</v>
      </c>
      <c r="L32" s="3">
        <f>'Eff Conc.'!L32*B32*3.78</f>
        <v>0</v>
      </c>
      <c r="M32" s="3">
        <f>'Eff Conc.'!M32*C32*3.78</f>
        <v>0</v>
      </c>
      <c r="N32" s="3">
        <f>'Eff Conc.'!N32*C32*3.78</f>
        <v>0</v>
      </c>
      <c r="O32" s="51">
        <f>'Eff Conc.'!U32*B32*3.78</f>
        <v>0</v>
      </c>
      <c r="P32" s="59"/>
      <c r="Q32" s="67"/>
    </row>
    <row r="33" spans="1:18">
      <c r="A33" s="80">
        <v>41501</v>
      </c>
      <c r="B33" s="81">
        <f>'Eff Conc.'!B33</f>
        <v>0</v>
      </c>
      <c r="C33" s="82">
        <f>'Eff Conc.'!C33</f>
        <v>0</v>
      </c>
      <c r="D33" s="81">
        <f>'Eff Conc.'!D33*B33*3.78</f>
        <v>0</v>
      </c>
      <c r="E33" s="81">
        <f>'Eff Conc.'!E33*B33*3.78</f>
        <v>0</v>
      </c>
      <c r="F33" s="81">
        <f>'Eff Conc.'!F33*B33*3.78</f>
        <v>0</v>
      </c>
      <c r="G33" s="81">
        <f>'Eff Conc.'!G33*B33*3.78</f>
        <v>0</v>
      </c>
      <c r="H33" s="81">
        <f>'Eff Conc.'!H33*B33*3.78</f>
        <v>0</v>
      </c>
      <c r="I33" s="81">
        <f>'Eff Conc.'!I33*B33*3.78</f>
        <v>0</v>
      </c>
      <c r="J33" s="81">
        <f>'Eff Conc.'!J33*B33*3.78</f>
        <v>0</v>
      </c>
      <c r="K33" s="81">
        <f>'Eff Conc.'!K33*B33*3.78</f>
        <v>0</v>
      </c>
      <c r="L33" s="81">
        <f>'Eff Conc.'!L33*B33*3.78</f>
        <v>0</v>
      </c>
      <c r="M33" s="81">
        <f>'Eff Conc.'!M33*C33*3.78</f>
        <v>0</v>
      </c>
      <c r="N33" s="81">
        <f>'Eff Conc.'!N33*C33*3.78</f>
        <v>0</v>
      </c>
      <c r="O33" s="99">
        <f>'Eff Conc.'!U33*B33*3.78</f>
        <v>0</v>
      </c>
      <c r="P33" s="124"/>
      <c r="Q33" s="183"/>
    </row>
    <row r="34" spans="1:18">
      <c r="A34" s="77">
        <v>41518</v>
      </c>
      <c r="B34" s="3">
        <f>'Eff Conc.'!B34</f>
        <v>0</v>
      </c>
      <c r="C34" s="2">
        <f>'Eff Conc.'!C34</f>
        <v>0</v>
      </c>
      <c r="D34" s="3">
        <f>'Eff Conc.'!D34*B34*3.78</f>
        <v>0</v>
      </c>
      <c r="E34" s="3">
        <f>'Eff Conc.'!E34*B34*3.78</f>
        <v>0</v>
      </c>
      <c r="F34" s="3">
        <f>'Eff Conc.'!F34*B34*3.78</f>
        <v>0</v>
      </c>
      <c r="G34" s="3">
        <f>'Eff Conc.'!G34*B34*3.78</f>
        <v>0</v>
      </c>
      <c r="H34" s="3">
        <f>'Eff Conc.'!H34*B34*3.78</f>
        <v>0</v>
      </c>
      <c r="I34" s="3">
        <f>'Eff Conc.'!I34*B34*3.78</f>
        <v>0</v>
      </c>
      <c r="J34" s="108">
        <f>'Eff Conc.'!J34*B34*3.78</f>
        <v>0</v>
      </c>
      <c r="K34" s="3">
        <f>'Eff Conc.'!K34*B34*3.78</f>
        <v>0</v>
      </c>
      <c r="L34" s="3">
        <f>'Eff Conc.'!L34*B34*3.78</f>
        <v>0</v>
      </c>
      <c r="M34" s="3">
        <f>'Eff Conc.'!M34*C34*3.78</f>
        <v>0</v>
      </c>
      <c r="N34" s="3">
        <f>'Eff Conc.'!N34*C34*3.78</f>
        <v>0</v>
      </c>
      <c r="O34" s="51">
        <f>'Eff Conc.'!U34*B34*3.78</f>
        <v>0</v>
      </c>
      <c r="P34" s="59"/>
      <c r="Q34" s="67"/>
    </row>
    <row r="35" spans="1:18">
      <c r="A35" s="86">
        <v>41532</v>
      </c>
      <c r="B35" s="87">
        <f>'Eff Conc.'!B35</f>
        <v>0</v>
      </c>
      <c r="C35" s="88">
        <f>'Eff Conc.'!C35</f>
        <v>0</v>
      </c>
      <c r="D35" s="87">
        <f>'Eff Conc.'!D35*B35*3.78</f>
        <v>0</v>
      </c>
      <c r="E35" s="87">
        <f>'Eff Conc.'!E35*B35*3.78</f>
        <v>0</v>
      </c>
      <c r="F35" s="87">
        <f>'Eff Conc.'!F35*B35*3.78</f>
        <v>0</v>
      </c>
      <c r="G35" s="87">
        <f>'Eff Conc.'!G35*B35*3.78</f>
        <v>0</v>
      </c>
      <c r="H35" s="87">
        <f>'Eff Conc.'!H35*B35*3.78</f>
        <v>0</v>
      </c>
      <c r="I35" s="87">
        <f>'Eff Conc.'!I35*B35*3.78</f>
        <v>0</v>
      </c>
      <c r="J35" s="87">
        <f>'Eff Conc.'!J35*B35*3.78</f>
        <v>0</v>
      </c>
      <c r="K35" s="87">
        <f>'Eff Conc.'!K35*B35*3.78</f>
        <v>0</v>
      </c>
      <c r="L35" s="87">
        <f>'Eff Conc.'!L35*B35*3.78</f>
        <v>0</v>
      </c>
      <c r="M35" s="87">
        <f>'Eff Conc.'!M35*C35*3.78</f>
        <v>0</v>
      </c>
      <c r="N35" s="87">
        <f>'Eff Conc.'!N35*C35*3.78</f>
        <v>0</v>
      </c>
      <c r="O35" s="100">
        <f>'Eff Conc.'!U35*B35*3.78</f>
        <v>0</v>
      </c>
      <c r="P35" s="129"/>
      <c r="Q35" s="184"/>
      <c r="R35" s="34" t="s">
        <v>39</v>
      </c>
    </row>
    <row r="36" spans="1:18">
      <c r="A36" s="77">
        <v>41548</v>
      </c>
      <c r="B36" s="3">
        <f>'Eff Conc.'!B36</f>
        <v>0</v>
      </c>
      <c r="C36" s="2">
        <f>'Eff Conc.'!C36</f>
        <v>0</v>
      </c>
      <c r="D36" s="3">
        <f>'Eff Conc.'!D36*B36*3.78</f>
        <v>0</v>
      </c>
      <c r="E36" s="3">
        <f>'Eff Conc.'!E36*B36*3.78</f>
        <v>0</v>
      </c>
      <c r="F36" s="3">
        <f>'Eff Conc.'!F36*B36*3.78</f>
        <v>0</v>
      </c>
      <c r="G36" s="3">
        <f>'Eff Conc.'!G36*B36*3.78</f>
        <v>0</v>
      </c>
      <c r="H36" s="3">
        <f>'Eff Conc.'!H36*B36*3.78</f>
        <v>0</v>
      </c>
      <c r="I36" s="3">
        <f>'Eff Conc.'!I36*B36*3.78</f>
        <v>0</v>
      </c>
      <c r="J36" s="108">
        <f>'Eff Conc.'!J36*B36*3.78</f>
        <v>0</v>
      </c>
      <c r="K36" s="3">
        <f>'Eff Conc.'!K36*B36*3.78</f>
        <v>0</v>
      </c>
      <c r="L36" s="3">
        <f>'Eff Conc.'!L36*B36*3.78</f>
        <v>0</v>
      </c>
      <c r="M36" s="3">
        <f>'Eff Conc.'!M36*C36*3.78</f>
        <v>0</v>
      </c>
      <c r="N36" s="3">
        <f>'Eff Conc.'!N36*C36*3.78</f>
        <v>0</v>
      </c>
      <c r="O36" s="51">
        <f>'Eff Conc.'!U36*B36*3.78</f>
        <v>0</v>
      </c>
      <c r="P36" s="59"/>
      <c r="Q36" s="67"/>
    </row>
    <row r="37" spans="1:18">
      <c r="A37" s="80">
        <v>41562</v>
      </c>
      <c r="B37" s="81">
        <f>'Eff Conc.'!B37</f>
        <v>0</v>
      </c>
      <c r="C37" s="82">
        <f>'Eff Conc.'!C37</f>
        <v>0</v>
      </c>
      <c r="D37" s="81">
        <f>'Eff Conc.'!D37*B37*3.78</f>
        <v>0</v>
      </c>
      <c r="E37" s="81">
        <f>'Eff Conc.'!E37*B37*3.78</f>
        <v>0</v>
      </c>
      <c r="F37" s="81">
        <f>'Eff Conc.'!F37*B37*3.78</f>
        <v>0</v>
      </c>
      <c r="G37" s="81">
        <f>'Eff Conc.'!G37*B37*3.78</f>
        <v>0</v>
      </c>
      <c r="H37" s="81">
        <f>'Eff Conc.'!H37*B37*3.78</f>
        <v>0</v>
      </c>
      <c r="I37" s="81">
        <f>'Eff Conc.'!I37*B37*3.78</f>
        <v>0</v>
      </c>
      <c r="J37" s="81">
        <f>'Eff Conc.'!J37*B37*3.78</f>
        <v>0</v>
      </c>
      <c r="K37" s="81">
        <f>'Eff Conc.'!K37*B37*3.78</f>
        <v>0</v>
      </c>
      <c r="L37" s="81">
        <f>'Eff Conc.'!L37*B37*3.78</f>
        <v>0</v>
      </c>
      <c r="M37" s="81">
        <f>'Eff Conc.'!M37*C37*3.78</f>
        <v>0</v>
      </c>
      <c r="N37" s="81">
        <f>'Eff Conc.'!N37*C37*3.78</f>
        <v>0</v>
      </c>
      <c r="O37" s="99">
        <f>'Eff Conc.'!U37*B37*3.78</f>
        <v>0</v>
      </c>
      <c r="P37" s="124"/>
      <c r="Q37" s="183"/>
    </row>
    <row r="38" spans="1:18">
      <c r="A38" s="77">
        <v>41579</v>
      </c>
      <c r="B38" s="3">
        <f>'Eff Conc.'!B38</f>
        <v>0</v>
      </c>
      <c r="C38" s="2">
        <f>'Eff Conc.'!C38</f>
        <v>0</v>
      </c>
      <c r="D38" s="3">
        <f>'Eff Conc.'!D38*B38*3.78</f>
        <v>0</v>
      </c>
      <c r="E38" s="3">
        <f>'Eff Conc.'!E38*B38*3.78</f>
        <v>0</v>
      </c>
      <c r="F38" s="3">
        <f>'Eff Conc.'!F38*B38*3.78</f>
        <v>0</v>
      </c>
      <c r="G38" s="3">
        <f>'Eff Conc.'!G38*B38*3.78</f>
        <v>0</v>
      </c>
      <c r="H38" s="3">
        <f>'Eff Conc.'!H38*B38*3.78</f>
        <v>0</v>
      </c>
      <c r="I38" s="3">
        <f>'Eff Conc.'!I38*B38*3.78</f>
        <v>0</v>
      </c>
      <c r="J38" s="108">
        <f>'Eff Conc.'!J38*B38*3.78</f>
        <v>0</v>
      </c>
      <c r="K38" s="3">
        <f>'Eff Conc.'!K38*B38*3.78</f>
        <v>0</v>
      </c>
      <c r="L38" s="3">
        <f>'Eff Conc.'!L38*B38*3.78</f>
        <v>0</v>
      </c>
      <c r="M38" s="3">
        <f>'Eff Conc.'!M38*C38*3.78</f>
        <v>0</v>
      </c>
      <c r="N38" s="3">
        <f>'Eff Conc.'!N38*C38*3.78</f>
        <v>0</v>
      </c>
      <c r="O38" s="51">
        <f>'Eff Conc.'!U38*B38*3.78</f>
        <v>0</v>
      </c>
      <c r="P38" s="59"/>
      <c r="Q38" s="67"/>
    </row>
    <row r="39" spans="1:18">
      <c r="A39" s="80">
        <v>41593</v>
      </c>
      <c r="B39" s="81">
        <f>'Eff Conc.'!B39</f>
        <v>0</v>
      </c>
      <c r="C39" s="82">
        <f>'Eff Conc.'!C39</f>
        <v>0</v>
      </c>
      <c r="D39" s="81">
        <f>'Eff Conc.'!D39*B39*3.78</f>
        <v>0</v>
      </c>
      <c r="E39" s="81">
        <f>'Eff Conc.'!E39*B39*3.78</f>
        <v>0</v>
      </c>
      <c r="F39" s="81">
        <f>'Eff Conc.'!F39*B39*3.78</f>
        <v>0</v>
      </c>
      <c r="G39" s="81">
        <f>'Eff Conc.'!G39*B39*3.78</f>
        <v>0</v>
      </c>
      <c r="H39" s="81">
        <f>'Eff Conc.'!H39*B39*3.78</f>
        <v>0</v>
      </c>
      <c r="I39" s="81">
        <f>'Eff Conc.'!I39*B39*3.78</f>
        <v>0</v>
      </c>
      <c r="J39" s="81">
        <f>'Eff Conc.'!J39*B39*3.78</f>
        <v>0</v>
      </c>
      <c r="K39" s="81">
        <f>'Eff Conc.'!K39*B39*3.78</f>
        <v>0</v>
      </c>
      <c r="L39" s="81">
        <f>'Eff Conc.'!L39*B39*3.78</f>
        <v>0</v>
      </c>
      <c r="M39" s="81">
        <f>'Eff Conc.'!M39*C39*3.78</f>
        <v>0</v>
      </c>
      <c r="N39" s="81">
        <f>'Eff Conc.'!N39*C39*3.78</f>
        <v>0</v>
      </c>
      <c r="O39" s="99">
        <f>'Eff Conc.'!U39*B39*3.78</f>
        <v>0</v>
      </c>
      <c r="P39" s="124"/>
      <c r="Q39" s="183"/>
    </row>
    <row r="40" spans="1:18">
      <c r="A40" s="77">
        <v>41609</v>
      </c>
      <c r="B40" s="3">
        <f>'Eff Conc.'!B40</f>
        <v>0</v>
      </c>
      <c r="C40" s="2">
        <f>'Eff Conc.'!C40</f>
        <v>0</v>
      </c>
      <c r="D40" s="3">
        <f>'Eff Conc.'!D40*B40*3.78</f>
        <v>0</v>
      </c>
      <c r="E40" s="3">
        <f>'Eff Conc.'!E40*B40*3.78</f>
        <v>0</v>
      </c>
      <c r="F40" s="3">
        <f>'Eff Conc.'!F40*B40*3.78</f>
        <v>0</v>
      </c>
      <c r="G40" s="3">
        <f>'Eff Conc.'!G40*B40*3.78</f>
        <v>0</v>
      </c>
      <c r="H40" s="3">
        <f>'Eff Conc.'!H40*B40*3.78</f>
        <v>0</v>
      </c>
      <c r="I40" s="3">
        <f>'Eff Conc.'!I40*B40*3.78</f>
        <v>0</v>
      </c>
      <c r="J40" s="108">
        <f>'Eff Conc.'!J40*B40*3.78</f>
        <v>0</v>
      </c>
      <c r="K40" s="3">
        <f>'Eff Conc.'!K40*B40*3.78</f>
        <v>0</v>
      </c>
      <c r="L40" s="3">
        <f>'Eff Conc.'!L40*B40*3.78</f>
        <v>0</v>
      </c>
      <c r="M40" s="3">
        <f>'Eff Conc.'!M40*C40*3.78</f>
        <v>0</v>
      </c>
      <c r="N40" s="3">
        <f>'Eff Conc.'!N40*C40*3.78</f>
        <v>0</v>
      </c>
      <c r="O40" s="51">
        <f>'Eff Conc.'!U40*B40*3.78</f>
        <v>0</v>
      </c>
      <c r="P40" s="59"/>
      <c r="Q40" s="67"/>
    </row>
    <row r="41" spans="1:18">
      <c r="A41" s="86">
        <v>41623</v>
      </c>
      <c r="B41" s="87">
        <f>'Eff Conc.'!B41</f>
        <v>0</v>
      </c>
      <c r="C41" s="88">
        <f>'Eff Conc.'!C41</f>
        <v>0</v>
      </c>
      <c r="D41" s="87">
        <f>'Eff Conc.'!D41*B41*3.78</f>
        <v>0</v>
      </c>
      <c r="E41" s="87">
        <f>'Eff Conc.'!E41*B41*3.78</f>
        <v>0</v>
      </c>
      <c r="F41" s="87">
        <f>'Eff Conc.'!F41*B41*3.78</f>
        <v>0</v>
      </c>
      <c r="G41" s="87">
        <f>'Eff Conc.'!G41*B41*3.78</f>
        <v>0</v>
      </c>
      <c r="H41" s="87">
        <f>'Eff Conc.'!H41*B41*3.78</f>
        <v>0</v>
      </c>
      <c r="I41" s="87">
        <f>'Eff Conc.'!I41*B41*3.78</f>
        <v>0</v>
      </c>
      <c r="J41" s="87">
        <f>'Eff Conc.'!J41*B41*3.78</f>
        <v>0</v>
      </c>
      <c r="K41" s="87">
        <f>'Eff Conc.'!K41*B41*3.78</f>
        <v>0</v>
      </c>
      <c r="L41" s="87">
        <f>'Eff Conc.'!L41*B41*3.78</f>
        <v>0</v>
      </c>
      <c r="M41" s="87">
        <f>'Eff Conc.'!M41*C41*3.78</f>
        <v>0</v>
      </c>
      <c r="N41" s="87">
        <f>'Eff Conc.'!N41*C41*3.78</f>
        <v>0</v>
      </c>
      <c r="O41" s="100">
        <f>'Eff Conc.'!U41*B41*3.78</f>
        <v>0</v>
      </c>
      <c r="P41" s="129"/>
      <c r="Q41" s="184"/>
      <c r="R41" s="34" t="s">
        <v>38</v>
      </c>
    </row>
    <row r="42" spans="1:18">
      <c r="A42" s="77">
        <v>41640</v>
      </c>
      <c r="B42" s="3">
        <f>'Eff Conc.'!B42</f>
        <v>0</v>
      </c>
      <c r="C42" s="2">
        <f>'Eff Conc.'!C42</f>
        <v>0</v>
      </c>
      <c r="D42" s="3">
        <f>'Eff Conc.'!D42*B42*3.78</f>
        <v>0</v>
      </c>
      <c r="E42" s="3">
        <f>'Eff Conc.'!E42*B42*3.78</f>
        <v>0</v>
      </c>
      <c r="F42" s="3">
        <f>'Eff Conc.'!F42*B42*3.78</f>
        <v>0</v>
      </c>
      <c r="G42" s="3">
        <f>'Eff Conc.'!G42*B42*3.78</f>
        <v>0</v>
      </c>
      <c r="H42" s="3">
        <f>'Eff Conc.'!H42*B42*3.78</f>
        <v>0</v>
      </c>
      <c r="I42" s="3">
        <f>'Eff Conc.'!I42*B42*3.78</f>
        <v>0</v>
      </c>
      <c r="J42" s="108">
        <f>'Eff Conc.'!J42*B42*3.78</f>
        <v>0</v>
      </c>
      <c r="K42" s="3">
        <f>'Eff Conc.'!K42*B42*3.78</f>
        <v>0</v>
      </c>
      <c r="L42" s="3">
        <f>'Eff Conc.'!L42*B42*3.78</f>
        <v>0</v>
      </c>
      <c r="M42" s="3">
        <f>'Eff Conc.'!M42*C42*3.78</f>
        <v>0</v>
      </c>
      <c r="N42" s="3">
        <f>'Eff Conc.'!N42*C42*3.78</f>
        <v>0</v>
      </c>
      <c r="O42" s="51">
        <f>'Eff Conc.'!U42*B42*3.78</f>
        <v>0</v>
      </c>
      <c r="P42" s="59"/>
      <c r="Q42" s="67"/>
    </row>
    <row r="43" spans="1:18">
      <c r="A43" s="80">
        <v>41654</v>
      </c>
      <c r="B43" s="81">
        <f>'Eff Conc.'!B43</f>
        <v>0</v>
      </c>
      <c r="C43" s="82">
        <f>'Eff Conc.'!C43</f>
        <v>0</v>
      </c>
      <c r="D43" s="81">
        <f>'Eff Conc.'!D43*B43*3.78</f>
        <v>0</v>
      </c>
      <c r="E43" s="81">
        <f>'Eff Conc.'!E43*B43*3.78</f>
        <v>0</v>
      </c>
      <c r="F43" s="81">
        <f>'Eff Conc.'!F43*B43*3.78</f>
        <v>0</v>
      </c>
      <c r="G43" s="81">
        <f>'Eff Conc.'!G43*B43*3.78</f>
        <v>0</v>
      </c>
      <c r="H43" s="81">
        <f>'Eff Conc.'!H43*B43*3.78</f>
        <v>0</v>
      </c>
      <c r="I43" s="81">
        <f>'Eff Conc.'!I43*B43*3.78</f>
        <v>0</v>
      </c>
      <c r="J43" s="81">
        <f>'Eff Conc.'!J43*B43*3.78</f>
        <v>0</v>
      </c>
      <c r="K43" s="81">
        <f>'Eff Conc.'!K43*B43*3.78</f>
        <v>0</v>
      </c>
      <c r="L43" s="81">
        <f>'Eff Conc.'!L43*B43*3.78</f>
        <v>0</v>
      </c>
      <c r="M43" s="81">
        <f>'Eff Conc.'!M43*C43*3.78</f>
        <v>0</v>
      </c>
      <c r="N43" s="81">
        <f>'Eff Conc.'!N43*C43*3.78</f>
        <v>0</v>
      </c>
      <c r="O43" s="99">
        <f>'Eff Conc.'!U43*B43*3.78</f>
        <v>0</v>
      </c>
      <c r="P43" s="124"/>
      <c r="Q43" s="183"/>
    </row>
    <row r="44" spans="1:18">
      <c r="A44" s="77">
        <v>41671</v>
      </c>
      <c r="B44" s="3">
        <f>'Eff Conc.'!B44</f>
        <v>0</v>
      </c>
      <c r="C44" s="2">
        <f>'Eff Conc.'!C44</f>
        <v>0</v>
      </c>
      <c r="D44" s="3">
        <f>'Eff Conc.'!D44*B44*3.78</f>
        <v>0</v>
      </c>
      <c r="E44" s="3">
        <f>'Eff Conc.'!E44*B44*3.78</f>
        <v>0</v>
      </c>
      <c r="F44" s="3">
        <f>'Eff Conc.'!F44*B44*3.78</f>
        <v>0</v>
      </c>
      <c r="G44" s="3">
        <f>'Eff Conc.'!G44*B44*3.78</f>
        <v>0</v>
      </c>
      <c r="H44" s="3">
        <f>'Eff Conc.'!H44*B44*3.78</f>
        <v>0</v>
      </c>
      <c r="I44" s="3">
        <f>'Eff Conc.'!I44*B44*3.78</f>
        <v>0</v>
      </c>
      <c r="J44" s="108">
        <f>'Eff Conc.'!J44*B44*3.78</f>
        <v>0</v>
      </c>
      <c r="K44" s="3">
        <f>'Eff Conc.'!K44*B44*3.78</f>
        <v>0</v>
      </c>
      <c r="L44" s="3">
        <f>'Eff Conc.'!L44*B44*3.78</f>
        <v>0</v>
      </c>
      <c r="M44" s="3">
        <f>'Eff Conc.'!M44*C44*3.78</f>
        <v>0</v>
      </c>
      <c r="N44" s="3">
        <f>'Eff Conc.'!N44*C44*3.78</f>
        <v>0</v>
      </c>
      <c r="O44" s="51">
        <f>'Eff Conc.'!U44*B44*3.78</f>
        <v>0</v>
      </c>
      <c r="P44" s="59"/>
      <c r="Q44" s="67"/>
    </row>
    <row r="45" spans="1:18">
      <c r="A45" s="80">
        <v>41685</v>
      </c>
      <c r="B45" s="81">
        <f>'Eff Conc.'!B45</f>
        <v>0</v>
      </c>
      <c r="C45" s="82">
        <f>'Eff Conc.'!C45</f>
        <v>0</v>
      </c>
      <c r="D45" s="81">
        <f>'Eff Conc.'!D45*B45*3.78</f>
        <v>0</v>
      </c>
      <c r="E45" s="81">
        <f>'Eff Conc.'!E45*B45*3.78</f>
        <v>0</v>
      </c>
      <c r="F45" s="81">
        <f>'Eff Conc.'!F45*B45*3.78</f>
        <v>0</v>
      </c>
      <c r="G45" s="81">
        <f>'Eff Conc.'!G45*B45*3.78</f>
        <v>0</v>
      </c>
      <c r="H45" s="81">
        <f>'Eff Conc.'!H45*B45*3.78</f>
        <v>0</v>
      </c>
      <c r="I45" s="81">
        <f>'Eff Conc.'!I45*B45*3.78</f>
        <v>0</v>
      </c>
      <c r="J45" s="81">
        <f>'Eff Conc.'!J45*B45*3.78</f>
        <v>0</v>
      </c>
      <c r="K45" s="81">
        <f>'Eff Conc.'!K45*B45*3.78</f>
        <v>0</v>
      </c>
      <c r="L45" s="81">
        <f>'Eff Conc.'!L45*B45*3.78</f>
        <v>0</v>
      </c>
      <c r="M45" s="81">
        <f>'Eff Conc.'!M45*C45*3.78</f>
        <v>0</v>
      </c>
      <c r="N45" s="81">
        <f>'Eff Conc.'!N45*C45*3.78</f>
        <v>0</v>
      </c>
      <c r="O45" s="99">
        <f>'Eff Conc.'!U45*B45*3.78</f>
        <v>0</v>
      </c>
      <c r="P45" s="124"/>
      <c r="Q45" s="183"/>
    </row>
    <row r="46" spans="1:18">
      <c r="A46" s="77">
        <v>41699</v>
      </c>
      <c r="B46" s="3">
        <f>'Eff Conc.'!B46</f>
        <v>0</v>
      </c>
      <c r="C46" s="2">
        <f>'Eff Conc.'!C46</f>
        <v>0</v>
      </c>
      <c r="D46" s="3">
        <f>'Eff Conc.'!D46*B46*3.78</f>
        <v>0</v>
      </c>
      <c r="E46" s="3">
        <f>'Eff Conc.'!E46*B46*3.78</f>
        <v>0</v>
      </c>
      <c r="F46" s="3">
        <f>'Eff Conc.'!F46*B46*3.78</f>
        <v>0</v>
      </c>
      <c r="G46" s="3">
        <f>'Eff Conc.'!G46*B46*3.78</f>
        <v>0</v>
      </c>
      <c r="H46" s="3">
        <f>'Eff Conc.'!H46*B46*3.78</f>
        <v>0</v>
      </c>
      <c r="I46" s="3">
        <f>'Eff Conc.'!I46*B46*3.78</f>
        <v>0</v>
      </c>
      <c r="J46" s="108">
        <f>'Eff Conc.'!J46*B46*3.78</f>
        <v>0</v>
      </c>
      <c r="K46" s="3">
        <f>'Eff Conc.'!K46*B46*3.78</f>
        <v>0</v>
      </c>
      <c r="L46" s="3">
        <f>'Eff Conc.'!L46*B46*3.78</f>
        <v>0</v>
      </c>
      <c r="M46" s="3">
        <f>'Eff Conc.'!M46*C46*3.78</f>
        <v>0</v>
      </c>
      <c r="N46" s="3">
        <f>'Eff Conc.'!N46*C46*3.78</f>
        <v>0</v>
      </c>
      <c r="O46" s="51">
        <f>'Eff Conc.'!U46*B46*3.78</f>
        <v>0</v>
      </c>
      <c r="P46" s="59"/>
      <c r="Q46" s="67"/>
    </row>
    <row r="47" spans="1:18">
      <c r="A47" s="86">
        <v>41713</v>
      </c>
      <c r="B47" s="87">
        <f>'Eff Conc.'!B47</f>
        <v>0</v>
      </c>
      <c r="C47" s="88">
        <f>'Eff Conc.'!C47</f>
        <v>0</v>
      </c>
      <c r="D47" s="87">
        <f>'Eff Conc.'!D47*B47*3.78</f>
        <v>0</v>
      </c>
      <c r="E47" s="87">
        <f>'Eff Conc.'!E47*B47*3.78</f>
        <v>0</v>
      </c>
      <c r="F47" s="87">
        <f>'Eff Conc.'!F47*B47*3.78</f>
        <v>0</v>
      </c>
      <c r="G47" s="87">
        <f>'Eff Conc.'!G47*B47*3.78</f>
        <v>0</v>
      </c>
      <c r="H47" s="87">
        <f>'Eff Conc.'!H47*B47*3.78</f>
        <v>0</v>
      </c>
      <c r="I47" s="87">
        <f>'Eff Conc.'!I47*B47*3.78</f>
        <v>0</v>
      </c>
      <c r="J47" s="87">
        <f>'Eff Conc.'!J47*B47*3.78</f>
        <v>0</v>
      </c>
      <c r="K47" s="87">
        <f>'Eff Conc.'!K47*B47*3.78</f>
        <v>0</v>
      </c>
      <c r="L47" s="87">
        <f>'Eff Conc.'!L47*B47*3.78</f>
        <v>0</v>
      </c>
      <c r="M47" s="87">
        <f>'Eff Conc.'!M47*C47*3.78</f>
        <v>0</v>
      </c>
      <c r="N47" s="87">
        <f>'Eff Conc.'!N47*C47*3.78</f>
        <v>0</v>
      </c>
      <c r="O47" s="100">
        <f>'Eff Conc.'!U47*B47*3.78</f>
        <v>0</v>
      </c>
      <c r="P47" s="129"/>
      <c r="Q47" s="184"/>
      <c r="R47" s="34" t="s">
        <v>40</v>
      </c>
    </row>
    <row r="48" spans="1:18">
      <c r="A48" s="77">
        <v>41730</v>
      </c>
      <c r="B48" s="3">
        <f>'Eff Conc.'!B48</f>
        <v>0</v>
      </c>
      <c r="C48" s="2">
        <f>'Eff Conc.'!C48</f>
        <v>0</v>
      </c>
      <c r="D48" s="3">
        <f>'Eff Conc.'!D48*B48*3.78</f>
        <v>0</v>
      </c>
      <c r="E48" s="3">
        <f>'Eff Conc.'!E48*B48*3.78</f>
        <v>0</v>
      </c>
      <c r="F48" s="3">
        <f>'Eff Conc.'!F48*B48*3.78</f>
        <v>0</v>
      </c>
      <c r="G48" s="3">
        <f>'Eff Conc.'!G48*B48*3.78</f>
        <v>0</v>
      </c>
      <c r="H48" s="3">
        <f>'Eff Conc.'!H48*B48*3.78</f>
        <v>0</v>
      </c>
      <c r="I48" s="3">
        <f>'Eff Conc.'!I48*B48*3.78</f>
        <v>0</v>
      </c>
      <c r="J48" s="108">
        <f>'Eff Conc.'!J48*B48*3.78</f>
        <v>0</v>
      </c>
      <c r="K48" s="3">
        <f>'Eff Conc.'!K48*B48*3.78</f>
        <v>0</v>
      </c>
      <c r="L48" s="3">
        <f>'Eff Conc.'!L48*B48*3.78</f>
        <v>0</v>
      </c>
      <c r="M48" s="3">
        <f>'Eff Conc.'!M48*C48*3.78</f>
        <v>0</v>
      </c>
      <c r="N48" s="3">
        <f>'Eff Conc.'!N48*C48*3.78</f>
        <v>0</v>
      </c>
      <c r="O48" s="51">
        <f>'Eff Conc.'!U48*B48*3.78</f>
        <v>0</v>
      </c>
      <c r="P48" s="59"/>
      <c r="Q48" s="67"/>
    </row>
    <row r="49" spans="1:21">
      <c r="A49" s="80">
        <v>41744</v>
      </c>
      <c r="B49" s="81">
        <f>'Eff Conc.'!B49</f>
        <v>0</v>
      </c>
      <c r="C49" s="82">
        <f>'Eff Conc.'!C49</f>
        <v>0</v>
      </c>
      <c r="D49" s="81">
        <f>'Eff Conc.'!D49*B49*3.78</f>
        <v>0</v>
      </c>
      <c r="E49" s="81">
        <f>'Eff Conc.'!E49*B49*3.78</f>
        <v>0</v>
      </c>
      <c r="F49" s="81">
        <f>'Eff Conc.'!F49*B49*3.78</f>
        <v>0</v>
      </c>
      <c r="G49" s="81">
        <f>'Eff Conc.'!G49*B49*3.78</f>
        <v>0</v>
      </c>
      <c r="H49" s="81">
        <f>'Eff Conc.'!H49*B49*3.78</f>
        <v>0</v>
      </c>
      <c r="I49" s="81">
        <f>'Eff Conc.'!I49*B49*3.78</f>
        <v>0</v>
      </c>
      <c r="J49" s="81">
        <f>'Eff Conc.'!J49*B49*3.78</f>
        <v>0</v>
      </c>
      <c r="K49" s="81">
        <f>'Eff Conc.'!K49*B49*3.78</f>
        <v>0</v>
      </c>
      <c r="L49" s="81">
        <f>'Eff Conc.'!L49*B49*3.78</f>
        <v>0</v>
      </c>
      <c r="M49" s="81">
        <f>'Eff Conc.'!M49*C49*3.78</f>
        <v>0</v>
      </c>
      <c r="N49" s="81">
        <f>'Eff Conc.'!N49*C49*3.78</f>
        <v>0</v>
      </c>
      <c r="O49" s="99">
        <f>'Eff Conc.'!U49*B49*3.78</f>
        <v>0</v>
      </c>
      <c r="P49" s="124"/>
      <c r="Q49" s="183"/>
    </row>
    <row r="50" spans="1:21">
      <c r="A50" s="77">
        <v>41760</v>
      </c>
      <c r="B50" s="3">
        <f>'Eff Conc.'!B50</f>
        <v>0</v>
      </c>
      <c r="C50" s="2">
        <f>'Eff Conc.'!C50</f>
        <v>0</v>
      </c>
      <c r="D50" s="3">
        <f>'Eff Conc.'!D50*B50*3.78</f>
        <v>0</v>
      </c>
      <c r="E50" s="3">
        <f>'Eff Conc.'!E50*B50*3.78</f>
        <v>0</v>
      </c>
      <c r="F50" s="3">
        <f>'Eff Conc.'!F50*B50*3.78</f>
        <v>0</v>
      </c>
      <c r="G50" s="3">
        <f>'Eff Conc.'!G50*B50*3.78</f>
        <v>0</v>
      </c>
      <c r="H50" s="3">
        <f>'Eff Conc.'!H50*B50*3.78</f>
        <v>0</v>
      </c>
      <c r="I50" s="3">
        <f>'Eff Conc.'!I50*B50*3.78</f>
        <v>0</v>
      </c>
      <c r="J50" s="108">
        <f>'Eff Conc.'!J50*B50*3.78</f>
        <v>0</v>
      </c>
      <c r="K50" s="3">
        <f>'Eff Conc.'!K50*B50*3.78</f>
        <v>0</v>
      </c>
      <c r="L50" s="3">
        <f>'Eff Conc.'!L50*B50*3.78</f>
        <v>0</v>
      </c>
      <c r="M50" s="3">
        <f>'Eff Conc.'!M50*C50*3.78</f>
        <v>0</v>
      </c>
      <c r="N50" s="3">
        <f>'Eff Conc.'!N50*C50*3.78</f>
        <v>0</v>
      </c>
      <c r="O50" s="51">
        <f>'Eff Conc.'!U50*B50*3.78</f>
        <v>0</v>
      </c>
      <c r="P50" s="59"/>
      <c r="Q50" s="67"/>
    </row>
    <row r="51" spans="1:21">
      <c r="A51" s="80">
        <v>41774</v>
      </c>
      <c r="B51" s="81">
        <f>'Eff Conc.'!B51</f>
        <v>0</v>
      </c>
      <c r="C51" s="82">
        <f>'Eff Conc.'!C51</f>
        <v>0</v>
      </c>
      <c r="D51" s="81">
        <f>'Eff Conc.'!D51*B51*3.78</f>
        <v>0</v>
      </c>
      <c r="E51" s="81">
        <f>'Eff Conc.'!E51*B51*3.78</f>
        <v>0</v>
      </c>
      <c r="F51" s="81">
        <f>'Eff Conc.'!F51*B51*3.78</f>
        <v>0</v>
      </c>
      <c r="G51" s="81">
        <f>'Eff Conc.'!G51*B51*3.78</f>
        <v>0</v>
      </c>
      <c r="H51" s="81">
        <f>'Eff Conc.'!H51*B51*3.78</f>
        <v>0</v>
      </c>
      <c r="I51" s="81">
        <f>'Eff Conc.'!I51*B51*3.78</f>
        <v>0</v>
      </c>
      <c r="J51" s="81">
        <f>'Eff Conc.'!J51*B51*3.78</f>
        <v>0</v>
      </c>
      <c r="K51" s="81">
        <f>'Eff Conc.'!K51*B51*3.78</f>
        <v>0</v>
      </c>
      <c r="L51" s="81">
        <f>'Eff Conc.'!L51*B51*3.78</f>
        <v>0</v>
      </c>
      <c r="M51" s="81">
        <f>'Eff Conc.'!M51*C51*3.78</f>
        <v>0</v>
      </c>
      <c r="N51" s="81">
        <f>'Eff Conc.'!N51*C51*3.78</f>
        <v>0</v>
      </c>
      <c r="O51" s="99">
        <f>'Eff Conc.'!U51*B51*3.78</f>
        <v>0</v>
      </c>
      <c r="P51" s="124"/>
      <c r="Q51" s="183"/>
    </row>
    <row r="52" spans="1:21">
      <c r="A52" s="77">
        <v>41791</v>
      </c>
      <c r="B52" s="3">
        <f>'Eff Conc.'!B52</f>
        <v>0</v>
      </c>
      <c r="C52" s="2">
        <f>'Eff Conc.'!C52</f>
        <v>0</v>
      </c>
      <c r="D52" s="3">
        <f>'Eff Conc.'!D52*B52*3.78</f>
        <v>0</v>
      </c>
      <c r="E52" s="3">
        <f>'Eff Conc.'!E52*B52*3.78</f>
        <v>0</v>
      </c>
      <c r="F52" s="3">
        <f>'Eff Conc.'!F52*B52*3.78</f>
        <v>0</v>
      </c>
      <c r="G52" s="3">
        <f>'Eff Conc.'!G52*B52*3.78</f>
        <v>0</v>
      </c>
      <c r="H52" s="3">
        <f>'Eff Conc.'!H52*B52*3.78</f>
        <v>0</v>
      </c>
      <c r="I52" s="3">
        <f>'Eff Conc.'!I52*B52*3.78</f>
        <v>0</v>
      </c>
      <c r="J52" s="108">
        <f>'Eff Conc.'!J52*B52*3.78</f>
        <v>0</v>
      </c>
      <c r="K52" s="3">
        <f>'Eff Conc.'!K52*B52*3.78</f>
        <v>0</v>
      </c>
      <c r="L52" s="3">
        <f>'Eff Conc.'!L52*B52*3.78</f>
        <v>0</v>
      </c>
      <c r="M52" s="3">
        <f>'Eff Conc.'!M52*C52*3.78</f>
        <v>0</v>
      </c>
      <c r="N52" s="3">
        <f>'Eff Conc.'!N52*C52*3.78</f>
        <v>0</v>
      </c>
      <c r="O52" s="51">
        <f>'Eff Conc.'!U52*B52*3.78</f>
        <v>0</v>
      </c>
      <c r="P52" s="59"/>
      <c r="Q52" s="67"/>
    </row>
    <row r="53" spans="1:21" ht="15" thickBot="1">
      <c r="A53" s="132">
        <v>41805</v>
      </c>
      <c r="B53" s="103">
        <f>'Eff Conc.'!B53</f>
        <v>0</v>
      </c>
      <c r="C53" s="102">
        <f>'Eff Conc.'!C53</f>
        <v>0</v>
      </c>
      <c r="D53" s="103">
        <f>'Eff Conc.'!D53*B53*3.78</f>
        <v>0</v>
      </c>
      <c r="E53" s="103">
        <f>'Eff Conc.'!E53*B53*3.78</f>
        <v>0</v>
      </c>
      <c r="F53" s="103">
        <f>'Eff Conc.'!F53*B53*3.78</f>
        <v>0</v>
      </c>
      <c r="G53" s="103">
        <f>'Eff Conc.'!G53*B53*3.78</f>
        <v>0</v>
      </c>
      <c r="H53" s="103">
        <f>'Eff Conc.'!H53*B53*3.78</f>
        <v>0</v>
      </c>
      <c r="I53" s="103">
        <f>'Eff Conc.'!I53*B53*3.78</f>
        <v>0</v>
      </c>
      <c r="J53" s="103">
        <f>'Eff Conc.'!J53*B53*3.78</f>
        <v>0</v>
      </c>
      <c r="K53" s="103">
        <f>'Eff Conc.'!K53*B53*3.78</f>
        <v>0</v>
      </c>
      <c r="L53" s="103">
        <f>'Eff Conc.'!L53*B53*3.78</f>
        <v>0</v>
      </c>
      <c r="M53" s="103">
        <f>'Eff Conc.'!M53*C53*3.78</f>
        <v>0</v>
      </c>
      <c r="N53" s="103">
        <f>'Eff Conc.'!N53*C53*3.78</f>
        <v>0</v>
      </c>
      <c r="O53" s="104">
        <f>'Eff Conc.'!U53*B53*3.78</f>
        <v>0</v>
      </c>
      <c r="P53" s="185"/>
      <c r="Q53" s="186"/>
      <c r="R53" s="53" t="s">
        <v>37</v>
      </c>
    </row>
    <row r="56" spans="1:21" ht="23.4">
      <c r="B56" s="222" t="s">
        <v>58</v>
      </c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32"/>
      <c r="Q56" s="32"/>
      <c r="R56" s="32"/>
      <c r="S56" s="32"/>
      <c r="T56" s="32"/>
      <c r="U56" s="32"/>
    </row>
    <row r="57" spans="1:21" ht="15" thickBot="1">
      <c r="B57" s="228" t="s">
        <v>56</v>
      </c>
      <c r="C57" s="228"/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187"/>
      <c r="Q57" s="187"/>
      <c r="R57" s="187"/>
      <c r="S57" s="187"/>
      <c r="T57" s="187"/>
      <c r="U57" s="187"/>
    </row>
    <row r="58" spans="1:21">
      <c r="A58" s="39" t="s">
        <v>48</v>
      </c>
      <c r="B58" s="37">
        <f>'Eff Conc.'!B58</f>
        <v>0</v>
      </c>
      <c r="C58" s="40">
        <f>'Eff Conc.'!C58</f>
        <v>0</v>
      </c>
      <c r="D58" s="180">
        <f t="shared" ref="D58:D61" si="0">SUM(F58,G58,H58)</f>
        <v>0</v>
      </c>
      <c r="E58" s="40">
        <f>'Eff Conc.'!E58*B58*3.78</f>
        <v>0</v>
      </c>
      <c r="F58" s="40">
        <f>'Eff Conc.'!F58*B58*3.78</f>
        <v>0</v>
      </c>
      <c r="G58" s="40">
        <f>'Eff Conc.'!G58*B58*3.78</f>
        <v>0</v>
      </c>
      <c r="H58" s="40">
        <f>'Eff Conc.'!H58*B58*3.78</f>
        <v>0</v>
      </c>
      <c r="I58" s="38">
        <f>'Eff Conc.'!I58*B58*3.78</f>
        <v>0</v>
      </c>
      <c r="J58" s="120"/>
      <c r="K58" s="37">
        <f>'Eff Conc.'!K58*B58*3.78</f>
        <v>0</v>
      </c>
      <c r="L58" s="40">
        <f>'Eff Conc.'!L58*B58*3.78</f>
        <v>0</v>
      </c>
      <c r="M58" s="40">
        <f>'Eff Conc.'!M58*C58*3.78</f>
        <v>0</v>
      </c>
      <c r="N58" s="38">
        <f>'Eff Conc.'!N58*C58*3.78</f>
        <v>0</v>
      </c>
      <c r="O58" s="50">
        <f>'Eff Conc.'!U58*B58*3.78</f>
        <v>0</v>
      </c>
      <c r="P58" s="66"/>
      <c r="Q58" s="176"/>
      <c r="R58" s="162"/>
      <c r="S58" s="162"/>
      <c r="T58" s="162"/>
      <c r="U58" s="162"/>
    </row>
    <row r="59" spans="1:21">
      <c r="A59" s="42" t="s">
        <v>48</v>
      </c>
      <c r="B59" s="1">
        <f>'Eff Conc.'!B59</f>
        <v>0</v>
      </c>
      <c r="C59" s="3">
        <f>'Eff Conc.'!C59</f>
        <v>0</v>
      </c>
      <c r="D59" s="152">
        <f t="shared" si="0"/>
        <v>0</v>
      </c>
      <c r="E59" s="3">
        <f>'Eff Conc.'!E59*B59*3.78</f>
        <v>0</v>
      </c>
      <c r="F59" s="3">
        <f>'Eff Conc.'!F59*B59*3.78</f>
        <v>0</v>
      </c>
      <c r="G59" s="3">
        <f>'Eff Conc.'!G59*B59*3.78</f>
        <v>0</v>
      </c>
      <c r="H59" s="3">
        <f>'Eff Conc.'!H59*B59*3.78</f>
        <v>0</v>
      </c>
      <c r="I59" s="2">
        <f>'Eff Conc.'!I59*B59*3.78</f>
        <v>0</v>
      </c>
      <c r="J59" s="108"/>
      <c r="K59" s="1">
        <f>'Eff Conc.'!K59*B59*3.78</f>
        <v>0</v>
      </c>
      <c r="L59" s="3">
        <f>'Eff Conc.'!L59*B59*3.78</f>
        <v>0</v>
      </c>
      <c r="M59" s="3">
        <f>'Eff Conc.'!M59*C59*3.78</f>
        <v>0</v>
      </c>
      <c r="N59" s="2">
        <f>'Eff Conc.'!N59*C59*3.78</f>
        <v>0</v>
      </c>
      <c r="O59" s="51">
        <f>'Eff Conc.'!U59*B59*3.78</f>
        <v>0</v>
      </c>
      <c r="P59" s="67"/>
      <c r="Q59" s="177"/>
    </row>
    <row r="60" spans="1:21">
      <c r="A60" s="42" t="s">
        <v>53</v>
      </c>
      <c r="B60" s="1">
        <f>'Eff Conc.'!B60</f>
        <v>0</v>
      </c>
      <c r="C60" s="3">
        <f>'Eff Conc.'!C60</f>
        <v>0</v>
      </c>
      <c r="D60" s="1">
        <f t="shared" si="0"/>
        <v>0</v>
      </c>
      <c r="E60" s="3">
        <f>'Eff Conc.'!E60*B60*3.78</f>
        <v>0</v>
      </c>
      <c r="F60" s="3">
        <f>'Eff Conc.'!F60*B60*3.78</f>
        <v>0</v>
      </c>
      <c r="G60" s="3">
        <f>'Eff Conc.'!G60*B60*3.78</f>
        <v>0</v>
      </c>
      <c r="H60" s="3">
        <f>'Eff Conc.'!H60*B60*3.78</f>
        <v>0</v>
      </c>
      <c r="I60" s="2">
        <f>'Eff Conc.'!I60*B60*3.78</f>
        <v>0</v>
      </c>
      <c r="J60" s="108"/>
      <c r="K60" s="1">
        <f>'Eff Conc.'!K60*B60*3.78</f>
        <v>0</v>
      </c>
      <c r="L60" s="3">
        <f>'Eff Conc.'!L60*B60*3.78</f>
        <v>0</v>
      </c>
      <c r="M60" s="3">
        <f>'Eff Conc.'!M60*C60*3.78</f>
        <v>0</v>
      </c>
      <c r="N60" s="2">
        <f>'Eff Conc.'!N60*C60*3.78</f>
        <v>0</v>
      </c>
      <c r="O60" s="51">
        <f>'Eff Conc.'!U60*B60*3.78</f>
        <v>0</v>
      </c>
      <c r="P60" s="67"/>
      <c r="Q60" s="178"/>
    </row>
    <row r="61" spans="1:21" ht="15" thickBot="1">
      <c r="A61" s="44" t="s">
        <v>53</v>
      </c>
      <c r="B61" s="4">
        <f>'Eff Conc.'!B61</f>
        <v>0</v>
      </c>
      <c r="C61" s="6">
        <f>'Eff Conc.'!C61</f>
        <v>0</v>
      </c>
      <c r="D61" s="164">
        <f t="shared" si="0"/>
        <v>0</v>
      </c>
      <c r="E61" s="6">
        <f>'Eff Conc.'!E61*B61*3.78</f>
        <v>0</v>
      </c>
      <c r="F61" s="6">
        <f>'Eff Conc.'!F61*B61*3.78</f>
        <v>0</v>
      </c>
      <c r="G61" s="6">
        <f>'Eff Conc.'!G61*B61*3.78</f>
        <v>0</v>
      </c>
      <c r="H61" s="6">
        <f>'Eff Conc.'!H61*B61*3.78</f>
        <v>0</v>
      </c>
      <c r="I61" s="5">
        <f>'Eff Conc.'!I61*B61*3.78</f>
        <v>0</v>
      </c>
      <c r="J61" s="109"/>
      <c r="K61" s="4">
        <f>'Eff Conc.'!K61*B61*3.78</f>
        <v>0</v>
      </c>
      <c r="L61" s="6">
        <f>'Eff Conc.'!L61*B61*3.78</f>
        <v>0</v>
      </c>
      <c r="M61" s="6">
        <f>'Eff Conc.'!M61*C61*3.78</f>
        <v>0</v>
      </c>
      <c r="N61" s="5">
        <f>'Eff Conc.'!N61*C61*3.78</f>
        <v>0</v>
      </c>
      <c r="O61" s="52">
        <f>'Eff Conc.'!U61*B61*3.78</f>
        <v>0</v>
      </c>
      <c r="P61" s="68"/>
      <c r="Q61" s="179"/>
    </row>
  </sheetData>
  <mergeCells count="4">
    <mergeCell ref="B56:O56"/>
    <mergeCell ref="B57:O57"/>
    <mergeCell ref="B4:C4"/>
    <mergeCell ref="B1:O3"/>
  </mergeCells>
  <pageMargins left="0.94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 Conc.</vt:lpstr>
      <vt:lpstr>Inf Loads</vt:lpstr>
      <vt:lpstr>Eff Conc.</vt:lpstr>
      <vt:lpstr>Eff Loads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jkeller</cp:lastModifiedBy>
  <cp:lastPrinted>2013-01-25T23:06:40Z</cp:lastPrinted>
  <dcterms:created xsi:type="dcterms:W3CDTF">2012-05-04T22:10:30Z</dcterms:created>
  <dcterms:modified xsi:type="dcterms:W3CDTF">2013-01-28T18:11:05Z</dcterms:modified>
</cp:coreProperties>
</file>