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" windowWidth="15480" windowHeight="11640"/>
  </bookViews>
  <sheets>
    <sheet name="FSSD_Jan 2013_Inf Conc." sheetId="1" r:id="rId1"/>
    <sheet name="FSSD_Jan 2013_Inf Loads" sheetId="2" r:id="rId2"/>
    <sheet name="FSSD_Jan 2013_EFF Conc." sheetId="3" r:id="rId3"/>
    <sheet name="FSSD_Jan 2013_EFF Loads" sheetId="4" r:id="rId4"/>
    <sheet name="FSSD_Jan 2013_Inf QQQC MLs" sheetId="6" r:id="rId5"/>
    <sheet name="FSSD_Jan 2013_EF QQQC MLs" sheetId="5" r:id="rId6"/>
  </sheets>
  <calcPr calcId="145621"/>
</workbook>
</file>

<file path=xl/calcChain.xml><?xml version="1.0" encoding="utf-8"?>
<calcChain xmlns="http://schemas.openxmlformats.org/spreadsheetml/2006/main">
  <c r="A3" i="4"/>
  <c r="V18" i="3" l="1"/>
  <c r="U18"/>
  <c r="X18"/>
  <c r="W18"/>
  <c r="X20"/>
  <c r="X19"/>
  <c r="X17"/>
  <c r="X16"/>
  <c r="W20"/>
  <c r="V20"/>
  <c r="W19"/>
  <c r="V19"/>
  <c r="W17"/>
  <c r="V17"/>
  <c r="W16"/>
  <c r="V16"/>
  <c r="U20"/>
  <c r="U19"/>
  <c r="U17"/>
  <c r="U16"/>
  <c r="V21"/>
  <c r="U21"/>
  <c r="X21"/>
  <c r="W21"/>
  <c r="B7" i="6" l="1"/>
  <c r="B8" l="1"/>
  <c r="B9"/>
  <c r="B10"/>
  <c r="B11"/>
  <c r="A7" i="5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9" i="4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B6" i="2"/>
  <c r="B7"/>
  <c r="B8"/>
  <c r="B9"/>
  <c r="B10"/>
  <c r="A3" i="5"/>
  <c r="A4"/>
  <c r="A3" i="6"/>
  <c r="A4"/>
  <c r="A4" i="4"/>
  <c r="A3" i="3"/>
  <c r="A2" i="2"/>
  <c r="C3"/>
  <c r="X14" i="3" l="1"/>
  <c r="W14"/>
  <c r="U10"/>
  <c r="V10"/>
  <c r="U13"/>
  <c r="W13"/>
  <c r="W15"/>
  <c r="W12"/>
  <c r="W11"/>
  <c r="W10"/>
  <c r="U11"/>
  <c r="U12"/>
  <c r="U14"/>
  <c r="U15"/>
  <c r="X15"/>
  <c r="X13"/>
  <c r="X12"/>
  <c r="X11"/>
  <c r="X10"/>
  <c r="V13"/>
  <c r="V14"/>
  <c r="V15"/>
  <c r="V12"/>
  <c r="V11"/>
  <c r="C6" i="2" l="1"/>
  <c r="F6" s="1"/>
  <c r="B62" i="4"/>
  <c r="L62" s="1"/>
  <c r="C62"/>
  <c r="M62" s="1"/>
  <c r="B63"/>
  <c r="N63" s="1"/>
  <c r="C63"/>
  <c r="M63" s="1"/>
  <c r="B64"/>
  <c r="L64" s="1"/>
  <c r="C64"/>
  <c r="M64" s="1"/>
  <c r="C61"/>
  <c r="M61" s="1"/>
  <c r="B61"/>
  <c r="N61" s="1"/>
  <c r="D65" i="3"/>
  <c r="D64"/>
  <c r="D63"/>
  <c r="D62"/>
  <c r="B10" i="4"/>
  <c r="C10"/>
  <c r="M10" s="1"/>
  <c r="B11"/>
  <c r="C11"/>
  <c r="M11" s="1"/>
  <c r="B12"/>
  <c r="K12" s="1"/>
  <c r="C12"/>
  <c r="M12" s="1"/>
  <c r="B13"/>
  <c r="C13"/>
  <c r="B14"/>
  <c r="C14"/>
  <c r="B15"/>
  <c r="C15"/>
  <c r="B16"/>
  <c r="D16" s="1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F52" s="1"/>
  <c r="C52"/>
  <c r="B53"/>
  <c r="N53" s="1"/>
  <c r="C53"/>
  <c r="M53" s="1"/>
  <c r="B54"/>
  <c r="N54" s="1"/>
  <c r="C54"/>
  <c r="B55"/>
  <c r="N55" s="1"/>
  <c r="C55"/>
  <c r="M55" s="1"/>
  <c r="B56"/>
  <c r="N56" s="1"/>
  <c r="C56"/>
  <c r="N7" i="2"/>
  <c r="D8"/>
  <c r="N8" s="1"/>
  <c r="D9"/>
  <c r="N9" s="1"/>
  <c r="D10"/>
  <c r="N10" s="1"/>
  <c r="O7"/>
  <c r="C8"/>
  <c r="O8" s="1"/>
  <c r="C9"/>
  <c r="O9" s="1"/>
  <c r="C10"/>
  <c r="O10" s="1"/>
  <c r="D12" i="4"/>
  <c r="D18" i="3"/>
  <c r="D19"/>
  <c r="D22"/>
  <c r="D23"/>
  <c r="D24"/>
  <c r="D25"/>
  <c r="D24" i="4" s="1"/>
  <c r="D26" i="3"/>
  <c r="D27"/>
  <c r="D28"/>
  <c r="D29"/>
  <c r="D28" i="4" s="1"/>
  <c r="D30" i="3"/>
  <c r="D31"/>
  <c r="D32"/>
  <c r="D33"/>
  <c r="D32" i="4" s="1"/>
  <c r="D34" i="3"/>
  <c r="D35"/>
  <c r="D36"/>
  <c r="D37"/>
  <c r="D36" i="4" s="1"/>
  <c r="D38" i="3"/>
  <c r="D39"/>
  <c r="D40"/>
  <c r="D41"/>
  <c r="D40" i="4" s="1"/>
  <c r="D42" i="3"/>
  <c r="D43"/>
  <c r="D44"/>
  <c r="D45"/>
  <c r="D44" i="4" s="1"/>
  <c r="D46" i="3"/>
  <c r="D47"/>
  <c r="D48"/>
  <c r="D49"/>
  <c r="D48" i="4" s="1"/>
  <c r="D50" i="3"/>
  <c r="D51"/>
  <c r="D52"/>
  <c r="D53"/>
  <c r="D52" i="4" s="1"/>
  <c r="D54" i="3"/>
  <c r="D55"/>
  <c r="D56"/>
  <c r="D57"/>
  <c r="D56" i="4" s="1"/>
  <c r="C9"/>
  <c r="M9" s="1"/>
  <c r="B9"/>
  <c r="K9" s="1"/>
  <c r="D6" i="2"/>
  <c r="N6" s="1"/>
  <c r="E7" i="1"/>
  <c r="D20" i="4" l="1"/>
  <c r="N9"/>
  <c r="E9"/>
  <c r="D53"/>
  <c r="D49"/>
  <c r="D45"/>
  <c r="D41"/>
  <c r="D37"/>
  <c r="D33"/>
  <c r="D29"/>
  <c r="D25"/>
  <c r="D21"/>
  <c r="D17"/>
  <c r="D13"/>
  <c r="E9" i="2"/>
  <c r="D54" i="4"/>
  <c r="D50"/>
  <c r="D46"/>
  <c r="D42"/>
  <c r="D38"/>
  <c r="D34"/>
  <c r="D30"/>
  <c r="D26"/>
  <c r="D22"/>
  <c r="D18"/>
  <c r="D14"/>
  <c r="D10"/>
  <c r="D55"/>
  <c r="D51"/>
  <c r="D47"/>
  <c r="D43"/>
  <c r="D39"/>
  <c r="D35"/>
  <c r="D31"/>
  <c r="D27"/>
  <c r="D23"/>
  <c r="D19"/>
  <c r="D15"/>
  <c r="D11"/>
  <c r="F9"/>
  <c r="O6" i="2"/>
  <c r="D9" i="4"/>
  <c r="H9"/>
  <c r="G9"/>
  <c r="J9"/>
  <c r="I9"/>
  <c r="H6" i="2"/>
  <c r="I6"/>
  <c r="M6"/>
  <c r="E6"/>
  <c r="L9" i="4"/>
  <c r="G6" i="2"/>
  <c r="K6"/>
  <c r="F10"/>
  <c r="F8"/>
  <c r="H10"/>
  <c r="H8"/>
  <c r="I10"/>
  <c r="I8"/>
  <c r="J10"/>
  <c r="J8"/>
  <c r="L10"/>
  <c r="L8"/>
  <c r="G61" i="4"/>
  <c r="I61"/>
  <c r="I64"/>
  <c r="G64"/>
  <c r="E64"/>
  <c r="H63"/>
  <c r="F63"/>
  <c r="I62"/>
  <c r="G62"/>
  <c r="E62"/>
  <c r="L61"/>
  <c r="K64"/>
  <c r="K63"/>
  <c r="K62"/>
  <c r="N64"/>
  <c r="N62"/>
  <c r="J6" i="2"/>
  <c r="L6"/>
  <c r="F9"/>
  <c r="F7"/>
  <c r="H9"/>
  <c r="H7"/>
  <c r="I9"/>
  <c r="I7"/>
  <c r="J9"/>
  <c r="J7"/>
  <c r="L9"/>
  <c r="L7"/>
  <c r="E61" i="4"/>
  <c r="F61"/>
  <c r="H61"/>
  <c r="H64"/>
  <c r="F64"/>
  <c r="I63"/>
  <c r="G63"/>
  <c r="E63"/>
  <c r="H62"/>
  <c r="F62"/>
  <c r="K61"/>
  <c r="L63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J51"/>
  <c r="L51"/>
  <c r="F50"/>
  <c r="H50"/>
  <c r="J50"/>
  <c r="L50"/>
  <c r="N50"/>
  <c r="E50"/>
  <c r="G50"/>
  <c r="I50"/>
  <c r="K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H20"/>
  <c r="J20"/>
  <c r="L20"/>
  <c r="N20"/>
  <c r="E20"/>
  <c r="G20"/>
  <c r="I20"/>
  <c r="K20"/>
  <c r="N19"/>
  <c r="E19"/>
  <c r="G19"/>
  <c r="I19"/>
  <c r="K19"/>
  <c r="F19"/>
  <c r="H19"/>
  <c r="J19"/>
  <c r="L19"/>
  <c r="F18"/>
  <c r="H18"/>
  <c r="J18"/>
  <c r="L18"/>
  <c r="N18"/>
  <c r="E18"/>
  <c r="G18"/>
  <c r="I18"/>
  <c r="K18"/>
  <c r="N17"/>
  <c r="E17"/>
  <c r="G17"/>
  <c r="I17"/>
  <c r="K17"/>
  <c r="F17"/>
  <c r="H17"/>
  <c r="J17"/>
  <c r="L17"/>
  <c r="F16"/>
  <c r="H16"/>
  <c r="J16"/>
  <c r="L16"/>
  <c r="N16"/>
  <c r="E16"/>
  <c r="G16"/>
  <c r="I16"/>
  <c r="K16"/>
  <c r="N15"/>
  <c r="E15"/>
  <c r="G15"/>
  <c r="I15"/>
  <c r="K15"/>
  <c r="F15"/>
  <c r="H15"/>
  <c r="J15"/>
  <c r="L15"/>
  <c r="F14"/>
  <c r="H14"/>
  <c r="J14"/>
  <c r="L14"/>
  <c r="N14"/>
  <c r="E14"/>
  <c r="G14"/>
  <c r="I14"/>
  <c r="K14"/>
  <c r="N13"/>
  <c r="E13"/>
  <c r="G13"/>
  <c r="I13"/>
  <c r="K13"/>
  <c r="Q13" s="1"/>
  <c r="F13"/>
  <c r="H13"/>
  <c r="J13"/>
  <c r="L13"/>
  <c r="F12"/>
  <c r="H12"/>
  <c r="J12"/>
  <c r="L12"/>
  <c r="N12"/>
  <c r="E12"/>
  <c r="G12"/>
  <c r="I12"/>
  <c r="N11"/>
  <c r="E11"/>
  <c r="G11"/>
  <c r="I11"/>
  <c r="K11"/>
  <c r="F11"/>
  <c r="H11"/>
  <c r="J11"/>
  <c r="L11"/>
  <c r="F10"/>
  <c r="H10"/>
  <c r="J10"/>
  <c r="L10"/>
  <c r="N10"/>
  <c r="E10"/>
  <c r="G10"/>
  <c r="I10"/>
  <c r="K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9" i="2"/>
  <c r="K9"/>
  <c r="G9"/>
  <c r="R19" i="4" l="1"/>
  <c r="R17"/>
  <c r="R15"/>
  <c r="Q19"/>
  <c r="Q17"/>
  <c r="Q15"/>
  <c r="R20"/>
  <c r="R18"/>
  <c r="R16"/>
  <c r="Q20"/>
  <c r="Q18"/>
  <c r="Q16"/>
  <c r="P19"/>
  <c r="P17"/>
  <c r="P15"/>
  <c r="O18"/>
  <c r="O16"/>
  <c r="O15"/>
  <c r="P20"/>
  <c r="P18"/>
  <c r="P16"/>
  <c r="O19"/>
  <c r="O17"/>
  <c r="O20"/>
  <c r="O9"/>
  <c r="O13"/>
  <c r="D61"/>
  <c r="O14"/>
  <c r="Q9"/>
  <c r="Q12"/>
  <c r="Q10"/>
  <c r="Q11"/>
  <c r="Q14"/>
  <c r="O12"/>
  <c r="O11"/>
  <c r="O10"/>
  <c r="P9"/>
  <c r="R11"/>
  <c r="R12"/>
  <c r="R13"/>
  <c r="R9"/>
  <c r="R14"/>
  <c r="R10"/>
  <c r="P14"/>
  <c r="P10"/>
  <c r="P11"/>
  <c r="P12"/>
  <c r="P13"/>
  <c r="D62"/>
  <c r="D64"/>
  <c r="D63"/>
</calcChain>
</file>

<file path=xl/sharedStrings.xml><?xml version="1.0" encoding="utf-8"?>
<sst xmlns="http://schemas.openxmlformats.org/spreadsheetml/2006/main" count="272" uniqueCount="97">
  <si>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</si>
  <si>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</si>
  <si>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</si>
  <si>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</si>
  <si>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</si>
  <si>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</si>
  <si>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</si>
  <si>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</si>
  <si>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</si>
  <si>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</si>
  <si>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</si>
  <si>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</si>
  <si>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</si>
  <si>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</si>
  <si>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</si>
  <si>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</si>
  <si>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</si>
  <si>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</si>
  <si>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</si>
  <si>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</si>
  <si>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</si>
  <si>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</si>
  <si>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</si>
  <si>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</si>
  <si>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</si>
  <si>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</si>
  <si>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</si>
  <si>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</si>
  <si>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</si>
  <si>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</si>
  <si>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</si>
  <si>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</si>
  <si>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</si>
  <si>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</si>
  <si>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</si>
  <si>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</si>
  <si>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</si>
  <si>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</si>
  <si>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</si>
  <si>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</si>
  <si>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</si>
  <si>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</si>
  <si>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</si>
  <si>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</si>
  <si>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</si>
  <si>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</si>
  <si>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</si>
  <si>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</si>
  <si>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</si>
  <si>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</si>
  <si>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</si>
  <si>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</si>
  <si>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</si>
  <si>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</si>
  <si>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</si>
  <si>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</si>
  <si>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</si>
  <si>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</si>
  <si>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</si>
  <si>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</si>
  <si>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</si>
  <si>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</si>
  <si>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</si>
  <si>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</si>
  <si>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</si>
  <si>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</si>
  <si>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</si>
  <si>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</si>
  <si>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</si>
  <si>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</si>
  <si>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</si>
  <si>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</si>
  <si>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</si>
  <si>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</si>
  <si>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</si>
  <si>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</si>
  <si>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</si>
  <si>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</si>
  <si>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</si>
  <si>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</si>
  <si>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</si>
  <si>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</si>
  <si>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</si>
  <si>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</si>
  <si>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</si>
  <si>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</si>
  <si>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</si>
  <si>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</si>
  <si>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</si>
  <si>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</si>
  <si>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</si>
  <si>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</si>
  <si>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</si>
  <si>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</si>
  <si>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</si>
  <si>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Fairfield - Suisun Swere District</t>
  </si>
  <si>
    <t>Giti Heravian - Ph # 707.428.9153</t>
  </si>
</sst>
</file>

<file path=xl/styles.xml><?xml version="1.0" encoding="utf-8"?>
<styleSheet xmlns="http://schemas.openxmlformats.org/spreadsheetml/2006/main">
  <numFmts count="4">
    <numFmt numFmtId="164" formatCode="[$-409]d\-mmm\-yy;@"/>
    <numFmt numFmtId="165" formatCode="0.0"/>
    <numFmt numFmtId="166" formatCode="0.0000"/>
    <numFmt numFmtId="167" formatCode="0.000"/>
  </numFmts>
  <fonts count="1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1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9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6" borderId="7" xfId="0" applyNumberFormat="1" applyFont="1" applyFill="1" applyBorder="1"/>
    <xf numFmtId="166" fontId="2" fillId="6" borderId="0" xfId="0" applyNumberFormat="1" applyFont="1" applyFill="1" applyBorder="1"/>
    <xf numFmtId="166" fontId="2" fillId="0" borderId="0" xfId="0" applyNumberFormat="1" applyFont="1" applyBorder="1"/>
    <xf numFmtId="166" fontId="2" fillId="6" borderId="15" xfId="0" applyNumberFormat="1" applyFont="1" applyFill="1" applyBorder="1"/>
    <xf numFmtId="166" fontId="2" fillId="6" borderId="1" xfId="0" applyNumberFormat="1" applyFont="1" applyFill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2" fontId="0" fillId="0" borderId="3" xfId="0" applyNumberFormat="1" applyBorder="1"/>
    <xf numFmtId="2" fontId="0" fillId="6" borderId="12" xfId="0" applyNumberFormat="1" applyFill="1" applyBorder="1"/>
    <xf numFmtId="2" fontId="0" fillId="0" borderId="12" xfId="0" applyNumberFormat="1" applyBorder="1"/>
    <xf numFmtId="2" fontId="0" fillId="6" borderId="18" xfId="0" applyNumberFormat="1" applyFill="1" applyBorder="1"/>
    <xf numFmtId="0" fontId="2" fillId="0" borderId="5" xfId="0" applyFont="1" applyBorder="1"/>
    <xf numFmtId="0" fontId="2" fillId="0" borderId="19" xfId="0" applyFont="1" applyBorder="1"/>
    <xf numFmtId="165" fontId="2" fillId="0" borderId="3" xfId="0" applyNumberFormat="1" applyFont="1" applyBorder="1"/>
    <xf numFmtId="165" fontId="2" fillId="0" borderId="27" xfId="0" applyNumberFormat="1" applyFont="1" applyBorder="1"/>
    <xf numFmtId="165" fontId="2" fillId="0" borderId="10" xfId="0" applyNumberFormat="1" applyFont="1" applyBorder="1"/>
    <xf numFmtId="0" fontId="2" fillId="0" borderId="5" xfId="0" applyFont="1" applyFill="1" applyBorder="1"/>
    <xf numFmtId="14" fontId="2" fillId="0" borderId="19" xfId="0" applyNumberFormat="1" applyFont="1" applyBorder="1"/>
    <xf numFmtId="14" fontId="2" fillId="6" borderId="20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0" fontId="11" fillId="0" borderId="5" xfId="0" applyFont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7" fontId="2" fillId="6" borderId="12" xfId="0" applyNumberFormat="1" applyFont="1" applyFill="1" applyBorder="1" applyAlignment="1">
      <alignment horizontal="center"/>
    </xf>
    <xf numFmtId="167" fontId="2" fillId="6" borderId="31" xfId="0" applyNumberFormat="1" applyFont="1" applyFill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2" fillId="6" borderId="16" xfId="0" applyNumberFormat="1" applyFont="1" applyFill="1" applyBorder="1" applyAlignment="1">
      <alignment horizontal="center"/>
    </xf>
    <xf numFmtId="167" fontId="2" fillId="6" borderId="32" xfId="0" applyNumberFormat="1" applyFont="1" applyFill="1" applyBorder="1" applyAlignment="1">
      <alignment horizontal="center"/>
    </xf>
    <xf numFmtId="2" fontId="2" fillId="0" borderId="5" xfId="0" applyNumberFormat="1" applyFont="1" applyBorder="1"/>
    <xf numFmtId="0" fontId="11" fillId="0" borderId="5" xfId="0" applyFont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165" fontId="11" fillId="0" borderId="27" xfId="0" applyNumberFormat="1" applyFont="1" applyBorder="1" applyAlignment="1">
      <alignment horizontal="center"/>
    </xf>
    <xf numFmtId="165" fontId="11" fillId="0" borderId="10" xfId="0" applyNumberFormat="1" applyFont="1" applyBorder="1" applyAlignment="1">
      <alignment horizontal="center"/>
    </xf>
    <xf numFmtId="165" fontId="11" fillId="6" borderId="12" xfId="0" applyNumberFormat="1" applyFont="1" applyFill="1" applyBorder="1" applyAlignment="1">
      <alignment horizontal="center"/>
    </xf>
    <xf numFmtId="165" fontId="11" fillId="6" borderId="24" xfId="0" applyNumberFormat="1" applyFont="1" applyFill="1" applyBorder="1" applyAlignment="1">
      <alignment horizontal="center"/>
    </xf>
    <xf numFmtId="165" fontId="11" fillId="6" borderId="31" xfId="0" applyNumberFormat="1" applyFont="1" applyFill="1" applyBorder="1" applyAlignment="1">
      <alignment horizontal="center"/>
    </xf>
    <xf numFmtId="165" fontId="11" fillId="0" borderId="12" xfId="0" applyNumberFormat="1" applyFont="1" applyBorder="1" applyAlignment="1">
      <alignment horizontal="center"/>
    </xf>
    <xf numFmtId="165" fontId="11" fillId="0" borderId="24" xfId="0" applyNumberFormat="1" applyFont="1" applyBorder="1" applyAlignment="1">
      <alignment horizontal="center"/>
    </xf>
    <xf numFmtId="165" fontId="11" fillId="0" borderId="31" xfId="0" applyNumberFormat="1" applyFont="1" applyBorder="1" applyAlignment="1">
      <alignment horizontal="center"/>
    </xf>
    <xf numFmtId="165" fontId="11" fillId="6" borderId="16" xfId="0" applyNumberFormat="1" applyFont="1" applyFill="1" applyBorder="1" applyAlignment="1">
      <alignment horizontal="center"/>
    </xf>
    <xf numFmtId="165" fontId="11" fillId="6" borderId="30" xfId="0" applyNumberFormat="1" applyFont="1" applyFill="1" applyBorder="1" applyAlignment="1">
      <alignment horizontal="center"/>
    </xf>
    <xf numFmtId="165" fontId="11" fillId="6" borderId="32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165" fontId="11" fillId="6" borderId="0" xfId="0" applyNumberFormat="1" applyFont="1" applyFill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0" fontId="2" fillId="0" borderId="3" xfId="0" quotePrefix="1" applyFont="1" applyBorder="1"/>
    <xf numFmtId="0" fontId="2" fillId="0" borderId="10" xfId="0" quotePrefix="1" applyFont="1" applyBorder="1"/>
    <xf numFmtId="0" fontId="2" fillId="0" borderId="1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5" xfId="0" applyFont="1" applyBorder="1"/>
    <xf numFmtId="165" fontId="2" fillId="0" borderId="12" xfId="0" applyNumberFormat="1" applyFont="1" applyBorder="1" applyAlignment="1"/>
    <xf numFmtId="0" fontId="2" fillId="6" borderId="0" xfId="0" applyFont="1" applyFill="1" applyBorder="1"/>
    <xf numFmtId="0" fontId="2" fillId="6" borderId="15" xfId="0" applyFont="1" applyFill="1" applyBorder="1"/>
    <xf numFmtId="0" fontId="2" fillId="6" borderId="16" xfId="0" applyFont="1" applyFill="1" applyBorder="1"/>
    <xf numFmtId="0" fontId="2" fillId="6" borderId="12" xfId="0" applyFont="1" applyFill="1" applyBorder="1"/>
    <xf numFmtId="165" fontId="2" fillId="0" borderId="3" xfId="0" applyNumberFormat="1" applyFont="1" applyBorder="1" applyAlignment="1"/>
    <xf numFmtId="165" fontId="2" fillId="6" borderId="12" xfId="0" applyNumberFormat="1" applyFont="1" applyFill="1" applyBorder="1" applyAlignment="1"/>
    <xf numFmtId="165" fontId="2" fillId="6" borderId="16" xfId="0" applyNumberFormat="1" applyFont="1" applyFill="1" applyBorder="1" applyAlignment="1"/>
    <xf numFmtId="0" fontId="2" fillId="0" borderId="12" xfId="0" applyFont="1" applyFill="1" applyBorder="1"/>
    <xf numFmtId="0" fontId="2" fillId="0" borderId="3" xfId="0" applyFont="1" applyFill="1" applyBorder="1"/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0" fontId="11" fillId="0" borderId="3" xfId="0" applyFont="1" applyBorder="1"/>
    <xf numFmtId="0" fontId="11" fillId="0" borderId="10" xfId="0" applyFont="1" applyBorder="1"/>
    <xf numFmtId="2" fontId="11" fillId="6" borderId="12" xfId="0" applyNumberFormat="1" applyFont="1" applyFill="1" applyBorder="1"/>
    <xf numFmtId="0" fontId="11" fillId="6" borderId="31" xfId="0" applyFont="1" applyFill="1" applyBorder="1"/>
    <xf numFmtId="0" fontId="11" fillId="6" borderId="12" xfId="0" applyFont="1" applyFill="1" applyBorder="1"/>
    <xf numFmtId="1" fontId="2" fillId="0" borderId="5" xfId="0" applyNumberFormat="1" applyFont="1" applyBorder="1" applyAlignment="1">
      <alignment horizontal="center" vertical="center"/>
    </xf>
    <xf numFmtId="1" fontId="2" fillId="6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2" fontId="0" fillId="6" borderId="37" xfId="0" applyNumberFormat="1" applyFill="1" applyBorder="1"/>
    <xf numFmtId="9" fontId="0" fillId="0" borderId="10" xfId="0" applyNumberFormat="1" applyBorder="1"/>
    <xf numFmtId="9" fontId="0" fillId="6" borderId="13" xfId="0" applyNumberFormat="1" applyFill="1" applyBorder="1"/>
    <xf numFmtId="9" fontId="0" fillId="0" borderId="13" xfId="0" applyNumberFormat="1" applyBorder="1"/>
    <xf numFmtId="9" fontId="0" fillId="6" borderId="17" xfId="0" applyNumberFormat="1" applyFill="1" applyBorder="1"/>
    <xf numFmtId="2" fontId="0" fillId="0" borderId="9" xfId="0" applyNumberFormat="1" applyBorder="1"/>
    <xf numFmtId="2" fontId="0" fillId="6" borderId="23" xfId="0" applyNumberFormat="1" applyFill="1" applyBorder="1"/>
    <xf numFmtId="2" fontId="0" fillId="0" borderId="23" xfId="0" applyNumberFormat="1" applyBorder="1"/>
    <xf numFmtId="2" fontId="0" fillId="0" borderId="35" xfId="0" applyNumberFormat="1" applyBorder="1"/>
    <xf numFmtId="2" fontId="0" fillId="0" borderId="4" xfId="0" applyNumberFormat="1" applyBorder="1"/>
    <xf numFmtId="2" fontId="0" fillId="6" borderId="36" xfId="0" applyNumberFormat="1" applyFill="1" applyBorder="1"/>
    <xf numFmtId="2" fontId="0" fillId="0" borderId="36" xfId="0" applyNumberFormat="1" applyBorder="1"/>
    <xf numFmtId="2" fontId="0" fillId="6" borderId="16" xfId="0" applyNumberFormat="1" applyFill="1" applyBorder="1"/>
    <xf numFmtId="10" fontId="0" fillId="0" borderId="41" xfId="0" applyNumberFormat="1" applyFill="1" applyBorder="1"/>
    <xf numFmtId="0" fontId="2" fillId="0" borderId="12" xfId="0" quotePrefix="1" applyFont="1" applyBorder="1"/>
    <xf numFmtId="0" fontId="2" fillId="0" borderId="31" xfId="0" quotePrefix="1" applyFont="1" applyBorder="1"/>
    <xf numFmtId="167" fontId="2" fillId="6" borderId="15" xfId="0" applyNumberFormat="1" applyFont="1" applyFill="1" applyBorder="1"/>
    <xf numFmtId="165" fontId="11" fillId="0" borderId="5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7" fontId="2" fillId="0" borderId="12" xfId="0" applyNumberFormat="1" applyFont="1" applyBorder="1"/>
    <xf numFmtId="167" fontId="2" fillId="6" borderId="12" xfId="0" applyNumberFormat="1" applyFont="1" applyFill="1" applyBorder="1"/>
    <xf numFmtId="167" fontId="2" fillId="6" borderId="16" xfId="0" applyNumberFormat="1" applyFont="1" applyFill="1" applyBorder="1"/>
    <xf numFmtId="167" fontId="2" fillId="0" borderId="31" xfId="0" applyNumberFormat="1" applyFont="1" applyBorder="1"/>
    <xf numFmtId="167" fontId="2" fillId="6" borderId="31" xfId="0" applyNumberFormat="1" applyFont="1" applyFill="1" applyBorder="1"/>
    <xf numFmtId="167" fontId="2" fillId="6" borderId="32" xfId="0" applyNumberFormat="1" applyFont="1" applyFill="1" applyBorder="1"/>
    <xf numFmtId="0" fontId="1" fillId="0" borderId="0" xfId="0" applyFont="1" applyAlignment="1">
      <alignment horizontal="center" vertical="center"/>
    </xf>
    <xf numFmtId="167" fontId="2" fillId="0" borderId="5" xfId="0" applyNumberFormat="1" applyFont="1" applyBorder="1"/>
    <xf numFmtId="167" fontId="2" fillId="0" borderId="10" xfId="0" applyNumberFormat="1" applyFont="1" applyBorder="1"/>
    <xf numFmtId="167" fontId="2" fillId="0" borderId="0" xfId="0" applyNumberFormat="1" applyFont="1" applyBorder="1"/>
    <xf numFmtId="1" fontId="2" fillId="0" borderId="5" xfId="0" applyNumberFormat="1" applyFont="1" applyBorder="1"/>
    <xf numFmtId="1" fontId="2" fillId="0" borderId="19" xfId="0" applyNumberFormat="1" applyFont="1" applyBorder="1"/>
    <xf numFmtId="1" fontId="2" fillId="0" borderId="0" xfId="0" applyNumberFormat="1" applyFont="1" applyBorder="1"/>
    <xf numFmtId="1" fontId="2" fillId="0" borderId="20" xfId="0" applyNumberFormat="1" applyFont="1" applyBorder="1"/>
    <xf numFmtId="2" fontId="2" fillId="0" borderId="31" xfId="0" applyNumberFormat="1" applyFont="1" applyFill="1" applyBorder="1"/>
    <xf numFmtId="0" fontId="16" fillId="0" borderId="0" xfId="0" applyFont="1" applyAlignment="1"/>
    <xf numFmtId="0" fontId="13" fillId="0" borderId="0" xfId="0" applyFont="1" applyFill="1" applyAlignment="1"/>
    <xf numFmtId="0" fontId="0" fillId="0" borderId="0" xfId="0" applyFont="1" applyFill="1"/>
    <xf numFmtId="167" fontId="2" fillId="6" borderId="0" xfId="0" applyNumberFormat="1" applyFont="1" applyFill="1" applyBorder="1"/>
    <xf numFmtId="167" fontId="11" fillId="6" borderId="0" xfId="0" applyNumberFormat="1" applyFont="1" applyFill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7" fontId="11" fillId="6" borderId="15" xfId="0" applyNumberFormat="1" applyFont="1" applyFill="1" applyBorder="1" applyAlignment="1">
      <alignment horizontal="center"/>
    </xf>
    <xf numFmtId="2" fontId="2" fillId="0" borderId="15" xfId="0" applyNumberFormat="1" applyFont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9" borderId="0" xfId="0" applyFont="1" applyFill="1" applyAlignment="1">
      <alignment horizontal="center"/>
    </xf>
    <xf numFmtId="0" fontId="13" fillId="9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13" fillId="9" borderId="0" xfId="0" applyFont="1" applyFill="1" applyBorder="1" applyAlignment="1">
      <alignment horizontal="center"/>
    </xf>
    <xf numFmtId="0" fontId="13" fillId="9" borderId="0" xfId="0" applyFont="1" applyFill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zoomScaleNormal="100" workbookViewId="0">
      <selection activeCell="Q23" sqref="Q23"/>
    </sheetView>
  </sheetViews>
  <sheetFormatPr defaultRowHeight="1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>
      <c r="C1" s="412" t="s">
        <v>15</v>
      </c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</row>
    <row r="2" spans="1:22">
      <c r="C2" s="410" t="s">
        <v>83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</row>
    <row r="3" spans="1:22" ht="18.75">
      <c r="A3" s="416" t="s">
        <v>95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</row>
    <row r="4" spans="1:22" ht="19.5" thickBot="1">
      <c r="A4" s="417" t="s">
        <v>96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</row>
    <row r="5" spans="1:22" ht="26.25">
      <c r="A5" s="229" t="s">
        <v>86</v>
      </c>
      <c r="B5" s="42" t="s">
        <v>0</v>
      </c>
      <c r="C5" s="413" t="s">
        <v>16</v>
      </c>
      <c r="D5" s="414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79" t="s">
        <v>53</v>
      </c>
      <c r="O5" s="413" t="s">
        <v>78</v>
      </c>
      <c r="P5" s="415"/>
      <c r="Q5" s="414"/>
      <c r="R5" s="413" t="s">
        <v>77</v>
      </c>
      <c r="S5" s="415"/>
      <c r="T5" s="414"/>
      <c r="U5" s="9" t="s">
        <v>10</v>
      </c>
    </row>
    <row r="6" spans="1:22" ht="27" thickBot="1">
      <c r="A6" s="212"/>
      <c r="B6" s="236" t="s">
        <v>82</v>
      </c>
      <c r="C6" s="24" t="s">
        <v>17</v>
      </c>
      <c r="D6" s="143" t="s">
        <v>11</v>
      </c>
      <c r="E6" s="146" t="s">
        <v>48</v>
      </c>
      <c r="F6" s="76"/>
      <c r="G6" s="76"/>
      <c r="H6" s="76"/>
      <c r="I6" s="76"/>
      <c r="J6" s="76"/>
      <c r="K6" s="76"/>
      <c r="L6" s="76"/>
      <c r="M6" s="76"/>
      <c r="N6" s="200" t="s">
        <v>73</v>
      </c>
      <c r="O6" s="24" t="s">
        <v>12</v>
      </c>
      <c r="P6" s="147" t="s">
        <v>13</v>
      </c>
      <c r="Q6" s="143" t="s">
        <v>14</v>
      </c>
      <c r="R6" s="24" t="s">
        <v>12</v>
      </c>
      <c r="S6" s="147" t="s">
        <v>13</v>
      </c>
      <c r="T6" s="143" t="s">
        <v>14</v>
      </c>
      <c r="U6" s="25"/>
    </row>
    <row r="7" spans="1:22">
      <c r="A7" s="214" t="s">
        <v>35</v>
      </c>
      <c r="B7" s="219">
        <v>41127</v>
      </c>
      <c r="C7" s="29">
        <v>12.218</v>
      </c>
      <c r="D7" s="136">
        <v>17.89</v>
      </c>
      <c r="E7" s="79">
        <f>SUM(G7,H7,I7)</f>
        <v>0.1</v>
      </c>
      <c r="F7" s="26">
        <v>54.4</v>
      </c>
      <c r="G7" s="88"/>
      <c r="H7" s="303">
        <v>0.1</v>
      </c>
      <c r="I7" s="286"/>
      <c r="J7" s="29">
        <v>35.200000000000003</v>
      </c>
      <c r="K7" s="88"/>
      <c r="L7" s="29">
        <v>8.14</v>
      </c>
      <c r="M7" s="92"/>
      <c r="N7" s="281">
        <v>6.21</v>
      </c>
      <c r="O7" s="283">
        <v>7.4</v>
      </c>
      <c r="P7" s="284">
        <v>7.8</v>
      </c>
      <c r="Q7" s="285">
        <v>7.6</v>
      </c>
      <c r="R7" s="283">
        <v>23.8</v>
      </c>
      <c r="S7" s="284">
        <v>26.1</v>
      </c>
      <c r="T7" s="285">
        <v>25.4</v>
      </c>
      <c r="U7" s="282">
        <v>332</v>
      </c>
      <c r="V7" s="56" t="s">
        <v>30</v>
      </c>
    </row>
    <row r="8" spans="1:22">
      <c r="A8" s="226" t="s">
        <v>36</v>
      </c>
      <c r="B8" s="220">
        <v>41248</v>
      </c>
      <c r="C8" s="96">
        <v>18.55</v>
      </c>
      <c r="D8" s="400">
        <v>25.2</v>
      </c>
      <c r="E8" s="74"/>
      <c r="F8" s="97">
        <v>29</v>
      </c>
      <c r="G8" s="77"/>
      <c r="H8" s="96">
        <v>0.24</v>
      </c>
      <c r="I8" s="96"/>
      <c r="J8" s="96">
        <v>24.5</v>
      </c>
      <c r="K8" s="77"/>
      <c r="L8" s="96">
        <v>9.26</v>
      </c>
      <c r="M8" s="93"/>
      <c r="N8" s="96">
        <v>2.13</v>
      </c>
      <c r="O8" s="97">
        <v>7.2</v>
      </c>
      <c r="P8" s="149">
        <v>11.7</v>
      </c>
      <c r="Q8" s="154">
        <v>7.9</v>
      </c>
      <c r="R8" s="97">
        <v>21.6</v>
      </c>
      <c r="S8" s="149">
        <v>23.2</v>
      </c>
      <c r="T8" s="154">
        <v>22.3</v>
      </c>
      <c r="U8" s="99">
        <v>135</v>
      </c>
      <c r="V8" s="56" t="s">
        <v>31</v>
      </c>
    </row>
    <row r="9" spans="1:22">
      <c r="A9" s="227" t="s">
        <v>37</v>
      </c>
      <c r="B9" s="221"/>
      <c r="C9" s="128"/>
      <c r="D9" s="144"/>
      <c r="E9" s="126"/>
      <c r="F9" s="125"/>
      <c r="G9" s="127"/>
      <c r="H9" s="128"/>
      <c r="I9" s="128"/>
      <c r="J9" s="128"/>
      <c r="K9" s="127"/>
      <c r="L9" s="128"/>
      <c r="M9" s="203"/>
      <c r="N9" s="128"/>
      <c r="O9" s="129"/>
      <c r="P9" s="150"/>
      <c r="Q9" s="155"/>
      <c r="R9" s="129"/>
      <c r="S9" s="150"/>
      <c r="T9" s="155"/>
      <c r="U9" s="130"/>
      <c r="V9" s="131" t="s">
        <v>27</v>
      </c>
    </row>
    <row r="10" spans="1:22">
      <c r="A10" s="215" t="s">
        <v>38</v>
      </c>
      <c r="B10" s="222"/>
      <c r="C10" s="60"/>
      <c r="D10" s="137"/>
      <c r="E10" s="74"/>
      <c r="F10" s="67"/>
      <c r="G10" s="77"/>
      <c r="H10" s="60"/>
      <c r="I10" s="60"/>
      <c r="J10" s="60"/>
      <c r="K10" s="77"/>
      <c r="L10" s="60"/>
      <c r="M10" s="93"/>
      <c r="N10" s="60"/>
      <c r="O10" s="61"/>
      <c r="P10" s="151"/>
      <c r="Q10" s="156"/>
      <c r="R10" s="61"/>
      <c r="S10" s="151"/>
      <c r="T10" s="156"/>
      <c r="U10" s="68"/>
      <c r="V10" s="56" t="s">
        <v>30</v>
      </c>
    </row>
    <row r="11" spans="1:22" ht="15.75" thickBot="1">
      <c r="A11" s="218" t="s">
        <v>39</v>
      </c>
      <c r="B11" s="223"/>
      <c r="C11" s="71"/>
      <c r="D11" s="140"/>
      <c r="E11" s="75"/>
      <c r="F11" s="70"/>
      <c r="G11" s="89"/>
      <c r="H11" s="71"/>
      <c r="I11" s="71"/>
      <c r="J11" s="71"/>
      <c r="K11" s="89"/>
      <c r="L11" s="71"/>
      <c r="M11" s="94"/>
      <c r="N11" s="71"/>
      <c r="O11" s="73"/>
      <c r="P11" s="152"/>
      <c r="Q11" s="157"/>
      <c r="R11" s="73"/>
      <c r="S11" s="152"/>
      <c r="T11" s="157"/>
      <c r="U11" s="72"/>
      <c r="V11" s="65" t="s">
        <v>28</v>
      </c>
    </row>
    <row r="13" spans="1:22" s="21" customFormat="1">
      <c r="C13" s="409" t="s">
        <v>51</v>
      </c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N13" s="409"/>
      <c r="O13" s="409"/>
      <c r="P13" s="409"/>
      <c r="Q13" s="409"/>
      <c r="R13" s="409"/>
      <c r="S13" s="409"/>
      <c r="T13" s="409"/>
      <c r="U13" s="409"/>
    </row>
    <row r="14" spans="1:22" s="21" customFormat="1">
      <c r="C14" s="409" t="s">
        <v>26</v>
      </c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9"/>
      <c r="U14" s="409"/>
    </row>
    <row r="15" spans="1:22" s="21" customFormat="1">
      <c r="C15" s="201" t="s">
        <v>76</v>
      </c>
    </row>
    <row r="16" spans="1:22">
      <c r="C16" s="228" t="s">
        <v>84</v>
      </c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</row>
    <row r="17" spans="3:16" ht="15.75" thickBot="1"/>
    <row r="18" spans="3:16">
      <c r="C18" s="185" t="s">
        <v>66</v>
      </c>
      <c r="D18" s="186"/>
      <c r="E18" s="186"/>
      <c r="F18" s="186"/>
      <c r="G18" s="186"/>
      <c r="H18" s="187"/>
    </row>
    <row r="19" spans="3:16">
      <c r="C19" s="188" t="s">
        <v>6</v>
      </c>
      <c r="D19" s="189" t="s">
        <v>54</v>
      </c>
      <c r="E19" s="189"/>
      <c r="F19" s="189"/>
      <c r="G19" s="189"/>
      <c r="H19" s="190"/>
    </row>
    <row r="20" spans="3:16">
      <c r="C20" s="188" t="s">
        <v>4</v>
      </c>
      <c r="D20" s="189" t="s">
        <v>55</v>
      </c>
      <c r="E20" s="189"/>
      <c r="F20" s="189"/>
      <c r="G20" s="189"/>
      <c r="H20" s="190"/>
    </row>
    <row r="21" spans="3:16">
      <c r="C21" s="188" t="s">
        <v>5</v>
      </c>
      <c r="D21" s="189" t="s">
        <v>63</v>
      </c>
      <c r="E21" s="189"/>
      <c r="F21" s="189"/>
      <c r="G21" s="189"/>
      <c r="H21" s="190"/>
    </row>
    <row r="22" spans="3:16">
      <c r="C22" s="188" t="s">
        <v>64</v>
      </c>
      <c r="D22" s="189" t="s">
        <v>65</v>
      </c>
      <c r="E22" s="189"/>
      <c r="F22" s="189"/>
      <c r="G22" s="189"/>
      <c r="H22" s="190"/>
    </row>
    <row r="23" spans="3:16">
      <c r="C23" s="188" t="s">
        <v>1</v>
      </c>
      <c r="D23" s="189" t="s">
        <v>56</v>
      </c>
      <c r="E23" s="189"/>
      <c r="F23" s="189"/>
      <c r="G23" s="189"/>
      <c r="H23" s="190"/>
    </row>
    <row r="24" spans="3:16">
      <c r="C24" s="188" t="s">
        <v>2</v>
      </c>
      <c r="D24" s="189" t="s">
        <v>57</v>
      </c>
      <c r="E24" s="189"/>
      <c r="F24" s="189"/>
      <c r="G24" s="189"/>
      <c r="H24" s="190"/>
    </row>
    <row r="25" spans="3:16">
      <c r="C25" s="188" t="s">
        <v>8</v>
      </c>
      <c r="D25" s="189" t="s">
        <v>58</v>
      </c>
      <c r="E25" s="189"/>
      <c r="F25" s="189"/>
      <c r="G25" s="189"/>
      <c r="H25" s="190"/>
    </row>
    <row r="26" spans="3:16">
      <c r="C26" s="188" t="s">
        <v>59</v>
      </c>
      <c r="D26" s="189" t="s">
        <v>60</v>
      </c>
      <c r="E26" s="189"/>
      <c r="F26" s="189"/>
      <c r="G26" s="189"/>
      <c r="H26" s="190"/>
    </row>
    <row r="27" spans="3:16">
      <c r="C27" s="188" t="s">
        <v>53</v>
      </c>
      <c r="D27" s="189" t="s">
        <v>61</v>
      </c>
      <c r="E27" s="189"/>
      <c r="F27" s="189"/>
      <c r="G27" s="189"/>
      <c r="H27" s="190"/>
    </row>
    <row r="28" spans="3:16" ht="15.75" thickBot="1">
      <c r="C28" s="191" t="s">
        <v>10</v>
      </c>
      <c r="D28" s="192" t="s">
        <v>62</v>
      </c>
      <c r="E28" s="192"/>
      <c r="F28" s="192"/>
      <c r="G28" s="192"/>
      <c r="H28" s="193"/>
    </row>
    <row r="30" spans="3:16">
      <c r="P30" t="s">
        <v>85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A3:U3"/>
    <mergeCell ref="A4:U4"/>
  </mergeCells>
  <pageMargins left="0.25" right="0.25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zoomScaleNormal="100" workbookViewId="0">
      <selection activeCell="M16" sqref="M16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>
      <c r="C1" s="418" t="s">
        <v>18</v>
      </c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198"/>
    </row>
    <row r="2" spans="1:17" ht="18.75">
      <c r="A2" s="416" t="str">
        <f>'FSSD_Jan 2013_Inf Conc.'!A3</f>
        <v>Fairfield - Suisun Swere District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01"/>
      <c r="Q2" s="401"/>
    </row>
    <row r="3" spans="1:17" ht="19.5" thickBot="1">
      <c r="C3" s="420" t="str">
        <f>'FSSD_Jan 2013_Inf Conc.'!A4</f>
        <v>Giti Heravian - Ph # 707.428.9153</v>
      </c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</row>
    <row r="4" spans="1:17">
      <c r="A4" s="229" t="s">
        <v>86</v>
      </c>
      <c r="B4" s="42" t="s">
        <v>0</v>
      </c>
      <c r="C4" s="413" t="s">
        <v>16</v>
      </c>
      <c r="D4" s="414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79" t="s">
        <v>53</v>
      </c>
      <c r="O4" s="42" t="s">
        <v>10</v>
      </c>
    </row>
    <row r="5" spans="1:17" ht="27" thickBot="1">
      <c r="A5" s="212" t="s">
        <v>82</v>
      </c>
      <c r="B5" s="236" t="s">
        <v>82</v>
      </c>
      <c r="C5" s="24" t="s">
        <v>17</v>
      </c>
      <c r="D5" s="143" t="s">
        <v>11</v>
      </c>
      <c r="E5" s="90"/>
      <c r="F5" s="76"/>
      <c r="G5" s="76"/>
      <c r="H5" s="76"/>
      <c r="I5" s="76"/>
      <c r="J5" s="76"/>
      <c r="K5" s="76"/>
      <c r="L5" s="76"/>
      <c r="M5" s="76"/>
      <c r="N5" s="91" t="s">
        <v>20</v>
      </c>
      <c r="O5" s="43"/>
    </row>
    <row r="6" spans="1:17">
      <c r="A6" s="214" t="s">
        <v>35</v>
      </c>
      <c r="B6" s="219">
        <f>'FSSD_Jan 2013_Inf Conc.'!B7</f>
        <v>41127</v>
      </c>
      <c r="C6" s="393">
        <f>'FSSD_Jan 2013_Inf Conc.'!C7</f>
        <v>12.218</v>
      </c>
      <c r="D6" s="394">
        <f>'FSSD_Jan 2013_Inf Conc.'!D7</f>
        <v>17.89</v>
      </c>
      <c r="E6" s="260">
        <f>'FSSD_Jan 2013_Inf Conc.'!E7*C6*3.78</f>
        <v>4.618404</v>
      </c>
      <c r="F6" s="109">
        <f>'FSSD_Jan 2013_Inf Conc.'!F7*C6*3.78</f>
        <v>2512.4117759999995</v>
      </c>
      <c r="G6" s="261">
        <f>'FSSD_Jan 2013_Inf Conc.'!G7*C6*3.78</f>
        <v>0</v>
      </c>
      <c r="H6" s="303">
        <f>'FSSD_Jan 2013_Inf Conc.'!H7*C6*3.78</f>
        <v>4.618404</v>
      </c>
      <c r="I6" s="303">
        <f>'FSSD_Jan 2013_Inf Conc.'!I7*C6*3.78</f>
        <v>0</v>
      </c>
      <c r="J6" s="259">
        <f>'FSSD_Jan 2013_Inf Conc.'!J7*C6*3.78</f>
        <v>1625.678208</v>
      </c>
      <c r="K6" s="119">
        <f>'FSSD_Jan 2013_Inf Conc.'!K7*C6*3.78</f>
        <v>0</v>
      </c>
      <c r="L6" s="259">
        <f>'FSSD_Jan 2013_Inf Conc.'!L7*C6*3.78</f>
        <v>375.93808559999997</v>
      </c>
      <c r="M6" s="122">
        <f>'FSSD_Jan 2013_Inf Conc.'!M7*C6*3.78</f>
        <v>0</v>
      </c>
      <c r="N6" s="396">
        <f>'FSSD_Jan 2013_Inf Conc.'!N7*D6*3.78</f>
        <v>419.946282</v>
      </c>
      <c r="O6" s="397">
        <f>'FSSD_Jan 2013_Inf Conc.'!U7*C6*3.78</f>
        <v>15333.101280000001</v>
      </c>
      <c r="P6" s="56" t="s">
        <v>30</v>
      </c>
    </row>
    <row r="7" spans="1:17">
      <c r="A7" s="226" t="s">
        <v>36</v>
      </c>
      <c r="B7" s="220">
        <f>'FSSD_Jan 2013_Inf Conc.'!B8</f>
        <v>41248</v>
      </c>
      <c r="C7" s="395">
        <v>18.548999999999999</v>
      </c>
      <c r="D7" s="389">
        <v>25.2</v>
      </c>
      <c r="E7" s="31"/>
      <c r="F7" s="111">
        <f>'FSSD_Jan 2013_Inf Conc.'!F8*C7*3.78</f>
        <v>2033.3413799999996</v>
      </c>
      <c r="G7" s="120"/>
      <c r="H7" s="3">
        <f>'FSSD_Jan 2013_Inf Conc.'!H8*C7*3.78</f>
        <v>16.827652799999996</v>
      </c>
      <c r="I7" s="275">
        <f>'FSSD_Jan 2013_Inf Conc.'!I8*C7*3.78</f>
        <v>0</v>
      </c>
      <c r="J7" s="263">
        <f>'FSSD_Jan 2013_Inf Conc.'!J8*C7*3.78</f>
        <v>1717.8228899999999</v>
      </c>
      <c r="K7" s="120"/>
      <c r="L7" s="3">
        <f>'FSSD_Jan 2013_Inf Conc.'!L8*C7*3.78</f>
        <v>649.26693719999992</v>
      </c>
      <c r="M7" s="123"/>
      <c r="N7" s="398">
        <f>'FSSD_Jan 2013_Inf Conc.'!N8*D7*3.78</f>
        <v>202.89527999999996</v>
      </c>
      <c r="O7" s="399">
        <f>'FSSD_Jan 2013_Inf Conc.'!U8*C7*3.78</f>
        <v>9465.5546999999988</v>
      </c>
      <c r="P7" s="56" t="s">
        <v>31</v>
      </c>
    </row>
    <row r="8" spans="1:17">
      <c r="A8" s="227" t="s">
        <v>37</v>
      </c>
      <c r="B8" s="221">
        <f>'FSSD_Jan 2013_Inf Conc.'!B9</f>
        <v>0</v>
      </c>
      <c r="C8" s="128">
        <f>'FSSD_Jan 2013_Inf Conc.'!C9</f>
        <v>0</v>
      </c>
      <c r="D8" s="144">
        <f>'FSSD_Jan 2013_Inf Conc.'!D9</f>
        <v>0</v>
      </c>
      <c r="E8" s="132"/>
      <c r="F8" s="130">
        <f>'FSSD_Jan 2013_Inf Conc.'!F9*C8*3.78</f>
        <v>0</v>
      </c>
      <c r="G8" s="133"/>
      <c r="H8" s="128">
        <f>'FSSD_Jan 2013_Inf Conc.'!H9*C8*3.78</f>
        <v>0</v>
      </c>
      <c r="I8" s="408">
        <f>'FSSD_Jan 2013_Inf Conc.'!I9*C8*3.78</f>
        <v>0</v>
      </c>
      <c r="J8" s="128">
        <f>'FSSD_Jan 2013_Inf Conc.'!J9*C8*3.78</f>
        <v>0</v>
      </c>
      <c r="K8" s="133"/>
      <c r="L8" s="128">
        <f>'FSSD_Jan 2013_Inf Conc.'!L9*C8*3.78</f>
        <v>0</v>
      </c>
      <c r="M8" s="134"/>
      <c r="N8" s="128">
        <f>'FSSD_Jan 2013_Inf Conc.'!N9*D8*3.78</f>
        <v>0</v>
      </c>
      <c r="O8" s="130">
        <f>'FSSD_Jan 2013_Inf Conc.'!U9*C8*3.78</f>
        <v>0</v>
      </c>
      <c r="P8" s="131" t="s">
        <v>27</v>
      </c>
    </row>
    <row r="9" spans="1:17">
      <c r="A9" s="215" t="s">
        <v>38</v>
      </c>
      <c r="B9" s="222">
        <f>'FSSD_Jan 2013_Inf Conc.'!B10</f>
        <v>0</v>
      </c>
      <c r="C9" s="60">
        <f>'FSSD_Jan 2013_Inf Conc.'!C10</f>
        <v>0</v>
      </c>
      <c r="D9" s="137">
        <f>'FSSD_Jan 2013_Inf Conc.'!D10</f>
        <v>0</v>
      </c>
      <c r="E9" s="31">
        <f>'FSSD_Jan 2013_Inf Conc.'!E9*C9*3.78</f>
        <v>0</v>
      </c>
      <c r="F9" s="68">
        <f>'FSSD_Jan 2013_Inf Conc.'!F10*C9*3.78</f>
        <v>0</v>
      </c>
      <c r="G9" s="120">
        <f>'FSSD_Jan 2013_Inf Conc.'!G9*C9*3.78</f>
        <v>0</v>
      </c>
      <c r="H9" s="60">
        <f>'FSSD_Jan 2013_Inf Conc.'!H10*C9*3.78</f>
        <v>0</v>
      </c>
      <c r="I9" s="60">
        <f>'FSSD_Jan 2013_Inf Conc.'!I10*C9*3.78</f>
        <v>0</v>
      </c>
      <c r="J9" s="60">
        <f>'FSSD_Jan 2013_Inf Conc.'!J10*C9*3.78</f>
        <v>0</v>
      </c>
      <c r="K9" s="120">
        <f>'FSSD_Jan 2013_Inf Conc.'!K9*C9*3.78</f>
        <v>0</v>
      </c>
      <c r="L9" s="60">
        <f>'FSSD_Jan 2013_Inf Conc.'!L10*C9*3.78</f>
        <v>0</v>
      </c>
      <c r="M9" s="123">
        <f>'FSSD_Jan 2013_Inf Conc.'!M9*C9*3.78</f>
        <v>0</v>
      </c>
      <c r="N9" s="60">
        <f>'FSSD_Jan 2013_Inf Conc.'!N10*D9*3.78</f>
        <v>0</v>
      </c>
      <c r="O9" s="68">
        <f>'FSSD_Jan 2013_Inf Conc.'!U10*C9*3.78</f>
        <v>0</v>
      </c>
      <c r="P9" s="56" t="s">
        <v>30</v>
      </c>
    </row>
    <row r="10" spans="1:17" ht="15.75" thickBot="1">
      <c r="A10" s="218" t="s">
        <v>39</v>
      </c>
      <c r="B10" s="223">
        <f>'FSSD_Jan 2013_Inf Conc.'!B11</f>
        <v>0</v>
      </c>
      <c r="C10" s="71">
        <f>'FSSD_Jan 2013_Inf Conc.'!C11</f>
        <v>0</v>
      </c>
      <c r="D10" s="140">
        <f>'FSSD_Jan 2013_Inf Conc.'!D11</f>
        <v>0</v>
      </c>
      <c r="E10" s="33"/>
      <c r="F10" s="72">
        <f>'FSSD_Jan 2013_Inf Conc.'!F11*C10*3.78</f>
        <v>0</v>
      </c>
      <c r="G10" s="121"/>
      <c r="H10" s="71">
        <f>'FSSD_Jan 2013_Inf Conc.'!H11*C10*3.78</f>
        <v>0</v>
      </c>
      <c r="I10" s="71">
        <f>'FSSD_Jan 2013_Inf Conc.'!I11*C10*3.78</f>
        <v>0</v>
      </c>
      <c r="J10" s="71">
        <f>'FSSD_Jan 2013_Inf Conc.'!J11*C10*3.78</f>
        <v>0</v>
      </c>
      <c r="K10" s="121"/>
      <c r="L10" s="71">
        <f>'FSSD_Jan 2013_Inf Conc.'!L11*C10*3.78</f>
        <v>0</v>
      </c>
      <c r="M10" s="124"/>
      <c r="N10" s="71">
        <f>'FSSD_Jan 2013_Inf Conc.'!N11*D10*3.78</f>
        <v>0</v>
      </c>
      <c r="O10" s="72">
        <f>'FSSD_Jan 2013_Inf Conc.'!U11*C10*3.78</f>
        <v>0</v>
      </c>
      <c r="P10" s="65" t="s">
        <v>28</v>
      </c>
    </row>
    <row r="12" spans="1:17">
      <c r="C12" s="419" t="s">
        <v>75</v>
      </c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</row>
  </sheetData>
  <mergeCells count="5">
    <mergeCell ref="C4:D4"/>
    <mergeCell ref="C1:N1"/>
    <mergeCell ref="C12:O12"/>
    <mergeCell ref="C3:Q3"/>
    <mergeCell ref="A2:O2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5"/>
  <sheetViews>
    <sheetView zoomScaleNormal="100" workbookViewId="0">
      <selection activeCell="O30" sqref="O30"/>
    </sheetView>
  </sheetViews>
  <sheetFormatPr defaultRowHeight="15"/>
  <cols>
    <col min="1" max="1" width="12.28515625" customWidth="1"/>
    <col min="2" max="2" width="7.140625" customWidth="1"/>
    <col min="3" max="3" width="7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B1" s="412" t="s">
        <v>42</v>
      </c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</row>
    <row r="2" spans="1:25" s="21" customFormat="1" ht="16.5" customHeight="1">
      <c r="B2" s="411" t="s">
        <v>41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7"/>
      <c r="V2" s="47"/>
      <c r="X2" s="47"/>
    </row>
    <row r="3" spans="1:25" ht="18.75">
      <c r="A3" s="416" t="str">
        <f>'FSSD_Jan 2013_Inf Conc.'!A3</f>
        <v>Fairfield - Suisun Swere District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</row>
    <row r="4" spans="1:25" ht="18.75">
      <c r="A4" s="427" t="s">
        <v>96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</row>
    <row r="5" spans="1:25" s="21" customFormat="1" ht="25.5" customHeight="1">
      <c r="B5" s="425" t="s">
        <v>70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233"/>
      <c r="X5" s="233"/>
    </row>
    <row r="6" spans="1:25" s="21" customFormat="1" ht="13.5" customHeight="1">
      <c r="B6" s="181" t="s">
        <v>68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33"/>
      <c r="X6" s="233"/>
    </row>
    <row r="7" spans="1:25" s="21" customFormat="1" ht="12.75" customHeight="1" thickBot="1">
      <c r="B7" s="426" t="s">
        <v>76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8"/>
      <c r="V7" s="47"/>
      <c r="X7" s="47"/>
    </row>
    <row r="8" spans="1:25" ht="44.25" customHeight="1">
      <c r="A8" s="183" t="s">
        <v>69</v>
      </c>
      <c r="B8" s="422" t="s">
        <v>16</v>
      </c>
      <c r="C8" s="423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4" t="s">
        <v>53</v>
      </c>
      <c r="N8" s="422" t="s">
        <v>9</v>
      </c>
      <c r="O8" s="424"/>
      <c r="P8" s="423"/>
      <c r="Q8" s="422" t="s">
        <v>49</v>
      </c>
      <c r="R8" s="424"/>
      <c r="S8" s="423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>
      <c r="A9" s="213" t="s">
        <v>82</v>
      </c>
      <c r="B9" s="14" t="s">
        <v>17</v>
      </c>
      <c r="C9" s="135" t="s">
        <v>11</v>
      </c>
      <c r="D9" s="145" t="s">
        <v>48</v>
      </c>
      <c r="E9" s="16"/>
      <c r="F9" s="16"/>
      <c r="G9" s="16"/>
      <c r="H9" s="16"/>
      <c r="I9" s="16"/>
      <c r="J9" s="16"/>
      <c r="K9" s="16"/>
      <c r="L9" s="16"/>
      <c r="M9" s="202" t="s">
        <v>73</v>
      </c>
      <c r="N9" s="14" t="s">
        <v>12</v>
      </c>
      <c r="O9" s="158" t="s">
        <v>13</v>
      </c>
      <c r="P9" s="135" t="s">
        <v>14</v>
      </c>
      <c r="Q9" s="14" t="s">
        <v>12</v>
      </c>
      <c r="R9" s="158" t="s">
        <v>13</v>
      </c>
      <c r="S9" s="135" t="s">
        <v>14</v>
      </c>
      <c r="T9" s="15"/>
      <c r="U9" s="238" t="s">
        <v>22</v>
      </c>
      <c r="V9" s="238" t="s">
        <v>88</v>
      </c>
      <c r="W9" s="249" t="s">
        <v>50</v>
      </c>
      <c r="X9" s="250" t="s">
        <v>89</v>
      </c>
      <c r="Y9" s="21"/>
    </row>
    <row r="10" spans="1:25">
      <c r="A10" s="287">
        <v>41101</v>
      </c>
      <c r="B10" s="295">
        <v>11.33</v>
      </c>
      <c r="C10" s="296">
        <v>16.88</v>
      </c>
      <c r="D10" s="384">
        <v>26</v>
      </c>
      <c r="E10" s="291">
        <v>0.35</v>
      </c>
      <c r="F10" s="393">
        <v>8.7999999999999995E-2</v>
      </c>
      <c r="G10" s="304">
        <v>26</v>
      </c>
      <c r="H10" s="393">
        <v>1.4E-2</v>
      </c>
      <c r="I10" s="393">
        <v>2.4E-2</v>
      </c>
      <c r="J10" s="79"/>
      <c r="K10" s="324">
        <v>4.68</v>
      </c>
      <c r="L10" s="324">
        <v>4.63</v>
      </c>
      <c r="M10" s="320">
        <v>4.7</v>
      </c>
      <c r="N10" s="308">
        <v>7.2</v>
      </c>
      <c r="O10" s="309">
        <v>7.4</v>
      </c>
      <c r="P10" s="310">
        <v>7.3</v>
      </c>
      <c r="Q10" s="308">
        <v>23.6</v>
      </c>
      <c r="R10" s="309">
        <v>25.5</v>
      </c>
      <c r="S10" s="310">
        <v>24.5</v>
      </c>
      <c r="T10" s="360">
        <v>0</v>
      </c>
      <c r="U10" s="375">
        <f>SUM('FSSD_Jan 2013_Inf Conc.'!$F$7,'FSSD_Jan 2013_Inf Conc.'!$H$7,'FSSD_Jan 2013_Inf Conc.'!$I$7)-SUM(E10,G10,H10)</f>
        <v>28.135999999999999</v>
      </c>
      <c r="V10" s="376">
        <f>((SUM('FSSD_Jan 2013_Inf Conc.'!$F$7,'FSSD_Jan 2013_Inf Conc.'!$H$7,'FSSD_Jan 2013_Inf Conc.'!$I$7))-(SUM(E10,G10,H10)))/(SUM('FSSD_Jan 2013_Inf Conc.'!$F$7,'FSSD_Jan 2013_Inf Conc.'!$H$7,'FSSD_Jan 2013_Inf Conc.'!$I$7))</f>
        <v>0.51625688073394493</v>
      </c>
      <c r="W10" s="372">
        <f>'FSSD_Jan 2013_Inf Conc.'!$L$7-K10</f>
        <v>3.4600000000000009</v>
      </c>
      <c r="X10" s="368">
        <f>('FSSD_Jan 2013_Inf Conc.'!$L$7-K10)/('FSSD_Jan 2013_Inf Conc.'!$L$7)</f>
        <v>0.42506142506142514</v>
      </c>
    </row>
    <row r="11" spans="1:25">
      <c r="A11" s="288">
        <v>41107</v>
      </c>
      <c r="B11" s="297">
        <v>11.85</v>
      </c>
      <c r="C11" s="298">
        <v>18.489999999999998</v>
      </c>
      <c r="D11" s="325">
        <v>28</v>
      </c>
      <c r="E11" s="292">
        <v>0.94</v>
      </c>
      <c r="F11" s="404">
        <v>0.23</v>
      </c>
      <c r="G11" s="305">
        <v>27</v>
      </c>
      <c r="H11" s="404">
        <v>0</v>
      </c>
      <c r="I11" s="404">
        <v>0.02</v>
      </c>
      <c r="J11" s="60"/>
      <c r="K11" s="325">
        <v>5.0199999999999996</v>
      </c>
      <c r="L11" s="325">
        <v>5.04</v>
      </c>
      <c r="M11" s="321">
        <v>4.5999999999999996</v>
      </c>
      <c r="N11" s="311">
        <v>7.2</v>
      </c>
      <c r="O11" s="312">
        <v>7.4</v>
      </c>
      <c r="P11" s="313">
        <v>7.3</v>
      </c>
      <c r="Q11" s="311">
        <v>21.9</v>
      </c>
      <c r="R11" s="312">
        <v>24.5</v>
      </c>
      <c r="S11" s="313">
        <v>23.9</v>
      </c>
      <c r="T11" s="361">
        <v>0</v>
      </c>
      <c r="U11" s="377">
        <f>SUM('FSSD_Jan 2013_Inf Conc.'!$F$7,'FSSD_Jan 2013_Inf Conc.'!$H$7,'FSSD_Jan 2013_Inf Conc.'!$I$7)-SUM(E11,G11,H11)</f>
        <v>26.56</v>
      </c>
      <c r="V11" s="373">
        <f>((SUM('FSSD_Jan 2013_Inf Conc.'!$F$7,'FSSD_Jan 2013_Inf Conc.'!$H$7,'FSSD_Jan 2013_Inf Conc.'!$I$7))-(SUM(E11,G11,H11)))/(SUM('FSSD_Jan 2013_Inf Conc.'!$F$7,'FSSD_Jan 2013_Inf Conc.'!$H$7,'FSSD_Jan 2013_Inf Conc.'!$I$7))</f>
        <v>0.48733944954128439</v>
      </c>
      <c r="W11" s="373">
        <f>'FSSD_Jan 2013_Inf Conc.'!$L$7-K11</f>
        <v>3.120000000000001</v>
      </c>
      <c r="X11" s="369">
        <f>('FSSD_Jan 2013_Inf Conc.'!$L$7-K11)/('FSSD_Jan 2013_Inf Conc.'!$L$7)</f>
        <v>0.38329238329238341</v>
      </c>
    </row>
    <row r="12" spans="1:25">
      <c r="A12" s="289">
        <v>41127</v>
      </c>
      <c r="B12" s="299">
        <v>11.48</v>
      </c>
      <c r="C12" s="300">
        <v>18.2</v>
      </c>
      <c r="D12" s="385">
        <v>33</v>
      </c>
      <c r="E12" s="293">
        <v>0.98</v>
      </c>
      <c r="F12" s="395">
        <v>0</v>
      </c>
      <c r="G12" s="306">
        <v>33</v>
      </c>
      <c r="H12" s="395">
        <v>1.0999999999999999E-2</v>
      </c>
      <c r="I12" s="395">
        <v>0.28999999999999998</v>
      </c>
      <c r="J12" s="74"/>
      <c r="K12" s="326">
        <v>5.5</v>
      </c>
      <c r="L12" s="326">
        <v>5.4</v>
      </c>
      <c r="M12" s="322">
        <v>4.9000000000000004</v>
      </c>
      <c r="N12" s="314">
        <v>7.2</v>
      </c>
      <c r="O12" s="315">
        <v>7.6</v>
      </c>
      <c r="P12" s="316">
        <v>7.3</v>
      </c>
      <c r="Q12" s="314">
        <v>23.5</v>
      </c>
      <c r="R12" s="315">
        <v>25.7</v>
      </c>
      <c r="S12" s="316">
        <v>24.6</v>
      </c>
      <c r="T12" s="362">
        <v>0</v>
      </c>
      <c r="U12" s="378">
        <f>SUM('FSSD_Jan 2013_Inf Conc.'!$F$7,'FSSD_Jan 2013_Inf Conc.'!$H$7,'FSSD_Jan 2013_Inf Conc.'!$I$7)-SUM(E12,G12,H12)</f>
        <v>20.509</v>
      </c>
      <c r="V12" s="374">
        <f>((SUM('FSSD_Jan 2013_Inf Conc.'!$F$7,'FSSD_Jan 2013_Inf Conc.'!$H$7,'FSSD_Jan 2013_Inf Conc.'!$I$7))-(SUM(E12,G12,H12)))/(SUM('FSSD_Jan 2013_Inf Conc.'!$F$7,'FSSD_Jan 2013_Inf Conc.'!$H$7,'FSSD_Jan 2013_Inf Conc.'!$I$7))</f>
        <v>0.37631192660550461</v>
      </c>
      <c r="W12" s="374">
        <f>'FSSD_Jan 2013_Inf Conc.'!$L$7-K12</f>
        <v>2.6400000000000006</v>
      </c>
      <c r="X12" s="370">
        <f>('FSSD_Jan 2013_Inf Conc.'!$L$7-K12)/('FSSD_Jan 2013_Inf Conc.'!$L$7)</f>
        <v>0.3243243243243244</v>
      </c>
    </row>
    <row r="13" spans="1:25">
      <c r="A13" s="288">
        <v>41136</v>
      </c>
      <c r="B13" s="297">
        <v>11.6</v>
      </c>
      <c r="C13" s="298">
        <v>23.6</v>
      </c>
      <c r="D13" s="325">
        <v>33</v>
      </c>
      <c r="E13" s="292">
        <v>0.33</v>
      </c>
      <c r="F13" s="405">
        <v>0.34</v>
      </c>
      <c r="G13" s="305">
        <v>32</v>
      </c>
      <c r="H13" s="404">
        <v>1.0999999999999999E-2</v>
      </c>
      <c r="I13" s="404">
        <v>3.2000000000000001E-2</v>
      </c>
      <c r="J13" s="60"/>
      <c r="K13" s="321">
        <v>5.6</v>
      </c>
      <c r="L13" s="321">
        <v>5.5</v>
      </c>
      <c r="M13" s="321">
        <v>4.9000000000000004</v>
      </c>
      <c r="N13" s="311">
        <v>7.3</v>
      </c>
      <c r="O13" s="312">
        <v>7.4</v>
      </c>
      <c r="P13" s="313">
        <v>7.3</v>
      </c>
      <c r="Q13" s="311">
        <v>24</v>
      </c>
      <c r="R13" s="312">
        <v>25.6</v>
      </c>
      <c r="S13" s="313">
        <v>24.9</v>
      </c>
      <c r="T13" s="361">
        <v>0</v>
      </c>
      <c r="U13" s="377">
        <f>SUM('FSSD_Jan 2013_Inf Conc.'!$F$7,'FSSD_Jan 2013_Inf Conc.'!$H$7,'FSSD_Jan 2013_Inf Conc.'!$I$7)-SUM(E13,G13,H13)</f>
        <v>22.158999999999999</v>
      </c>
      <c r="V13" s="373">
        <f>((SUM('FSSD_Jan 2013_Inf Conc.'!$F$7,'FSSD_Jan 2013_Inf Conc.'!$H$7,'FSSD_Jan 2013_Inf Conc.'!$I$7))-(SUM(E13,G13,H13)))/(SUM('FSSD_Jan 2013_Inf Conc.'!$F$7,'FSSD_Jan 2013_Inf Conc.'!$H$7,'FSSD_Jan 2013_Inf Conc.'!$I$7))</f>
        <v>0.40658715596330275</v>
      </c>
      <c r="W13" s="373">
        <f>'FSSD_Jan 2013_Inf Conc.'!$L$7-K13</f>
        <v>2.5400000000000009</v>
      </c>
      <c r="X13" s="369">
        <f>('FSSD_Jan 2013_Inf Conc.'!$L$7-K13)/('FSSD_Jan 2013_Inf Conc.'!$L$7)</f>
        <v>0.31203931203931212</v>
      </c>
    </row>
    <row r="14" spans="1:25">
      <c r="A14" s="289">
        <v>41164</v>
      </c>
      <c r="B14" s="299">
        <v>11.51</v>
      </c>
      <c r="C14" s="300">
        <v>19.2</v>
      </c>
      <c r="D14" s="385">
        <v>30</v>
      </c>
      <c r="E14" s="293">
        <v>1.1000000000000001</v>
      </c>
      <c r="F14" s="406">
        <v>0.44</v>
      </c>
      <c r="G14" s="306">
        <v>29</v>
      </c>
      <c r="H14" s="395">
        <v>1.0999999999999999E-2</v>
      </c>
      <c r="I14" s="395">
        <v>3.9E-2</v>
      </c>
      <c r="J14" s="74"/>
      <c r="K14" s="322">
        <v>4.3</v>
      </c>
      <c r="L14" s="322">
        <v>4.2</v>
      </c>
      <c r="M14" s="322">
        <v>4.2</v>
      </c>
      <c r="N14" s="314">
        <v>7.2</v>
      </c>
      <c r="O14" s="315">
        <v>7.3</v>
      </c>
      <c r="P14" s="316">
        <v>7.2</v>
      </c>
      <c r="Q14" s="314">
        <v>23.8</v>
      </c>
      <c r="R14" s="315">
        <v>25.5</v>
      </c>
      <c r="S14" s="316">
        <v>24.6</v>
      </c>
      <c r="T14" s="362">
        <v>0</v>
      </c>
      <c r="U14" s="378">
        <f>SUM('FSSD_Jan 2013_Inf Conc.'!$F$7,'FSSD_Jan 2013_Inf Conc.'!$H$7,'FSSD_Jan 2013_Inf Conc.'!$I$7)-SUM(E14,G14,H14)</f>
        <v>24.388999999999999</v>
      </c>
      <c r="V14" s="374">
        <f>((SUM('FSSD_Jan 2013_Inf Conc.'!$F$7,'FSSD_Jan 2013_Inf Conc.'!$H$7,'FSSD_Jan 2013_Inf Conc.'!$I$7))-(SUM(E14,G14,H14)))/(SUM('FSSD_Jan 2013_Inf Conc.'!$F$7,'FSSD_Jan 2013_Inf Conc.'!$H$7,'FSSD_Jan 2013_Inf Conc.'!$I$7))</f>
        <v>0.44750458715596331</v>
      </c>
      <c r="W14" s="374">
        <f>'FSSD_Jan 2013_Inf Conc.'!$L$7-K14</f>
        <v>3.8400000000000007</v>
      </c>
      <c r="X14" s="370">
        <f>('FSSD_Jan 2013_Inf Conc.'!$L$7-K14)/('FSSD_Jan 2013_Inf Conc.'!$L$7)</f>
        <v>0.47174447174447182</v>
      </c>
    </row>
    <row r="15" spans="1:25" ht="15.75" thickBot="1">
      <c r="A15" s="290">
        <v>41176</v>
      </c>
      <c r="B15" s="301">
        <v>12.42</v>
      </c>
      <c r="C15" s="302">
        <v>18.391400000000001</v>
      </c>
      <c r="D15" s="317">
        <v>30</v>
      </c>
      <c r="E15" s="294">
        <v>0.21</v>
      </c>
      <c r="F15" s="407">
        <v>0.11</v>
      </c>
      <c r="G15" s="307">
        <v>30</v>
      </c>
      <c r="H15" s="383">
        <v>1.4E-2</v>
      </c>
      <c r="I15" s="383">
        <v>4.9000000000000002E-2</v>
      </c>
      <c r="J15" s="62"/>
      <c r="K15" s="323">
        <v>4.2</v>
      </c>
      <c r="L15" s="323">
        <v>4.2</v>
      </c>
      <c r="M15" s="323">
        <v>4</v>
      </c>
      <c r="N15" s="317">
        <v>7.2</v>
      </c>
      <c r="O15" s="318">
        <v>7.3</v>
      </c>
      <c r="P15" s="319">
        <v>7.3</v>
      </c>
      <c r="Q15" s="317">
        <v>23.4</v>
      </c>
      <c r="R15" s="318">
        <v>25.2</v>
      </c>
      <c r="S15" s="319">
        <v>24.4</v>
      </c>
      <c r="T15" s="363">
        <v>0</v>
      </c>
      <c r="U15" s="367">
        <f>SUM('FSSD_Jan 2013_Inf Conc.'!$F$7,'FSSD_Jan 2013_Inf Conc.'!$H$7,'FSSD_Jan 2013_Inf Conc.'!$I$7)-SUM(E15,G15,H15)</f>
        <v>24.276</v>
      </c>
      <c r="V15" s="373">
        <f>((SUM('FSSD_Jan 2013_Inf Conc.'!$F$7,'FSSD_Jan 2013_Inf Conc.'!$H$7,'FSSD_Jan 2013_Inf Conc.'!$I$7))-(SUM(E15,G15,H15)))/(SUM('FSSD_Jan 2013_Inf Conc.'!$F$7,'FSSD_Jan 2013_Inf Conc.'!$H$7,'FSSD_Jan 2013_Inf Conc.'!$I$7))</f>
        <v>0.44543119266055048</v>
      </c>
      <c r="W15" s="373">
        <f>'FSSD_Jan 2013_Inf Conc.'!$L$7-K15</f>
        <v>3.9400000000000004</v>
      </c>
      <c r="X15" s="371">
        <f>('FSSD_Jan 2013_Inf Conc.'!$L$7-K15)/('FSSD_Jan 2013_Inf Conc.'!$L$7)</f>
        <v>0.48402948402948404</v>
      </c>
      <c r="Y15" s="23" t="s">
        <v>30</v>
      </c>
    </row>
    <row r="16" spans="1:25">
      <c r="A16" s="224">
        <v>41190</v>
      </c>
      <c r="B16" s="386">
        <v>13.05</v>
      </c>
      <c r="C16" s="389">
        <v>21.81</v>
      </c>
      <c r="D16" s="263">
        <v>29.16</v>
      </c>
      <c r="E16" s="3">
        <v>0.15</v>
      </c>
      <c r="F16" s="395">
        <v>0.14000000000000001</v>
      </c>
      <c r="G16" s="3">
        <v>29</v>
      </c>
      <c r="H16" s="395">
        <v>1.2999999999999999E-2</v>
      </c>
      <c r="I16" s="395">
        <v>2.4E-2</v>
      </c>
      <c r="J16" s="74"/>
      <c r="K16" s="3">
        <v>4.49</v>
      </c>
      <c r="L16" s="3">
        <v>4.45</v>
      </c>
      <c r="M16" s="3">
        <v>4.4000000000000004</v>
      </c>
      <c r="N16" s="55">
        <v>7.3</v>
      </c>
      <c r="O16" s="159">
        <v>7.4</v>
      </c>
      <c r="P16" s="161">
        <v>7.3</v>
      </c>
      <c r="Q16" s="333">
        <v>23.3</v>
      </c>
      <c r="R16" s="165">
        <v>25</v>
      </c>
      <c r="S16" s="170">
        <v>24</v>
      </c>
      <c r="T16" s="364">
        <v>0</v>
      </c>
      <c r="U16" s="375">
        <f>SUM('FSSD_Jan 2013_Inf Conc.'!$F$7,'FSSD_Jan 2013_Inf Conc.'!$H$7,'FSSD_Jan 2013_Inf Conc.'!$I$7)-SUM(E16,G16,H16)</f>
        <v>25.337</v>
      </c>
      <c r="V16" s="376">
        <f>((SUM('FSSD_Jan 2013_Inf Conc.'!$F$7,'FSSD_Jan 2013_Inf Conc.'!$H$7,'FSSD_Jan 2013_Inf Conc.'!$I$7))-(SUM(E16,G16,H16)))/(SUM('FSSD_Jan 2013_Inf Conc.'!$F$7,'FSSD_Jan 2013_Inf Conc.'!$H$7,'FSSD_Jan 2013_Inf Conc.'!$I$7))</f>
        <v>0.46489908256880735</v>
      </c>
      <c r="W16" s="372">
        <f>'FSSD_Jan 2013_Inf Conc.'!$L$7-K16</f>
        <v>3.6500000000000004</v>
      </c>
      <c r="X16" s="368">
        <f>('FSSD_Jan 2013_Inf Conc.'!$L$7-K16)/('FSSD_Jan 2013_Inf Conc.'!$L$7)</f>
        <v>0.44840294840294842</v>
      </c>
    </row>
    <row r="17" spans="1:25">
      <c r="A17" s="222">
        <v>41204</v>
      </c>
      <c r="B17" s="387">
        <v>15.09</v>
      </c>
      <c r="C17" s="390">
        <v>23.04</v>
      </c>
      <c r="D17" s="262">
        <v>32.33</v>
      </c>
      <c r="E17" s="60">
        <v>0.32</v>
      </c>
      <c r="F17" s="404">
        <v>0.15</v>
      </c>
      <c r="G17" s="60">
        <v>32</v>
      </c>
      <c r="H17" s="404">
        <v>1.0999999999999999E-2</v>
      </c>
      <c r="I17" s="404">
        <v>2.9000000000000001E-2</v>
      </c>
      <c r="J17" s="60"/>
      <c r="K17" s="60">
        <v>3.71</v>
      </c>
      <c r="L17" s="60">
        <v>3.64</v>
      </c>
      <c r="M17" s="60">
        <v>4.0999999999999996</v>
      </c>
      <c r="N17" s="61">
        <v>7.1</v>
      </c>
      <c r="O17" s="151">
        <v>7.4</v>
      </c>
      <c r="P17" s="156">
        <v>7.2</v>
      </c>
      <c r="Q17" s="339">
        <v>22</v>
      </c>
      <c r="R17" s="164">
        <v>23.4</v>
      </c>
      <c r="S17" s="169">
        <v>22.9</v>
      </c>
      <c r="T17" s="365">
        <v>0</v>
      </c>
      <c r="U17" s="377">
        <f>SUM('FSSD_Jan 2013_Inf Conc.'!$F$7,'FSSD_Jan 2013_Inf Conc.'!$H$7,'FSSD_Jan 2013_Inf Conc.'!$I$7)-SUM(E17,G17,H17)</f>
        <v>22.168999999999997</v>
      </c>
      <c r="V17" s="373">
        <f>((SUM('FSSD_Jan 2013_Inf Conc.'!$F$7,'FSSD_Jan 2013_Inf Conc.'!$H$7,'FSSD_Jan 2013_Inf Conc.'!$I$7))-(SUM(E17,G17,H17)))/(SUM('FSSD_Jan 2013_Inf Conc.'!$F$7,'FSSD_Jan 2013_Inf Conc.'!$H$7,'FSSD_Jan 2013_Inf Conc.'!$I$7))</f>
        <v>0.40677064220183479</v>
      </c>
      <c r="W17" s="373">
        <f>'FSSD_Jan 2013_Inf Conc.'!$L$7-K17</f>
        <v>4.4300000000000006</v>
      </c>
      <c r="X17" s="369">
        <f>('FSSD_Jan 2013_Inf Conc.'!$L$7-K17)/('FSSD_Jan 2013_Inf Conc.'!$L$7)</f>
        <v>0.54422604422604426</v>
      </c>
    </row>
    <row r="18" spans="1:25">
      <c r="A18" s="224">
        <v>41225</v>
      </c>
      <c r="B18" s="386">
        <v>12.32</v>
      </c>
      <c r="C18" s="389">
        <v>20.190000000000001</v>
      </c>
      <c r="D18" s="263">
        <f t="shared" ref="D18:D57" si="0">SUM(F18,G18,H18)</f>
        <v>31.093</v>
      </c>
      <c r="E18" s="3">
        <v>0.18</v>
      </c>
      <c r="F18" s="395">
        <v>7.6999999999999999E-2</v>
      </c>
      <c r="G18" s="3">
        <v>31</v>
      </c>
      <c r="H18" s="395">
        <v>1.6E-2</v>
      </c>
      <c r="I18" s="395">
        <v>0</v>
      </c>
      <c r="J18" s="74"/>
      <c r="K18" s="3">
        <v>2.76</v>
      </c>
      <c r="L18" s="3">
        <v>2.67</v>
      </c>
      <c r="M18" s="3">
        <v>2.9</v>
      </c>
      <c r="N18" s="55">
        <v>7.1</v>
      </c>
      <c r="O18" s="159">
        <v>7.2</v>
      </c>
      <c r="P18" s="161">
        <v>7.1</v>
      </c>
      <c r="Q18" s="333">
        <v>21.9</v>
      </c>
      <c r="R18" s="165">
        <v>22.7</v>
      </c>
      <c r="S18" s="170">
        <v>22.3</v>
      </c>
      <c r="T18" s="364">
        <v>0</v>
      </c>
      <c r="U18" s="378">
        <f>SUM('FSSD_Jan 2013_Inf Conc.'!$F$7,'FSSD_Jan 2013_Inf Conc.'!$H$7,'FSSD_Jan 2013_Inf Conc.'!$I$7)-SUM(E18,G18,H18)</f>
        <v>23.304000000000002</v>
      </c>
      <c r="V18" s="374">
        <f>((SUM('FSSD_Jan 2013_Inf Conc.'!$F$7,'FSSD_Jan 2013_Inf Conc.'!$H$7,'FSSD_Jan 2013_Inf Conc.'!$I$7))-(SUM(E18,G18,H18)))/(SUM('FSSD_Jan 2013_Inf Conc.'!$F$7,'FSSD_Jan 2013_Inf Conc.'!$H$7,'FSSD_Jan 2013_Inf Conc.'!$I$7))</f>
        <v>0.42759633027522942</v>
      </c>
      <c r="W18" s="374">
        <f>'FSSD_Jan 2013_Inf Conc.'!$L$7-K18</f>
        <v>5.3800000000000008</v>
      </c>
      <c r="X18" s="370">
        <f>('FSSD_Jan 2013_Inf Conc.'!$L$7-K18)/('FSSD_Jan 2013_Inf Conc.'!$L$7)</f>
        <v>0.66093366093366102</v>
      </c>
    </row>
    <row r="19" spans="1:25">
      <c r="A19" s="222">
        <v>41232</v>
      </c>
      <c r="B19" s="387">
        <v>14.24</v>
      </c>
      <c r="C19" s="390">
        <v>22.32</v>
      </c>
      <c r="D19" s="262">
        <f t="shared" si="0"/>
        <v>26.126000000000001</v>
      </c>
      <c r="E19" s="60">
        <v>0.47</v>
      </c>
      <c r="F19" s="404">
        <v>0.12</v>
      </c>
      <c r="G19" s="60">
        <v>26</v>
      </c>
      <c r="H19" s="404">
        <v>6.0000000000000001E-3</v>
      </c>
      <c r="I19" s="404">
        <v>0</v>
      </c>
      <c r="J19" s="60"/>
      <c r="K19" s="60">
        <v>3.85</v>
      </c>
      <c r="L19" s="60">
        <v>3.71</v>
      </c>
      <c r="M19" s="60">
        <v>3.7</v>
      </c>
      <c r="N19" s="61">
        <v>7.2</v>
      </c>
      <c r="O19" s="151">
        <v>7.3</v>
      </c>
      <c r="P19" s="156">
        <v>7.2</v>
      </c>
      <c r="Q19" s="339">
        <v>21.9</v>
      </c>
      <c r="R19" s="164">
        <v>22.7</v>
      </c>
      <c r="S19" s="169">
        <v>22.3</v>
      </c>
      <c r="T19" s="365">
        <v>0</v>
      </c>
      <c r="U19" s="377">
        <f>SUM('FSSD_Jan 2013_Inf Conc.'!$F$7,'FSSD_Jan 2013_Inf Conc.'!$H$7,'FSSD_Jan 2013_Inf Conc.'!$I$7)-SUM(E19,G19,H19)</f>
        <v>28.024000000000001</v>
      </c>
      <c r="V19" s="373">
        <f>((SUM('FSSD_Jan 2013_Inf Conc.'!$F$7,'FSSD_Jan 2013_Inf Conc.'!$H$7,'FSSD_Jan 2013_Inf Conc.'!$I$7))-(SUM(E19,G19,H19)))/(SUM('FSSD_Jan 2013_Inf Conc.'!$F$7,'FSSD_Jan 2013_Inf Conc.'!$H$7,'FSSD_Jan 2013_Inf Conc.'!$I$7))</f>
        <v>0.51420183486238535</v>
      </c>
      <c r="W19" s="373">
        <f>'FSSD_Jan 2013_Inf Conc.'!$L$7-K19</f>
        <v>4.2900000000000009</v>
      </c>
      <c r="X19" s="369">
        <f>('FSSD_Jan 2013_Inf Conc.'!$L$7-K19)/('FSSD_Jan 2013_Inf Conc.'!$L$7)</f>
        <v>0.52702702702702708</v>
      </c>
    </row>
    <row r="20" spans="1:25">
      <c r="A20" s="224">
        <v>41248</v>
      </c>
      <c r="B20" s="386">
        <v>28</v>
      </c>
      <c r="C20" s="389">
        <v>36.270000000000003</v>
      </c>
      <c r="D20" s="263">
        <v>12</v>
      </c>
      <c r="E20" s="275">
        <v>0.6</v>
      </c>
      <c r="F20" s="395">
        <v>0.59</v>
      </c>
      <c r="G20" s="3">
        <v>12</v>
      </c>
      <c r="H20" s="395">
        <v>0</v>
      </c>
      <c r="I20" s="395">
        <v>0</v>
      </c>
      <c r="J20" s="74"/>
      <c r="K20" s="3">
        <v>1.88</v>
      </c>
      <c r="L20" s="3">
        <v>1.96</v>
      </c>
      <c r="M20" s="96">
        <v>0.71</v>
      </c>
      <c r="N20" s="55">
        <v>7.4</v>
      </c>
      <c r="O20" s="159">
        <v>7.3</v>
      </c>
      <c r="P20" s="161">
        <v>7.5</v>
      </c>
      <c r="Q20" s="333">
        <v>20</v>
      </c>
      <c r="R20" s="165">
        <v>21.3</v>
      </c>
      <c r="S20" s="170">
        <v>20.7</v>
      </c>
      <c r="T20" s="364">
        <v>0</v>
      </c>
      <c r="U20" s="378">
        <f>SUM('FSSD_Jan 2013_Inf Conc.'!$F$7,'FSSD_Jan 2013_Inf Conc.'!$H$7,'FSSD_Jan 2013_Inf Conc.'!$I$7)-SUM(E20,G20,H20)</f>
        <v>41.9</v>
      </c>
      <c r="V20" s="374">
        <f>((SUM('FSSD_Jan 2013_Inf Conc.'!$F$7,'FSSD_Jan 2013_Inf Conc.'!$H$7,'FSSD_Jan 2013_Inf Conc.'!$I$7))-(SUM(E20,G20,H20)))/(SUM('FSSD_Jan 2013_Inf Conc.'!$F$7,'FSSD_Jan 2013_Inf Conc.'!$H$7,'FSSD_Jan 2013_Inf Conc.'!$I$7))</f>
        <v>0.76880733944954127</v>
      </c>
      <c r="W20" s="374">
        <f>'FSSD_Jan 2013_Inf Conc.'!$L$7-K20</f>
        <v>6.2600000000000007</v>
      </c>
      <c r="X20" s="370">
        <f>('FSSD_Jan 2013_Inf Conc.'!$L$7-K20)/('FSSD_Jan 2013_Inf Conc.'!$L$7)</f>
        <v>0.76904176904176902</v>
      </c>
    </row>
    <row r="21" spans="1:25">
      <c r="A21" s="225">
        <v>41254</v>
      </c>
      <c r="B21" s="388">
        <v>18.72</v>
      </c>
      <c r="C21" s="391">
        <v>28.21</v>
      </c>
      <c r="D21" s="63">
        <v>25.5</v>
      </c>
      <c r="E21" s="62">
        <v>0.45</v>
      </c>
      <c r="F21" s="383">
        <v>0.09</v>
      </c>
      <c r="G21" s="62">
        <v>25</v>
      </c>
      <c r="H21" s="383">
        <v>4.0000000000000001E-3</v>
      </c>
      <c r="I21" s="383">
        <v>5.3999999999999999E-2</v>
      </c>
      <c r="J21" s="62"/>
      <c r="K21" s="62">
        <v>3.42</v>
      </c>
      <c r="L21" s="62">
        <v>3.38</v>
      </c>
      <c r="M21" s="62">
        <v>3.2</v>
      </c>
      <c r="N21" s="63">
        <v>7.3</v>
      </c>
      <c r="O21" s="160">
        <v>7.3</v>
      </c>
      <c r="P21" s="162">
        <v>7.5</v>
      </c>
      <c r="Q21" s="340">
        <v>19.600000000000001</v>
      </c>
      <c r="R21" s="166">
        <v>20.6</v>
      </c>
      <c r="S21" s="171">
        <v>20.2</v>
      </c>
      <c r="T21" s="366">
        <v>0</v>
      </c>
      <c r="U21" s="367">
        <f>SUM('FSSD_Jan 2013_Inf Conc.'!$F$8,'FSSD_Jan 2013_Inf Conc.'!$H$8,'FSSD_Jan 2013_Inf Conc.'!$I$8)-SUM(E21,G21,H21)</f>
        <v>3.7859999999999978</v>
      </c>
      <c r="V21" s="373">
        <f>((SUM('FSSD_Jan 2013_Inf Conc.'!$F$8,'FSSD_Jan 2013_Inf Conc.'!$H$8,'FSSD_Jan 2013_Inf Conc.'!$I$8))-(SUM(E21,G21,H21)))/(SUM('FSSD_Jan 2013_Inf Conc.'!$F$8,'FSSD_Jan 2013_Inf Conc.'!$H$8,'FSSD_Jan 2013_Inf Conc.'!$I$7))</f>
        <v>0.12948016415868666</v>
      </c>
      <c r="W21" s="373">
        <f>'FSSD_Jan 2013_Inf Conc.'!$L$8-K21</f>
        <v>5.84</v>
      </c>
      <c r="X21" s="371">
        <f>('FSSD_Jan 2013_Inf Conc.'!$L$8-K21)/('FSSD_Jan 2013_Inf Conc.'!$L$8)</f>
        <v>0.63066954643628514</v>
      </c>
      <c r="Y21" s="23" t="s">
        <v>29</v>
      </c>
    </row>
    <row r="22" spans="1:25">
      <c r="A22" s="224">
        <v>41275</v>
      </c>
      <c r="B22" s="386"/>
      <c r="C22" s="389"/>
      <c r="D22" s="263">
        <f t="shared" si="0"/>
        <v>0</v>
      </c>
      <c r="E22" s="3"/>
      <c r="F22" s="3"/>
      <c r="G22" s="3"/>
      <c r="H22" s="3"/>
      <c r="I22" s="3"/>
      <c r="J22" s="74"/>
      <c r="K22" s="3"/>
      <c r="L22" s="3"/>
      <c r="M22" s="3"/>
      <c r="N22" s="55"/>
      <c r="O22" s="159"/>
      <c r="P22" s="161"/>
      <c r="Q22" s="54"/>
      <c r="R22" s="165"/>
      <c r="S22" s="170"/>
      <c r="T22" s="1"/>
      <c r="U22" s="242"/>
      <c r="V22" s="247"/>
      <c r="W22" s="247"/>
      <c r="X22" s="78"/>
    </row>
    <row r="23" spans="1:25">
      <c r="A23" s="222">
        <v>41289</v>
      </c>
      <c r="B23" s="61"/>
      <c r="C23" s="390"/>
      <c r="D23" s="60">
        <f t="shared" si="0"/>
        <v>0</v>
      </c>
      <c r="E23" s="60"/>
      <c r="F23" s="60"/>
      <c r="G23" s="60"/>
      <c r="H23" s="60"/>
      <c r="I23" s="60"/>
      <c r="J23" s="60"/>
      <c r="K23" s="60"/>
      <c r="L23" s="60"/>
      <c r="M23" s="60"/>
      <c r="N23" s="61"/>
      <c r="O23" s="151"/>
      <c r="P23" s="156"/>
      <c r="Q23" s="80"/>
      <c r="R23" s="164"/>
      <c r="S23" s="169"/>
      <c r="T23" s="67"/>
      <c r="U23" s="239"/>
      <c r="V23" s="244"/>
      <c r="W23" s="244"/>
      <c r="X23" s="82"/>
    </row>
    <row r="24" spans="1:25">
      <c r="A24" s="224">
        <v>41306</v>
      </c>
      <c r="B24" s="55"/>
      <c r="C24" s="161"/>
      <c r="D24" s="3">
        <f t="shared" si="0"/>
        <v>0</v>
      </c>
      <c r="E24" s="3"/>
      <c r="F24" s="3"/>
      <c r="G24" s="3"/>
      <c r="H24" s="3"/>
      <c r="I24" s="3"/>
      <c r="J24" s="74"/>
      <c r="K24" s="3"/>
      <c r="L24" s="3"/>
      <c r="M24" s="3"/>
      <c r="N24" s="55"/>
      <c r="O24" s="159"/>
      <c r="P24" s="161"/>
      <c r="Q24" s="54"/>
      <c r="R24" s="165"/>
      <c r="S24" s="170"/>
      <c r="T24" s="1"/>
      <c r="U24" s="240"/>
      <c r="V24" s="245"/>
      <c r="W24" s="245"/>
      <c r="X24" s="37"/>
    </row>
    <row r="25" spans="1:25">
      <c r="A25" s="222">
        <v>41320</v>
      </c>
      <c r="B25" s="61"/>
      <c r="C25" s="156"/>
      <c r="D25" s="60">
        <f t="shared" si="0"/>
        <v>0</v>
      </c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151"/>
      <c r="P25" s="156"/>
      <c r="Q25" s="80"/>
      <c r="R25" s="164"/>
      <c r="S25" s="169"/>
      <c r="T25" s="67"/>
      <c r="U25" s="239"/>
      <c r="V25" s="244"/>
      <c r="W25" s="244"/>
      <c r="X25" s="82"/>
    </row>
    <row r="26" spans="1:25">
      <c r="A26" s="224">
        <v>41334</v>
      </c>
      <c r="B26" s="55"/>
      <c r="C26" s="161"/>
      <c r="D26" s="3">
        <f t="shared" si="0"/>
        <v>0</v>
      </c>
      <c r="E26" s="3"/>
      <c r="F26" s="3"/>
      <c r="G26" s="3"/>
      <c r="H26" s="3"/>
      <c r="I26" s="3"/>
      <c r="J26" s="74"/>
      <c r="K26" s="3"/>
      <c r="L26" s="3"/>
      <c r="M26" s="3"/>
      <c r="N26" s="55"/>
      <c r="O26" s="159"/>
      <c r="P26" s="161"/>
      <c r="Q26" s="54"/>
      <c r="R26" s="165"/>
      <c r="S26" s="170"/>
      <c r="T26" s="1"/>
      <c r="U26" s="240"/>
      <c r="V26" s="245"/>
      <c r="W26" s="245"/>
      <c r="X26" s="37"/>
    </row>
    <row r="27" spans="1:25">
      <c r="A27" s="225">
        <v>41348</v>
      </c>
      <c r="B27" s="63"/>
      <c r="C27" s="162"/>
      <c r="D27" s="66">
        <f t="shared" si="0"/>
        <v>0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  <c r="O27" s="160"/>
      <c r="P27" s="162"/>
      <c r="Q27" s="83"/>
      <c r="R27" s="166"/>
      <c r="S27" s="171"/>
      <c r="T27" s="66"/>
      <c r="U27" s="241"/>
      <c r="V27" s="246"/>
      <c r="W27" s="246"/>
      <c r="X27" s="85"/>
      <c r="Y27" s="23" t="s">
        <v>31</v>
      </c>
    </row>
    <row r="28" spans="1:25">
      <c r="A28" s="224">
        <v>41365</v>
      </c>
      <c r="B28" s="55"/>
      <c r="C28" s="161"/>
      <c r="D28" s="3">
        <f t="shared" si="0"/>
        <v>0</v>
      </c>
      <c r="E28" s="3"/>
      <c r="F28" s="3"/>
      <c r="G28" s="3"/>
      <c r="H28" s="3"/>
      <c r="I28" s="3"/>
      <c r="J28" s="74"/>
      <c r="K28" s="3"/>
      <c r="L28" s="3"/>
      <c r="M28" s="3"/>
      <c r="N28" s="55"/>
      <c r="O28" s="159"/>
      <c r="P28" s="161"/>
      <c r="Q28" s="54"/>
      <c r="R28" s="165"/>
      <c r="S28" s="170"/>
      <c r="T28" s="1"/>
      <c r="U28" s="242"/>
      <c r="V28" s="247"/>
      <c r="W28" s="247"/>
      <c r="X28" s="78"/>
    </row>
    <row r="29" spans="1:25">
      <c r="A29" s="222">
        <v>41379</v>
      </c>
      <c r="B29" s="61"/>
      <c r="C29" s="156"/>
      <c r="D29" s="60">
        <f t="shared" si="0"/>
        <v>0</v>
      </c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151"/>
      <c r="P29" s="156"/>
      <c r="Q29" s="80"/>
      <c r="R29" s="164"/>
      <c r="S29" s="169"/>
      <c r="T29" s="67"/>
      <c r="U29" s="239"/>
      <c r="V29" s="244"/>
      <c r="W29" s="244"/>
      <c r="X29" s="82"/>
    </row>
    <row r="30" spans="1:25">
      <c r="A30" s="224">
        <v>41395</v>
      </c>
      <c r="B30" s="55"/>
      <c r="C30" s="161"/>
      <c r="D30" s="3">
        <f t="shared" si="0"/>
        <v>0</v>
      </c>
      <c r="E30" s="3"/>
      <c r="F30" s="3"/>
      <c r="G30" s="3"/>
      <c r="H30" s="3"/>
      <c r="I30" s="3"/>
      <c r="J30" s="74"/>
      <c r="K30" s="3"/>
      <c r="L30" s="3"/>
      <c r="M30" s="3"/>
      <c r="N30" s="55"/>
      <c r="O30" s="159"/>
      <c r="P30" s="161"/>
      <c r="Q30" s="54"/>
      <c r="R30" s="165"/>
      <c r="S30" s="170"/>
      <c r="T30" s="1"/>
      <c r="U30" s="240"/>
      <c r="V30" s="245"/>
      <c r="W30" s="245"/>
      <c r="X30" s="37"/>
    </row>
    <row r="31" spans="1:25">
      <c r="A31" s="222">
        <v>41409</v>
      </c>
      <c r="B31" s="61"/>
      <c r="C31" s="156"/>
      <c r="D31" s="60">
        <f t="shared" si="0"/>
        <v>0</v>
      </c>
      <c r="E31" s="60"/>
      <c r="F31" s="60"/>
      <c r="G31" s="60"/>
      <c r="H31" s="60"/>
      <c r="I31" s="60"/>
      <c r="J31" s="60"/>
      <c r="K31" s="60"/>
      <c r="L31" s="60"/>
      <c r="M31" s="60"/>
      <c r="N31" s="61"/>
      <c r="O31" s="151"/>
      <c r="P31" s="156"/>
      <c r="Q31" s="80"/>
      <c r="R31" s="164"/>
      <c r="S31" s="169"/>
      <c r="T31" s="67"/>
      <c r="U31" s="239"/>
      <c r="V31" s="244"/>
      <c r="W31" s="244"/>
      <c r="X31" s="82"/>
    </row>
    <row r="32" spans="1:25">
      <c r="A32" s="224">
        <v>41426</v>
      </c>
      <c r="B32" s="55"/>
      <c r="C32" s="161"/>
      <c r="D32" s="3">
        <f t="shared" si="0"/>
        <v>0</v>
      </c>
      <c r="E32" s="3"/>
      <c r="F32" s="3"/>
      <c r="G32" s="3"/>
      <c r="H32" s="3"/>
      <c r="I32" s="3"/>
      <c r="J32" s="74"/>
      <c r="K32" s="3"/>
      <c r="L32" s="3"/>
      <c r="M32" s="3"/>
      <c r="N32" s="55"/>
      <c r="O32" s="159"/>
      <c r="P32" s="161"/>
      <c r="Q32" s="54"/>
      <c r="R32" s="165"/>
      <c r="S32" s="170"/>
      <c r="T32" s="1"/>
      <c r="U32" s="240"/>
      <c r="V32" s="245"/>
      <c r="W32" s="245"/>
      <c r="X32" s="37"/>
    </row>
    <row r="33" spans="1:25">
      <c r="A33" s="225">
        <v>41440</v>
      </c>
      <c r="B33" s="63"/>
      <c r="C33" s="162"/>
      <c r="D33" s="66">
        <f t="shared" si="0"/>
        <v>0</v>
      </c>
      <c r="E33" s="62"/>
      <c r="F33" s="62"/>
      <c r="G33" s="62"/>
      <c r="H33" s="62"/>
      <c r="I33" s="62"/>
      <c r="J33" s="62"/>
      <c r="K33" s="62"/>
      <c r="L33" s="62"/>
      <c r="M33" s="62"/>
      <c r="N33" s="63"/>
      <c r="O33" s="160"/>
      <c r="P33" s="162"/>
      <c r="Q33" s="83"/>
      <c r="R33" s="166"/>
      <c r="S33" s="171"/>
      <c r="T33" s="66"/>
      <c r="U33" s="241"/>
      <c r="V33" s="246"/>
      <c r="W33" s="246"/>
      <c r="X33" s="85"/>
      <c r="Y33" s="41" t="s">
        <v>27</v>
      </c>
    </row>
    <row r="34" spans="1:25">
      <c r="A34" s="224">
        <v>41456</v>
      </c>
      <c r="B34" s="55"/>
      <c r="C34" s="161"/>
      <c r="D34" s="3">
        <f t="shared" si="0"/>
        <v>0</v>
      </c>
      <c r="E34" s="3"/>
      <c r="F34" s="3"/>
      <c r="G34" s="3"/>
      <c r="H34" s="3"/>
      <c r="I34" s="3"/>
      <c r="J34" s="74"/>
      <c r="K34" s="3"/>
      <c r="L34" s="3"/>
      <c r="M34" s="3"/>
      <c r="N34" s="55"/>
      <c r="O34" s="159"/>
      <c r="P34" s="161"/>
      <c r="Q34" s="54"/>
      <c r="R34" s="165"/>
      <c r="S34" s="170"/>
      <c r="T34" s="1"/>
      <c r="U34" s="242"/>
      <c r="V34" s="247"/>
      <c r="W34" s="247"/>
      <c r="X34" s="78"/>
    </row>
    <row r="35" spans="1:25">
      <c r="A35" s="222">
        <v>41470</v>
      </c>
      <c r="B35" s="61"/>
      <c r="C35" s="156"/>
      <c r="D35" s="60">
        <f t="shared" si="0"/>
        <v>0</v>
      </c>
      <c r="E35" s="60"/>
      <c r="F35" s="60"/>
      <c r="G35" s="60"/>
      <c r="H35" s="60"/>
      <c r="I35" s="60"/>
      <c r="J35" s="60"/>
      <c r="K35" s="60"/>
      <c r="L35" s="60"/>
      <c r="M35" s="60"/>
      <c r="N35" s="61"/>
      <c r="O35" s="151"/>
      <c r="P35" s="156"/>
      <c r="Q35" s="80"/>
      <c r="R35" s="164"/>
      <c r="S35" s="169"/>
      <c r="T35" s="67"/>
      <c r="U35" s="239"/>
      <c r="V35" s="244"/>
      <c r="W35" s="244"/>
      <c r="X35" s="82"/>
    </row>
    <row r="36" spans="1:25">
      <c r="A36" s="224">
        <v>41487</v>
      </c>
      <c r="B36" s="55"/>
      <c r="C36" s="161"/>
      <c r="D36" s="3">
        <f t="shared" si="0"/>
        <v>0</v>
      </c>
      <c r="E36" s="3"/>
      <c r="F36" s="3"/>
      <c r="G36" s="3"/>
      <c r="H36" s="3"/>
      <c r="I36" s="3"/>
      <c r="J36" s="74"/>
      <c r="K36" s="3"/>
      <c r="L36" s="3"/>
      <c r="M36" s="3"/>
      <c r="N36" s="55"/>
      <c r="O36" s="159"/>
      <c r="P36" s="161"/>
      <c r="Q36" s="54"/>
      <c r="R36" s="165"/>
      <c r="S36" s="170"/>
      <c r="T36" s="1"/>
      <c r="U36" s="240"/>
      <c r="V36" s="245"/>
      <c r="W36" s="245"/>
      <c r="X36" s="37"/>
    </row>
    <row r="37" spans="1:25">
      <c r="A37" s="222">
        <v>41501</v>
      </c>
      <c r="B37" s="61"/>
      <c r="C37" s="156"/>
      <c r="D37" s="60">
        <f t="shared" si="0"/>
        <v>0</v>
      </c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151"/>
      <c r="P37" s="156"/>
      <c r="Q37" s="80"/>
      <c r="R37" s="164"/>
      <c r="S37" s="169"/>
      <c r="T37" s="67"/>
      <c r="U37" s="239"/>
      <c r="V37" s="244"/>
      <c r="W37" s="244"/>
      <c r="X37" s="82"/>
    </row>
    <row r="38" spans="1:25">
      <c r="A38" s="224">
        <v>41518</v>
      </c>
      <c r="B38" s="55"/>
      <c r="C38" s="161"/>
      <c r="D38" s="3">
        <f t="shared" si="0"/>
        <v>0</v>
      </c>
      <c r="E38" s="3"/>
      <c r="F38" s="3"/>
      <c r="G38" s="3"/>
      <c r="H38" s="3"/>
      <c r="I38" s="3"/>
      <c r="J38" s="74"/>
      <c r="K38" s="3"/>
      <c r="L38" s="3"/>
      <c r="M38" s="3"/>
      <c r="N38" s="55"/>
      <c r="O38" s="159"/>
      <c r="P38" s="161"/>
      <c r="Q38" s="54"/>
      <c r="R38" s="165"/>
      <c r="S38" s="170"/>
      <c r="T38" s="1"/>
      <c r="U38" s="240"/>
      <c r="V38" s="245"/>
      <c r="W38" s="245"/>
      <c r="X38" s="37"/>
    </row>
    <row r="39" spans="1:25">
      <c r="A39" s="225">
        <v>41532</v>
      </c>
      <c r="B39" s="63"/>
      <c r="C39" s="162"/>
      <c r="D39" s="66">
        <f t="shared" si="0"/>
        <v>0</v>
      </c>
      <c r="E39" s="62"/>
      <c r="F39" s="62"/>
      <c r="G39" s="62"/>
      <c r="H39" s="62"/>
      <c r="I39" s="62"/>
      <c r="J39" s="62"/>
      <c r="K39" s="62"/>
      <c r="L39" s="62"/>
      <c r="M39" s="62"/>
      <c r="N39" s="63"/>
      <c r="O39" s="160"/>
      <c r="P39" s="162"/>
      <c r="Q39" s="83"/>
      <c r="R39" s="166"/>
      <c r="S39" s="171"/>
      <c r="T39" s="66"/>
      <c r="U39" s="241"/>
      <c r="V39" s="246"/>
      <c r="W39" s="246"/>
      <c r="X39" s="85"/>
      <c r="Y39" s="23" t="s">
        <v>30</v>
      </c>
    </row>
    <row r="40" spans="1:25">
      <c r="A40" s="224">
        <v>41548</v>
      </c>
      <c r="B40" s="55"/>
      <c r="C40" s="161"/>
      <c r="D40" s="3">
        <f t="shared" si="0"/>
        <v>0</v>
      </c>
      <c r="E40" s="3"/>
      <c r="F40" s="3"/>
      <c r="G40" s="3"/>
      <c r="H40" s="3"/>
      <c r="I40" s="3"/>
      <c r="J40" s="74"/>
      <c r="K40" s="3"/>
      <c r="L40" s="3"/>
      <c r="M40" s="3"/>
      <c r="N40" s="55"/>
      <c r="O40" s="159"/>
      <c r="P40" s="161"/>
      <c r="Q40" s="54"/>
      <c r="R40" s="165"/>
      <c r="S40" s="170"/>
      <c r="T40" s="1"/>
      <c r="U40" s="242"/>
      <c r="V40" s="247"/>
      <c r="W40" s="247"/>
      <c r="X40" s="78"/>
    </row>
    <row r="41" spans="1:25">
      <c r="A41" s="222">
        <v>41562</v>
      </c>
      <c r="B41" s="61"/>
      <c r="C41" s="156"/>
      <c r="D41" s="60">
        <f t="shared" si="0"/>
        <v>0</v>
      </c>
      <c r="E41" s="60"/>
      <c r="F41" s="60"/>
      <c r="G41" s="60"/>
      <c r="H41" s="60"/>
      <c r="I41" s="60"/>
      <c r="J41" s="60"/>
      <c r="K41" s="60"/>
      <c r="L41" s="60"/>
      <c r="M41" s="60"/>
      <c r="N41" s="61"/>
      <c r="O41" s="151"/>
      <c r="P41" s="156"/>
      <c r="Q41" s="80"/>
      <c r="R41" s="164"/>
      <c r="S41" s="169"/>
      <c r="T41" s="67"/>
      <c r="U41" s="239"/>
      <c r="V41" s="244"/>
      <c r="W41" s="244"/>
      <c r="X41" s="82"/>
    </row>
    <row r="42" spans="1:25">
      <c r="A42" s="224">
        <v>41579</v>
      </c>
      <c r="B42" s="55"/>
      <c r="C42" s="161"/>
      <c r="D42" s="3">
        <f t="shared" si="0"/>
        <v>0</v>
      </c>
      <c r="E42" s="3"/>
      <c r="F42" s="3"/>
      <c r="G42" s="3"/>
      <c r="H42" s="3"/>
      <c r="I42" s="3"/>
      <c r="J42" s="74"/>
      <c r="K42" s="3"/>
      <c r="L42" s="3"/>
      <c r="M42" s="3"/>
      <c r="N42" s="55"/>
      <c r="O42" s="159"/>
      <c r="P42" s="161"/>
      <c r="Q42" s="54"/>
      <c r="R42" s="165"/>
      <c r="S42" s="170"/>
      <c r="T42" s="1"/>
      <c r="U42" s="240"/>
      <c r="V42" s="245"/>
      <c r="W42" s="245"/>
      <c r="X42" s="37"/>
    </row>
    <row r="43" spans="1:25">
      <c r="A43" s="222">
        <v>41593</v>
      </c>
      <c r="B43" s="61"/>
      <c r="C43" s="156"/>
      <c r="D43" s="60">
        <f t="shared" si="0"/>
        <v>0</v>
      </c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151"/>
      <c r="P43" s="156"/>
      <c r="Q43" s="80"/>
      <c r="R43" s="164"/>
      <c r="S43" s="169"/>
      <c r="T43" s="67"/>
      <c r="U43" s="239"/>
      <c r="V43" s="244"/>
      <c r="W43" s="244"/>
      <c r="X43" s="82"/>
    </row>
    <row r="44" spans="1:25">
      <c r="A44" s="224">
        <v>41609</v>
      </c>
      <c r="B44" s="55"/>
      <c r="C44" s="161"/>
      <c r="D44" s="3">
        <f t="shared" si="0"/>
        <v>0</v>
      </c>
      <c r="E44" s="3"/>
      <c r="F44" s="3"/>
      <c r="G44" s="3"/>
      <c r="H44" s="3"/>
      <c r="I44" s="3"/>
      <c r="J44" s="74"/>
      <c r="K44" s="3"/>
      <c r="L44" s="3"/>
      <c r="M44" s="3"/>
      <c r="N44" s="55"/>
      <c r="O44" s="159"/>
      <c r="P44" s="161"/>
      <c r="Q44" s="54"/>
      <c r="R44" s="165"/>
      <c r="S44" s="170"/>
      <c r="T44" s="1"/>
      <c r="U44" s="240"/>
      <c r="V44" s="245"/>
      <c r="W44" s="245"/>
      <c r="X44" s="37"/>
    </row>
    <row r="45" spans="1:25">
      <c r="A45" s="225">
        <v>41623</v>
      </c>
      <c r="B45" s="63"/>
      <c r="C45" s="162"/>
      <c r="D45" s="66">
        <f t="shared" si="0"/>
        <v>0</v>
      </c>
      <c r="E45" s="62"/>
      <c r="F45" s="62"/>
      <c r="G45" s="62"/>
      <c r="H45" s="62"/>
      <c r="I45" s="62"/>
      <c r="J45" s="62"/>
      <c r="K45" s="62"/>
      <c r="L45" s="62"/>
      <c r="M45" s="62"/>
      <c r="N45" s="63"/>
      <c r="O45" s="160"/>
      <c r="P45" s="162"/>
      <c r="Q45" s="83"/>
      <c r="R45" s="166"/>
      <c r="S45" s="171"/>
      <c r="T45" s="66"/>
      <c r="U45" s="241"/>
      <c r="V45" s="246"/>
      <c r="W45" s="246"/>
      <c r="X45" s="85"/>
      <c r="Y45" s="23" t="s">
        <v>29</v>
      </c>
    </row>
    <row r="46" spans="1:25">
      <c r="A46" s="224">
        <v>41640</v>
      </c>
      <c r="B46" s="55"/>
      <c r="C46" s="161"/>
      <c r="D46" s="3">
        <f t="shared" si="0"/>
        <v>0</v>
      </c>
      <c r="E46" s="3"/>
      <c r="F46" s="3"/>
      <c r="G46" s="3"/>
      <c r="H46" s="3"/>
      <c r="I46" s="3"/>
      <c r="J46" s="74"/>
      <c r="K46" s="3"/>
      <c r="L46" s="3"/>
      <c r="M46" s="3"/>
      <c r="N46" s="55"/>
      <c r="O46" s="159"/>
      <c r="P46" s="161"/>
      <c r="Q46" s="54"/>
      <c r="R46" s="165"/>
      <c r="S46" s="170"/>
      <c r="T46" s="1"/>
      <c r="U46" s="242"/>
      <c r="V46" s="247"/>
      <c r="W46" s="247"/>
      <c r="X46" s="78"/>
    </row>
    <row r="47" spans="1:25">
      <c r="A47" s="222">
        <v>41654</v>
      </c>
      <c r="B47" s="61"/>
      <c r="C47" s="156"/>
      <c r="D47" s="60">
        <f t="shared" si="0"/>
        <v>0</v>
      </c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151"/>
      <c r="P47" s="156"/>
      <c r="Q47" s="80"/>
      <c r="R47" s="164"/>
      <c r="S47" s="169"/>
      <c r="T47" s="67"/>
      <c r="U47" s="239"/>
      <c r="V47" s="244"/>
      <c r="W47" s="244"/>
      <c r="X47" s="82"/>
    </row>
    <row r="48" spans="1:25">
      <c r="A48" s="224">
        <v>41671</v>
      </c>
      <c r="B48" s="55"/>
      <c r="C48" s="161"/>
      <c r="D48" s="3">
        <f t="shared" si="0"/>
        <v>0</v>
      </c>
      <c r="E48" s="3"/>
      <c r="F48" s="3"/>
      <c r="G48" s="3"/>
      <c r="H48" s="3"/>
      <c r="I48" s="3"/>
      <c r="J48" s="74"/>
      <c r="K48" s="3"/>
      <c r="L48" s="3"/>
      <c r="M48" s="3"/>
      <c r="N48" s="55"/>
      <c r="O48" s="159"/>
      <c r="P48" s="161"/>
      <c r="Q48" s="54"/>
      <c r="R48" s="165"/>
      <c r="S48" s="170"/>
      <c r="T48" s="1"/>
      <c r="U48" s="240"/>
      <c r="V48" s="245"/>
      <c r="W48" s="245"/>
      <c r="X48" s="37"/>
    </row>
    <row r="49" spans="1:25">
      <c r="A49" s="222">
        <v>41685</v>
      </c>
      <c r="B49" s="61"/>
      <c r="C49" s="156"/>
      <c r="D49" s="60">
        <f t="shared" si="0"/>
        <v>0</v>
      </c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151"/>
      <c r="P49" s="156"/>
      <c r="Q49" s="80"/>
      <c r="R49" s="164"/>
      <c r="S49" s="169"/>
      <c r="T49" s="67"/>
      <c r="U49" s="239"/>
      <c r="V49" s="244"/>
      <c r="W49" s="244"/>
      <c r="X49" s="82"/>
    </row>
    <row r="50" spans="1:25">
      <c r="A50" s="224">
        <v>41699</v>
      </c>
      <c r="B50" s="55"/>
      <c r="C50" s="161"/>
      <c r="D50" s="3">
        <f t="shared" si="0"/>
        <v>0</v>
      </c>
      <c r="E50" s="3"/>
      <c r="F50" s="3"/>
      <c r="G50" s="3"/>
      <c r="H50" s="3"/>
      <c r="I50" s="3"/>
      <c r="J50" s="74"/>
      <c r="K50" s="3"/>
      <c r="L50" s="3"/>
      <c r="M50" s="3"/>
      <c r="N50" s="55"/>
      <c r="O50" s="159"/>
      <c r="P50" s="161"/>
      <c r="Q50" s="54"/>
      <c r="R50" s="165"/>
      <c r="S50" s="170"/>
      <c r="T50" s="1"/>
      <c r="U50" s="240"/>
      <c r="V50" s="245"/>
      <c r="W50" s="245"/>
      <c r="X50" s="37"/>
    </row>
    <row r="51" spans="1:25">
      <c r="A51" s="225">
        <v>41713</v>
      </c>
      <c r="B51" s="63"/>
      <c r="C51" s="162"/>
      <c r="D51" s="66">
        <f t="shared" si="0"/>
        <v>0</v>
      </c>
      <c r="E51" s="62"/>
      <c r="F51" s="62"/>
      <c r="G51" s="62"/>
      <c r="H51" s="62"/>
      <c r="I51" s="62"/>
      <c r="J51" s="62"/>
      <c r="K51" s="62"/>
      <c r="L51" s="62"/>
      <c r="M51" s="62"/>
      <c r="N51" s="63"/>
      <c r="O51" s="160"/>
      <c r="P51" s="162"/>
      <c r="Q51" s="83"/>
      <c r="R51" s="166"/>
      <c r="S51" s="171"/>
      <c r="T51" s="66"/>
      <c r="U51" s="241"/>
      <c r="V51" s="246"/>
      <c r="W51" s="246"/>
      <c r="X51" s="85"/>
      <c r="Y51" s="23" t="s">
        <v>31</v>
      </c>
    </row>
    <row r="52" spans="1:25">
      <c r="A52" s="224">
        <v>41730</v>
      </c>
      <c r="B52" s="55"/>
      <c r="C52" s="161"/>
      <c r="D52" s="3">
        <f t="shared" si="0"/>
        <v>0</v>
      </c>
      <c r="E52" s="3"/>
      <c r="F52" s="3"/>
      <c r="G52" s="3"/>
      <c r="H52" s="3"/>
      <c r="I52" s="3"/>
      <c r="J52" s="74"/>
      <c r="K52" s="3"/>
      <c r="L52" s="3"/>
      <c r="M52" s="3"/>
      <c r="N52" s="55"/>
      <c r="O52" s="159"/>
      <c r="P52" s="161"/>
      <c r="Q52" s="54"/>
      <c r="R52" s="165"/>
      <c r="S52" s="170"/>
      <c r="T52" s="1"/>
      <c r="U52" s="240"/>
      <c r="V52" s="245"/>
      <c r="W52" s="245"/>
      <c r="X52" s="37"/>
    </row>
    <row r="53" spans="1:25">
      <c r="A53" s="222">
        <v>41744</v>
      </c>
      <c r="B53" s="61"/>
      <c r="C53" s="156"/>
      <c r="D53" s="60">
        <f t="shared" si="0"/>
        <v>0</v>
      </c>
      <c r="E53" s="60"/>
      <c r="F53" s="60"/>
      <c r="G53" s="60"/>
      <c r="H53" s="60"/>
      <c r="I53" s="60"/>
      <c r="J53" s="60"/>
      <c r="K53" s="60"/>
      <c r="L53" s="60"/>
      <c r="M53" s="60"/>
      <c r="N53" s="61"/>
      <c r="O53" s="151"/>
      <c r="P53" s="156"/>
      <c r="Q53" s="80"/>
      <c r="R53" s="164"/>
      <c r="S53" s="169"/>
      <c r="T53" s="67"/>
      <c r="U53" s="239"/>
      <c r="V53" s="244"/>
      <c r="W53" s="244"/>
      <c r="X53" s="82"/>
    </row>
    <row r="54" spans="1:25">
      <c r="A54" s="224">
        <v>41760</v>
      </c>
      <c r="B54" s="55"/>
      <c r="C54" s="161"/>
      <c r="D54" s="3">
        <f t="shared" si="0"/>
        <v>0</v>
      </c>
      <c r="E54" s="3"/>
      <c r="F54" s="3"/>
      <c r="G54" s="3"/>
      <c r="H54" s="3"/>
      <c r="I54" s="3"/>
      <c r="J54" s="74"/>
      <c r="K54" s="3"/>
      <c r="L54" s="3"/>
      <c r="M54" s="3"/>
      <c r="N54" s="55"/>
      <c r="O54" s="159"/>
      <c r="P54" s="161"/>
      <c r="Q54" s="54"/>
      <c r="R54" s="165"/>
      <c r="S54" s="170"/>
      <c r="T54" s="1"/>
      <c r="U54" s="240"/>
      <c r="V54" s="245"/>
      <c r="W54" s="245"/>
      <c r="X54" s="37"/>
    </row>
    <row r="55" spans="1:25">
      <c r="A55" s="222">
        <v>41774</v>
      </c>
      <c r="B55" s="61"/>
      <c r="C55" s="156"/>
      <c r="D55" s="60">
        <f t="shared" si="0"/>
        <v>0</v>
      </c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151"/>
      <c r="P55" s="156"/>
      <c r="Q55" s="80"/>
      <c r="R55" s="164"/>
      <c r="S55" s="169"/>
      <c r="T55" s="67"/>
      <c r="U55" s="239"/>
      <c r="V55" s="244"/>
      <c r="W55" s="244"/>
      <c r="X55" s="82"/>
    </row>
    <row r="56" spans="1:25">
      <c r="A56" s="224">
        <v>41791</v>
      </c>
      <c r="B56" s="55"/>
      <c r="C56" s="161"/>
      <c r="D56" s="3">
        <f t="shared" si="0"/>
        <v>0</v>
      </c>
      <c r="E56" s="3"/>
      <c r="F56" s="3"/>
      <c r="G56" s="3"/>
      <c r="H56" s="3"/>
      <c r="I56" s="3"/>
      <c r="J56" s="74"/>
      <c r="K56" s="3"/>
      <c r="L56" s="3"/>
      <c r="M56" s="3"/>
      <c r="N56" s="55"/>
      <c r="O56" s="159"/>
      <c r="P56" s="161"/>
      <c r="Q56" s="54"/>
      <c r="R56" s="165"/>
      <c r="S56" s="170"/>
      <c r="T56" s="1"/>
      <c r="U56" s="240"/>
      <c r="V56" s="245"/>
      <c r="W56" s="245"/>
      <c r="X56" s="37"/>
    </row>
    <row r="57" spans="1:25" ht="15.75" thickBot="1">
      <c r="A57" s="223">
        <v>41805</v>
      </c>
      <c r="B57" s="73"/>
      <c r="C57" s="157"/>
      <c r="D57" s="71">
        <f t="shared" si="0"/>
        <v>0</v>
      </c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152"/>
      <c r="P57" s="157"/>
      <c r="Q57" s="86"/>
      <c r="R57" s="167"/>
      <c r="S57" s="172"/>
      <c r="T57" s="70"/>
      <c r="U57" s="243"/>
      <c r="V57" s="248"/>
      <c r="W57" s="248"/>
      <c r="X57" s="87"/>
      <c r="Y57" s="41" t="s">
        <v>28</v>
      </c>
    </row>
    <row r="58" spans="1:25" ht="11.25" customHeight="1"/>
    <row r="59" spans="1:25" ht="10.5" customHeight="1"/>
    <row r="60" spans="1:25" ht="23.25">
      <c r="B60" s="412" t="s">
        <v>44</v>
      </c>
      <c r="C60" s="412"/>
      <c r="D60" s="412"/>
      <c r="E60" s="412"/>
      <c r="F60" s="412"/>
      <c r="G60" s="412"/>
      <c r="H60" s="412"/>
      <c r="I60" s="412"/>
      <c r="J60" s="412"/>
      <c r="K60" s="412"/>
      <c r="L60" s="412"/>
      <c r="M60" s="412"/>
      <c r="N60" s="412"/>
      <c r="O60" s="412"/>
      <c r="P60" s="412"/>
      <c r="Q60" s="412"/>
      <c r="R60" s="412"/>
      <c r="S60" s="412"/>
      <c r="T60" s="412"/>
    </row>
    <row r="61" spans="1:25" ht="15.75" thickBot="1">
      <c r="B61" s="421" t="s">
        <v>43</v>
      </c>
      <c r="C61" s="421"/>
      <c r="D61" s="421"/>
      <c r="E61" s="421"/>
      <c r="F61" s="421"/>
      <c r="G61" s="421"/>
      <c r="H61" s="421"/>
      <c r="I61" s="421"/>
      <c r="J61" s="421"/>
      <c r="K61" s="421"/>
      <c r="L61" s="421"/>
      <c r="M61" s="421"/>
      <c r="N61" s="421"/>
      <c r="O61" s="421"/>
      <c r="P61" s="421"/>
      <c r="Q61" s="421"/>
      <c r="R61" s="421"/>
      <c r="S61" s="421"/>
      <c r="T61" s="421"/>
    </row>
    <row r="62" spans="1:25">
      <c r="A62" s="57">
        <v>41266</v>
      </c>
      <c r="B62" s="26"/>
      <c r="C62" s="136">
        <v>36.22</v>
      </c>
      <c r="D62" s="29">
        <f t="shared" ref="D62:D65" si="1">SUM(F62,G62,H62)</f>
        <v>0</v>
      </c>
      <c r="E62" s="29"/>
      <c r="F62" s="29"/>
      <c r="G62" s="29"/>
      <c r="H62" s="29"/>
      <c r="I62" s="29"/>
      <c r="J62" s="92"/>
      <c r="K62" s="29"/>
      <c r="L62" s="29"/>
      <c r="M62" s="29"/>
      <c r="N62" s="64">
        <v>7.4</v>
      </c>
      <c r="O62" s="148">
        <v>7.7</v>
      </c>
      <c r="P62" s="153">
        <v>7.4</v>
      </c>
      <c r="Q62" s="338">
        <v>16.5</v>
      </c>
      <c r="R62" s="163">
        <v>19.2</v>
      </c>
      <c r="S62" s="168">
        <v>18.7</v>
      </c>
      <c r="T62" s="38"/>
      <c r="U62" s="34"/>
      <c r="V62" s="34"/>
      <c r="W62" s="36"/>
      <c r="X62" s="34"/>
    </row>
    <row r="63" spans="1:25">
      <c r="A63" s="58" t="s">
        <v>36</v>
      </c>
      <c r="B63" s="95"/>
      <c r="C63" s="141"/>
      <c r="D63" s="96">
        <f t="shared" si="1"/>
        <v>0</v>
      </c>
      <c r="E63" s="96"/>
      <c r="F63" s="96"/>
      <c r="G63" s="96"/>
      <c r="H63" s="96"/>
      <c r="I63" s="96"/>
      <c r="J63" s="93"/>
      <c r="K63" s="96"/>
      <c r="L63" s="96"/>
      <c r="M63" s="96"/>
      <c r="N63" s="97"/>
      <c r="O63" s="149"/>
      <c r="P63" s="154"/>
      <c r="Q63" s="98"/>
      <c r="R63" s="175"/>
      <c r="S63" s="177"/>
      <c r="T63" s="99"/>
      <c r="U63" s="100"/>
      <c r="V63" s="100"/>
      <c r="W63" s="101"/>
      <c r="X63" s="100"/>
    </row>
    <row r="64" spans="1:25">
      <c r="A64" s="58" t="s">
        <v>40</v>
      </c>
      <c r="B64" s="1"/>
      <c r="C64" s="138"/>
      <c r="D64" s="3">
        <f t="shared" si="1"/>
        <v>0</v>
      </c>
      <c r="E64" s="3"/>
      <c r="F64" s="3"/>
      <c r="G64" s="3"/>
      <c r="H64" s="3"/>
      <c r="I64" s="3"/>
      <c r="J64" s="93"/>
      <c r="K64" s="3"/>
      <c r="L64" s="3"/>
      <c r="M64" s="3"/>
      <c r="N64" s="55"/>
      <c r="O64" s="159"/>
      <c r="P64" s="161"/>
      <c r="Q64" s="54"/>
      <c r="R64" s="165"/>
      <c r="S64" s="170"/>
      <c r="T64" s="39"/>
      <c r="U64" s="35"/>
      <c r="V64" s="35"/>
      <c r="W64" s="37"/>
      <c r="X64" s="35"/>
    </row>
    <row r="65" spans="1:24" ht="15.75" thickBot="1">
      <c r="A65" s="59" t="s">
        <v>40</v>
      </c>
      <c r="B65" s="102"/>
      <c r="C65" s="142"/>
      <c r="D65" s="103">
        <f t="shared" si="1"/>
        <v>0</v>
      </c>
      <c r="E65" s="103"/>
      <c r="F65" s="103"/>
      <c r="G65" s="103"/>
      <c r="H65" s="103"/>
      <c r="I65" s="103"/>
      <c r="J65" s="94"/>
      <c r="K65" s="103"/>
      <c r="L65" s="103"/>
      <c r="M65" s="103"/>
      <c r="N65" s="104"/>
      <c r="O65" s="173"/>
      <c r="P65" s="174"/>
      <c r="Q65" s="105"/>
      <c r="R65" s="176"/>
      <c r="S65" s="178"/>
      <c r="T65" s="106"/>
      <c r="U65" s="107"/>
      <c r="V65" s="107"/>
      <c r="W65" s="108"/>
      <c r="X65" s="107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A3:X3"/>
    <mergeCell ref="A4:X4"/>
  </mergeCells>
  <pageMargins left="0.25" right="0.25" top="0.75" bottom="0.75" header="0.3" footer="0.3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64"/>
  <sheetViews>
    <sheetView topLeftCell="C1" zoomScaleNormal="100" workbookViewId="0">
      <selection activeCell="N27" sqref="N27"/>
    </sheetView>
  </sheetViews>
  <sheetFormatPr defaultRowHeight="1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>
      <c r="B1" s="418" t="s">
        <v>19</v>
      </c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392"/>
      <c r="R1" s="392"/>
    </row>
    <row r="2" spans="1:19" ht="17.25" customHeight="1">
      <c r="A2" s="392"/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392"/>
      <c r="R2" s="392"/>
    </row>
    <row r="3" spans="1:19" ht="18.75">
      <c r="A3" s="416" t="str">
        <f>'FSSD_Jan 2013_Inf Conc.'!A3</f>
        <v>Fairfield - Suisun Swere District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</row>
    <row r="4" spans="1:19" ht="18.75">
      <c r="A4" s="428" t="str">
        <f>'FSSD_Jan 2013_Inf Conc.'!A4</f>
        <v>Giti Heravian - Ph # 707.428.9153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</row>
    <row r="5" spans="1:19" ht="8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231"/>
      <c r="R5" s="231"/>
    </row>
    <row r="6" spans="1:19" ht="27" customHeight="1" thickBot="1">
      <c r="B6" s="429" t="s">
        <v>75</v>
      </c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232"/>
      <c r="R6" s="232"/>
    </row>
    <row r="7" spans="1:19" ht="45">
      <c r="A7" s="10" t="s">
        <v>0</v>
      </c>
      <c r="B7" s="422" t="s">
        <v>16</v>
      </c>
      <c r="C7" s="423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4" t="s">
        <v>53</v>
      </c>
      <c r="N7" s="44" t="s">
        <v>10</v>
      </c>
      <c r="O7" s="49" t="s">
        <v>47</v>
      </c>
      <c r="P7" s="49" t="s">
        <v>90</v>
      </c>
      <c r="Q7" s="49" t="s">
        <v>46</v>
      </c>
      <c r="R7" s="49" t="s">
        <v>92</v>
      </c>
      <c r="S7" s="21"/>
    </row>
    <row r="8" spans="1:19" ht="35.25" thickBot="1">
      <c r="A8" s="213" t="s">
        <v>82</v>
      </c>
      <c r="B8" s="14" t="s">
        <v>17</v>
      </c>
      <c r="C8" s="135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5"/>
      <c r="O8" s="50" t="s">
        <v>22</v>
      </c>
      <c r="P8" s="50" t="s">
        <v>22</v>
      </c>
      <c r="Q8" s="50" t="s">
        <v>50</v>
      </c>
      <c r="R8" s="50" t="s">
        <v>91</v>
      </c>
      <c r="S8" s="21"/>
    </row>
    <row r="9" spans="1:19">
      <c r="A9" s="219">
        <f>'FSSD_Jan 2013_EFF Conc.'!A10</f>
        <v>41101</v>
      </c>
      <c r="B9" s="259">
        <f>'FSSD_Jan 2013_EFF Conc.'!B10</f>
        <v>11.33</v>
      </c>
      <c r="C9" s="153">
        <f>'FSSD_Jan 2013_EFF Conc.'!C10</f>
        <v>16.88</v>
      </c>
      <c r="D9" s="29">
        <f>'FSSD_Jan 2013_EFF Conc.'!D10*B9*3.78</f>
        <v>1113.5123999999998</v>
      </c>
      <c r="E9" s="29">
        <f>'FSSD_Jan 2013_EFF Conc.'!E10*B9*3.78</f>
        <v>14.989589999999998</v>
      </c>
      <c r="F9" s="259">
        <f>'FSSD_Jan 2013_EFF Conc.'!F10*B9*3.78</f>
        <v>3.7688111999999996</v>
      </c>
      <c r="G9" s="29">
        <f>'FSSD_Jan 2013_EFF Conc.'!G10*B9*3.78</f>
        <v>1113.5123999999998</v>
      </c>
      <c r="H9" s="303">
        <f>'FSSD_Jan 2013_EFF Conc.'!H10*B9*3.78</f>
        <v>0.59958359999999999</v>
      </c>
      <c r="I9" s="303">
        <f>'FSSD_Jan 2013_EFF Conc.'!I10*B9*3.78</f>
        <v>1.0278575999999999</v>
      </c>
      <c r="J9" s="79">
        <f>'FSSD_Jan 2013_EFF Conc.'!J10*B9*3.78</f>
        <v>0</v>
      </c>
      <c r="K9" s="29">
        <f>'FSSD_Jan 2013_EFF Conc.'!K10*B9*3.78</f>
        <v>200.432232</v>
      </c>
      <c r="L9" s="259">
        <f>'FSSD_Jan 2013_EFF Conc.'!L10*B9*3.78</f>
        <v>198.290862</v>
      </c>
      <c r="M9" s="259">
        <f>'FSSD_Jan 2013_EFF Conc.'!M10*C9*3.78</f>
        <v>299.89007999999995</v>
      </c>
      <c r="N9" s="38">
        <f>'FSSD_Jan 2013_EFF Conc.'!T10*B9*3.78</f>
        <v>0</v>
      </c>
      <c r="O9" s="277">
        <f>SUM('FSSD_Jan 2013_Inf Loads'!$F$6,'FSSD_Jan 2013_Inf Loads'!$H$6,'FSSD_Jan 2013_Inf Loads'!$I$6)-SUM(E9,G9,H9)</f>
        <v>1387.9286063999996</v>
      </c>
      <c r="P9" s="253">
        <f>((SUM('FSSD_Jan 2013_Inf Loads'!$F$6,'FSSD_Jan 2013_Inf Loads'!$H$6,'FSSD_Jan 2013_Inf Loads'!$I$6))-(SUM(E9,G9,H9)))/(SUM('FSSD_Jan 2013_Inf Loads'!$F$6,'FSSD_Jan 2013_Inf Loads'!$H$6,'FSSD_Jan 2013_Inf Loads'!$I$6))</f>
        <v>0.55141516276932367</v>
      </c>
      <c r="Q9" s="51">
        <f>'FSSD_Jan 2013_Inf Loads'!$L$6-K9</f>
        <v>175.50585359999997</v>
      </c>
      <c r="R9" s="256">
        <f>('FSSD_Jan 2013_Inf Loads'!$L$6-K9)/('FSSD_Jan 2013_Inf Loads'!$L$6)</f>
        <v>0.46684776116761706</v>
      </c>
    </row>
    <row r="10" spans="1:19">
      <c r="A10" s="222">
        <f>'FSSD_Jan 2013_EFF Conc.'!A11</f>
        <v>41107</v>
      </c>
      <c r="B10" s="262">
        <f>'FSSD_Jan 2013_EFF Conc.'!B11</f>
        <v>11.85</v>
      </c>
      <c r="C10" s="156">
        <f>'FSSD_Jan 2013_EFF Conc.'!C11</f>
        <v>18.489999999999998</v>
      </c>
      <c r="D10" s="60">
        <f>'FSSD_Jan 2013_EFF Conc.'!D11*B10*3.78</f>
        <v>1254.204</v>
      </c>
      <c r="E10" s="60">
        <f>'FSSD_Jan 2013_EFF Conc.'!E11*B10*3.78</f>
        <v>42.105419999999995</v>
      </c>
      <c r="F10" s="262">
        <f>'FSSD_Jan 2013_EFF Conc.'!F11*B10*3.78</f>
        <v>10.302390000000001</v>
      </c>
      <c r="G10" s="60">
        <f>'FSSD_Jan 2013_EFF Conc.'!G11*B10*3.78</f>
        <v>1209.4109999999998</v>
      </c>
      <c r="H10" s="274">
        <f>'FSSD_Jan 2013_EFF Conc.'!H11*B10*3.78</f>
        <v>0</v>
      </c>
      <c r="I10" s="274">
        <f>'FSSD_Jan 2013_EFF Conc.'!I11*B10*3.78</f>
        <v>0.89585999999999988</v>
      </c>
      <c r="J10" s="60">
        <f>'FSSD_Jan 2013_EFF Conc.'!J11*B10*3.78</f>
        <v>0</v>
      </c>
      <c r="K10" s="60">
        <f>'FSSD_Jan 2013_EFF Conc.'!K11*B10*3.78</f>
        <v>224.86085999999997</v>
      </c>
      <c r="L10" s="262">
        <f>'FSSD_Jan 2013_EFF Conc.'!L11*B10*3.78</f>
        <v>225.75671999999997</v>
      </c>
      <c r="M10" s="262">
        <f>'FSSD_Jan 2013_EFF Conc.'!M11*C10*3.78</f>
        <v>321.50411999999994</v>
      </c>
      <c r="N10" s="68">
        <f>'FSSD_Jan 2013_EFF Conc.'!T11*B10*3.78</f>
        <v>0</v>
      </c>
      <c r="O10" s="278">
        <f>SUM('FSSD_Jan 2013_Inf Loads'!$F$6,'FSSD_Jan 2013_Inf Loads'!$H$6,'FSSD_Jan 2013_Inf Loads'!$I$6)-SUM(E10,G10,H10)</f>
        <v>1265.5137599999994</v>
      </c>
      <c r="P10" s="257">
        <f>((SUM('FSSD_Jan 2013_Inf Loads'!$F$6,'FSSD_Jan 2013_Inf Loads'!$H$6,'FSSD_Jan 2013_Inf Loads'!$I$6))-(SUM(E10,G10,H10)))/(SUM('FSSD_Jan 2013_Inf Loads'!$F$6,'FSSD_Jan 2013_Inf Loads'!$H$6,'FSSD_Jan 2013_Inf Loads'!$I$6))</f>
        <v>0.50278052685089369</v>
      </c>
      <c r="Q10" s="114">
        <f>'FSSD_Jan 2013_Inf Loads'!$L$6-K10</f>
        <v>151.07722559999999</v>
      </c>
      <c r="R10" s="257">
        <f>('FSSD_Jan 2013_Inf Loads'!$L$6-K10)/('FSSD_Jan 2013_Inf Loads'!$L$6)</f>
        <v>0.40186730577956642</v>
      </c>
    </row>
    <row r="11" spans="1:19">
      <c r="A11" s="224">
        <f>'FSSD_Jan 2013_EFF Conc.'!A12</f>
        <v>41127</v>
      </c>
      <c r="B11" s="263">
        <f>'FSSD_Jan 2013_EFF Conc.'!B12</f>
        <v>11.48</v>
      </c>
      <c r="C11" s="161">
        <f>'FSSD_Jan 2013_EFF Conc.'!C12</f>
        <v>18.2</v>
      </c>
      <c r="D11" s="3">
        <f>'FSSD_Jan 2013_EFF Conc.'!D12*B11*3.78</f>
        <v>1432.0152</v>
      </c>
      <c r="E11" s="3">
        <f>'FSSD_Jan 2013_EFF Conc.'!E12*B11*3.78</f>
        <v>42.526512000000004</v>
      </c>
      <c r="F11" s="263">
        <f>'FSSD_Jan 2013_EFF Conc.'!F12*B11*3.78</f>
        <v>0</v>
      </c>
      <c r="G11" s="3">
        <f>'FSSD_Jan 2013_EFF Conc.'!G12*B11*3.78</f>
        <v>1432.0152</v>
      </c>
      <c r="H11" s="275">
        <f>'FSSD_Jan 2013_EFF Conc.'!H12*B11*3.78</f>
        <v>0.4773384</v>
      </c>
      <c r="I11" s="275">
        <f>'FSSD_Jan 2013_EFF Conc.'!I12*B11*3.78</f>
        <v>12.584375999999999</v>
      </c>
      <c r="J11" s="74">
        <f>'FSSD_Jan 2013_EFF Conc.'!J12*B11*3.78</f>
        <v>0</v>
      </c>
      <c r="K11" s="3">
        <f>'FSSD_Jan 2013_EFF Conc.'!K12*B11*3.78</f>
        <v>238.66919999999999</v>
      </c>
      <c r="L11" s="263">
        <f>'FSSD_Jan 2013_EFF Conc.'!L12*B11*3.78</f>
        <v>234.32975999999999</v>
      </c>
      <c r="M11" s="263">
        <f>'FSSD_Jan 2013_EFF Conc.'!M12*C11*3.78</f>
        <v>337.10040000000004</v>
      </c>
      <c r="N11" s="39">
        <f>'FSSD_Jan 2013_EFF Conc.'!T12*B11*3.78</f>
        <v>0</v>
      </c>
      <c r="O11" s="279">
        <f>SUM('FSSD_Jan 2013_Inf Loads'!$F$6,'FSSD_Jan 2013_Inf Loads'!$H$6,'FSSD_Jan 2013_Inf Loads'!$I$6)-SUM(E11,G11,H11)</f>
        <v>1042.0111295999993</v>
      </c>
      <c r="P11" s="254">
        <f>((SUM('FSSD_Jan 2013_Inf Loads'!$F$6,'FSSD_Jan 2013_Inf Loads'!$H$6,'FSSD_Jan 2013_Inf Loads'!$I$6))-(SUM(E11,G11,H11)))/(SUM('FSSD_Jan 2013_Inf Loads'!$F$6,'FSSD_Jan 2013_Inf Loads'!$H$6,'FSSD_Jan 2013_Inf Loads'!$I$6))</f>
        <v>0.41398436056893034</v>
      </c>
      <c r="Q11" s="52">
        <f>'FSSD_Jan 2013_Inf Loads'!$L$6-K11</f>
        <v>137.26888559999998</v>
      </c>
      <c r="R11" s="258">
        <f>('FSSD_Jan 2013_Inf Loads'!$L$6-K11)/('FSSD_Jan 2013_Inf Loads'!$L$6)</f>
        <v>0.36513694902956645</v>
      </c>
    </row>
    <row r="12" spans="1:19">
      <c r="A12" s="222">
        <f>'FSSD_Jan 2013_EFF Conc.'!A13</f>
        <v>41136</v>
      </c>
      <c r="B12" s="262">
        <f>'FSSD_Jan 2013_EFF Conc.'!B13</f>
        <v>11.6</v>
      </c>
      <c r="C12" s="156">
        <f>'FSSD_Jan 2013_EFF Conc.'!C13</f>
        <v>23.6</v>
      </c>
      <c r="D12" s="60">
        <f>'FSSD_Jan 2013_EFF Conc.'!D13*B12*3.78</f>
        <v>1446.9839999999999</v>
      </c>
      <c r="E12" s="60">
        <f>'FSSD_Jan 2013_EFF Conc.'!E13*B12*3.78</f>
        <v>14.469839999999998</v>
      </c>
      <c r="F12" s="262">
        <f>'FSSD_Jan 2013_EFF Conc.'!F13*B12*3.78</f>
        <v>14.90832</v>
      </c>
      <c r="G12" s="60">
        <f>'FSSD_Jan 2013_EFF Conc.'!G13*B12*3.78</f>
        <v>1403.136</v>
      </c>
      <c r="H12" s="274">
        <f>'FSSD_Jan 2013_EFF Conc.'!H13*B12*3.78</f>
        <v>0.48232799999999992</v>
      </c>
      <c r="I12" s="274">
        <f>'FSSD_Jan 2013_EFF Conc.'!I13*B12*3.78</f>
        <v>1.4031359999999999</v>
      </c>
      <c r="J12" s="60">
        <f>'FSSD_Jan 2013_EFF Conc.'!J13*B12*3.78</f>
        <v>0</v>
      </c>
      <c r="K12" s="60">
        <f>'FSSD_Jan 2013_EFF Conc.'!K13*B12*3.78</f>
        <v>245.54879999999997</v>
      </c>
      <c r="L12" s="262">
        <f>'FSSD_Jan 2013_EFF Conc.'!L13*B12*3.78</f>
        <v>241.16399999999999</v>
      </c>
      <c r="M12" s="262">
        <f>'FSSD_Jan 2013_EFF Conc.'!M13*C12*3.78</f>
        <v>437.11920000000003</v>
      </c>
      <c r="N12" s="68">
        <f>'FSSD_Jan 2013_EFF Conc.'!T13*B12*3.78</f>
        <v>0</v>
      </c>
      <c r="O12" s="278">
        <f>SUM('FSSD_Jan 2013_Inf Loads'!$F$6,'FSSD_Jan 2013_Inf Loads'!$H$6,'FSSD_Jan 2013_Inf Loads'!$I$6)-SUM(E12,G12,H12)</f>
        <v>1098.9420119999993</v>
      </c>
      <c r="P12" s="257">
        <f>((SUM('FSSD_Jan 2013_Inf Loads'!$F$6,'FSSD_Jan 2013_Inf Loads'!$H$6,'FSSD_Jan 2013_Inf Loads'!$I$6))-(SUM(E12,G12,H12)))/(SUM('FSSD_Jan 2013_Inf Loads'!$F$6,'FSSD_Jan 2013_Inf Loads'!$H$6,'FSSD_Jan 2013_Inf Loads'!$I$6))</f>
        <v>0.43660263620676953</v>
      </c>
      <c r="Q12" s="114">
        <f>'FSSD_Jan 2013_Inf Loads'!$L$6-K12</f>
        <v>130.38928559999999</v>
      </c>
      <c r="R12" s="257">
        <f>('FSSD_Jan 2013_Inf Loads'!$L$6-K12)/('FSSD_Jan 2013_Inf Loads'!$L$6)</f>
        <v>0.34683712716123916</v>
      </c>
    </row>
    <row r="13" spans="1:19">
      <c r="A13" s="224">
        <f>'FSSD_Jan 2013_EFF Conc.'!A14</f>
        <v>41164</v>
      </c>
      <c r="B13" s="263">
        <f>'FSSD_Jan 2013_EFF Conc.'!B14</f>
        <v>11.51</v>
      </c>
      <c r="C13" s="161">
        <f>'FSSD_Jan 2013_EFF Conc.'!C14</f>
        <v>19.2</v>
      </c>
      <c r="D13" s="3">
        <f>'FSSD_Jan 2013_EFF Conc.'!D14*B13*3.78</f>
        <v>1305.2339999999999</v>
      </c>
      <c r="E13" s="3">
        <f>'FSSD_Jan 2013_EFF Conc.'!E14*B13*3.78</f>
        <v>47.858580000000003</v>
      </c>
      <c r="F13" s="263">
        <f>'FSSD_Jan 2013_EFF Conc.'!F14*B13*3.78</f>
        <v>19.143432000000001</v>
      </c>
      <c r="G13" s="3">
        <f>'FSSD_Jan 2013_EFF Conc.'!G14*B13*3.78</f>
        <v>1261.7262000000001</v>
      </c>
      <c r="H13" s="275">
        <f>'FSSD_Jan 2013_EFF Conc.'!H14*B13*3.78</f>
        <v>0.47858579999999995</v>
      </c>
      <c r="I13" s="275">
        <f>'FSSD_Jan 2013_EFF Conc.'!I14*B13*3.78</f>
        <v>1.6968041999999999</v>
      </c>
      <c r="J13" s="74">
        <f>'FSSD_Jan 2013_EFF Conc.'!J14*B13*3.78</f>
        <v>0</v>
      </c>
      <c r="K13" s="3">
        <f>'FSSD_Jan 2013_EFF Conc.'!K14*B13*3.78</f>
        <v>187.08353999999997</v>
      </c>
      <c r="L13" s="263">
        <f>'FSSD_Jan 2013_EFF Conc.'!L14*B13*3.78</f>
        <v>182.73275999999998</v>
      </c>
      <c r="M13" s="263">
        <f>'FSSD_Jan 2013_EFF Conc.'!M14*C13*3.78</f>
        <v>304.81919999999997</v>
      </c>
      <c r="N13" s="39">
        <f>'FSSD_Jan 2013_EFF Conc.'!T14*B13*3.78</f>
        <v>0</v>
      </c>
      <c r="O13" s="279">
        <f>SUM('FSSD_Jan 2013_Inf Loads'!$F$6,'FSSD_Jan 2013_Inf Loads'!$H$6,'FSSD_Jan 2013_Inf Loads'!$I$6)-SUM(E13,G13,H13)</f>
        <v>1206.9668141999991</v>
      </c>
      <c r="P13" s="254">
        <f>((SUM('FSSD_Jan 2013_Inf Loads'!$F$6,'FSSD_Jan 2013_Inf Loads'!$H$6,'FSSD_Jan 2013_Inf Loads'!$I$6))-(SUM(E13,G13,H13)))/(SUM('FSSD_Jan 2013_Inf Loads'!$F$6,'FSSD_Jan 2013_Inf Loads'!$H$6,'FSSD_Jan 2013_Inf Loads'!$I$6))</f>
        <v>0.47952019955517555</v>
      </c>
      <c r="Q13" s="52">
        <f>'FSSD_Jan 2013_Inf Loads'!$L$6-K13</f>
        <v>188.85454559999999</v>
      </c>
      <c r="R13" s="258">
        <f>('FSSD_Jan 2013_Inf Loads'!$L$6-K13)/('FSSD_Jan 2013_Inf Loads'!$L$6)</f>
        <v>0.50235544850048042</v>
      </c>
    </row>
    <row r="14" spans="1:19">
      <c r="A14" s="225">
        <f>'FSSD_Jan 2013_EFF Conc.'!A15</f>
        <v>41176</v>
      </c>
      <c r="B14" s="264">
        <f>'FSSD_Jan 2013_EFF Conc.'!B15</f>
        <v>12.42</v>
      </c>
      <c r="C14" s="162">
        <f>'FSSD_Jan 2013_EFF Conc.'!C15</f>
        <v>18.391400000000001</v>
      </c>
      <c r="D14" s="62">
        <f>'FSSD_Jan 2013_EFF Conc.'!D15*B14*3.78</f>
        <v>1408.4280000000001</v>
      </c>
      <c r="E14" s="62">
        <f>'FSSD_Jan 2013_EFF Conc.'!E15*B14*3.78</f>
        <v>9.8589959999999994</v>
      </c>
      <c r="F14" s="264">
        <f>'FSSD_Jan 2013_EFF Conc.'!F15*B14*3.78</f>
        <v>5.1642359999999998</v>
      </c>
      <c r="G14" s="62">
        <f>'FSSD_Jan 2013_EFF Conc.'!G15*B14*3.78</f>
        <v>1408.4280000000001</v>
      </c>
      <c r="H14" s="276">
        <f>'FSSD_Jan 2013_EFF Conc.'!H15*B14*3.78</f>
        <v>0.65726640000000003</v>
      </c>
      <c r="I14" s="276">
        <f>'FSSD_Jan 2013_EFF Conc.'!I15*B14*3.78</f>
        <v>2.3004324</v>
      </c>
      <c r="J14" s="62">
        <f>'FSSD_Jan 2013_EFF Conc.'!J15*B14*3.78</f>
        <v>0</v>
      </c>
      <c r="K14" s="62">
        <f>'FSSD_Jan 2013_EFF Conc.'!K15*B14*3.78</f>
        <v>197.17991999999998</v>
      </c>
      <c r="L14" s="264">
        <f>'FSSD_Jan 2013_EFF Conc.'!L15*B14*3.78</f>
        <v>197.17991999999998</v>
      </c>
      <c r="M14" s="264">
        <f>'FSSD_Jan 2013_EFF Conc.'!M15*C14*3.78</f>
        <v>278.077968</v>
      </c>
      <c r="N14" s="69">
        <f>'FSSD_Jan 2013_EFF Conc.'!T15*B14*3.78</f>
        <v>0</v>
      </c>
      <c r="O14" s="280">
        <f>SUM('FSSD_Jan 2013_Inf Loads'!$F$6,'FSSD_Jan 2013_Inf Loads'!$H$6,'FSSD_Jan 2013_Inf Loads'!$I$6)-SUM(E14,G14,H14)</f>
        <v>1098.0859175999992</v>
      </c>
      <c r="P14" s="255">
        <f>((SUM('FSSD_Jan 2013_Inf Loads'!$F$6,'FSSD_Jan 2013_Inf Loads'!$H$6,'FSSD_Jan 2013_Inf Loads'!$I$6))-(SUM(E14,G14,H14)))/(SUM('FSSD_Jan 2013_Inf Loads'!$F$6,'FSSD_Jan 2013_Inf Loads'!$H$6,'FSSD_Jan 2013_Inf Loads'!$I$6))</f>
        <v>0.4362625153743685</v>
      </c>
      <c r="Q14" s="115">
        <f>'FSSD_Jan 2013_Inf Loads'!$L$6-K14</f>
        <v>178.75816559999998</v>
      </c>
      <c r="R14" s="255">
        <f>('FSSD_Jan 2013_Inf Loads'!$L$6-K14)/('FSSD_Jan 2013_Inf Loads'!$L$6)</f>
        <v>0.47549895168163298</v>
      </c>
      <c r="S14" s="23" t="s">
        <v>30</v>
      </c>
    </row>
    <row r="15" spans="1:19">
      <c r="A15" s="224">
        <f>'FSSD_Jan 2013_EFF Conc.'!A16</f>
        <v>41190</v>
      </c>
      <c r="B15" s="263">
        <f>'FSSD_Jan 2013_EFF Conc.'!B16</f>
        <v>13.05</v>
      </c>
      <c r="C15" s="161">
        <f>'FSSD_Jan 2013_EFF Conc.'!C16</f>
        <v>21.81</v>
      </c>
      <c r="D15" s="3">
        <f>'FSSD_Jan 2013_EFF Conc.'!D16*B15*3.78</f>
        <v>1438.43364</v>
      </c>
      <c r="E15" s="3">
        <f>'FSSD_Jan 2013_EFF Conc.'!E16*B15*3.78</f>
        <v>7.3993500000000001</v>
      </c>
      <c r="F15" s="3">
        <f>'FSSD_Jan 2013_EFF Conc.'!F16*B15*3.78</f>
        <v>6.9060600000000001</v>
      </c>
      <c r="G15" s="3">
        <f>'FSSD_Jan 2013_EFF Conc.'!G16*B15*3.78</f>
        <v>1430.5410000000002</v>
      </c>
      <c r="H15" s="275">
        <f>'FSSD_Jan 2013_EFF Conc.'!H16*B15*3.78</f>
        <v>0.64127699999999999</v>
      </c>
      <c r="I15" s="275">
        <f>'FSSD_Jan 2013_EFF Conc.'!I16*B15*3.78</f>
        <v>1.1838960000000001</v>
      </c>
      <c r="J15" s="74">
        <f>'FSSD_Jan 2013_EFF Conc.'!J16*B15*3.78</f>
        <v>0</v>
      </c>
      <c r="K15" s="3">
        <f>'FSSD_Jan 2013_EFF Conc.'!K16*B15*3.78</f>
        <v>221.48721</v>
      </c>
      <c r="L15" s="3">
        <f>'FSSD_Jan 2013_EFF Conc.'!L16*B15*3.78</f>
        <v>219.51405</v>
      </c>
      <c r="M15" s="3">
        <f>'FSSD_Jan 2013_EFF Conc.'!M16*C15*3.78</f>
        <v>362.74392</v>
      </c>
      <c r="N15" s="39">
        <f>'FSSD_Jan 2013_EFF Conc.'!T16*B15*3.78</f>
        <v>0</v>
      </c>
      <c r="O15" s="279">
        <f>SUM('FSSD_Jan 2013_Inf Loads'!$F$7,'FSSD_Jan 2013_Inf Loads'!$H$7,'FSSD_Jan 2013_Inf Loads'!$I$7)-SUM(E15,G15,H15)</f>
        <v>611.58740579999949</v>
      </c>
      <c r="P15" s="380">
        <f>((SUM('FSSD_Jan 2013_Inf Loads'!$F$7,'FSSD_Jan 2013_Inf Loads'!$H$7,'FSSD_Jan 2013_Inf Loads'!$I$7))-(SUM(E15,G15,H15)))/(SUM('FSSD_Jan 2013_Inf Loads'!$F$7,'FSSD_Jan 2013_Inf Loads'!$H$7,'FSSD_Jan 2013_Inf Loads'!$I$6))</f>
        <v>0.29831072268452402</v>
      </c>
      <c r="Q15" s="52">
        <f>'FSSD_Jan 2013_Inf Loads'!$L$7-K15</f>
        <v>427.77972719999991</v>
      </c>
      <c r="R15" s="52">
        <f>('FSSD_Jan 2013_Inf Loads'!$L$7-K15)/('FSSD_Jan 2013_Inf Loads'!$L$7)</f>
        <v>0.65886571869010302</v>
      </c>
    </row>
    <row r="16" spans="1:19">
      <c r="A16" s="222">
        <f>'FSSD_Jan 2013_EFF Conc.'!A17</f>
        <v>41204</v>
      </c>
      <c r="B16" s="262">
        <f>'FSSD_Jan 2013_EFF Conc.'!B17</f>
        <v>15.09</v>
      </c>
      <c r="C16" s="156">
        <f>'FSSD_Jan 2013_EFF Conc.'!C17</f>
        <v>23.04</v>
      </c>
      <c r="D16" s="60">
        <f>'FSSD_Jan 2013_EFF Conc.'!D17*B16*3.78</f>
        <v>1844.1096659999998</v>
      </c>
      <c r="E16" s="60">
        <f>'FSSD_Jan 2013_EFF Conc.'!E17*B16*3.78</f>
        <v>18.252863999999999</v>
      </c>
      <c r="F16" s="60">
        <f>'FSSD_Jan 2013_EFF Conc.'!F17*B16*3.78</f>
        <v>8.5560299999999998</v>
      </c>
      <c r="G16" s="60">
        <f>'FSSD_Jan 2013_EFF Conc.'!G17*B16*3.78</f>
        <v>1825.2864</v>
      </c>
      <c r="H16" s="274">
        <f>'FSSD_Jan 2013_EFF Conc.'!H17*B16*3.78</f>
        <v>0.62744219999999995</v>
      </c>
      <c r="I16" s="274">
        <f>'FSSD_Jan 2013_EFF Conc.'!I17*B16*3.78</f>
        <v>1.6541657999999999</v>
      </c>
      <c r="J16" s="60">
        <f>'FSSD_Jan 2013_EFF Conc.'!J17*B16*3.78</f>
        <v>0</v>
      </c>
      <c r="K16" s="60">
        <f>'FSSD_Jan 2013_EFF Conc.'!K17*B16*3.78</f>
        <v>211.61914199999998</v>
      </c>
      <c r="L16" s="60">
        <f>'FSSD_Jan 2013_EFF Conc.'!L17*B16*3.78</f>
        <v>207.62632799999997</v>
      </c>
      <c r="M16" s="60">
        <f>'FSSD_Jan 2013_EFF Conc.'!M17*C16*3.78</f>
        <v>357.07391999999993</v>
      </c>
      <c r="N16" s="68">
        <f>'FSSD_Jan 2013_EFF Conc.'!T17*B16*3.78</f>
        <v>0</v>
      </c>
      <c r="O16" s="278">
        <f>SUM('FSSD_Jan 2013_Inf Loads'!$F$7,'FSSD_Jan 2013_Inf Loads'!$H$7,'FSSD_Jan 2013_Inf Loads'!$I$7)-SUM(E16,G16,H16)</f>
        <v>206.00232659999961</v>
      </c>
      <c r="P16" s="114">
        <f>((SUM('FSSD_Jan 2013_Inf Loads'!$F$7,'FSSD_Jan 2013_Inf Loads'!$H$7,'FSSD_Jan 2013_Inf Loads'!$I$7))-(SUM(E16,G16,H16)))/(SUM('FSSD_Jan 2013_Inf Loads'!$F$7,'FSSD_Jan 2013_Inf Loads'!$H$7,'FSSD_Jan 2013_Inf Loads'!$I$6))</f>
        <v>0.10048065467004631</v>
      </c>
      <c r="Q16" s="114">
        <f>'FSSD_Jan 2013_Inf Loads'!$L$7-K16</f>
        <v>437.6477951999999</v>
      </c>
      <c r="R16" s="114">
        <f>('FSSD_Jan 2013_Inf Loads'!$L$7-K16)/('FSSD_Jan 2013_Inf Loads'!$L$7)</f>
        <v>0.67406450278737517</v>
      </c>
    </row>
    <row r="17" spans="1:21">
      <c r="A17" s="224">
        <f>'FSSD_Jan 2013_EFF Conc.'!A18</f>
        <v>41225</v>
      </c>
      <c r="B17" s="263">
        <f>'FSSD_Jan 2013_EFF Conc.'!B18</f>
        <v>12.32</v>
      </c>
      <c r="C17" s="161">
        <f>'FSSD_Jan 2013_EFF Conc.'!C18</f>
        <v>20.190000000000001</v>
      </c>
      <c r="D17" s="3">
        <f>'FSSD_Jan 2013_EFF Conc.'!D18*B17*3.78</f>
        <v>1447.9885727999999</v>
      </c>
      <c r="E17" s="3">
        <f>'FSSD_Jan 2013_EFF Conc.'!E18*B17*3.78</f>
        <v>8.3825279999999989</v>
      </c>
      <c r="F17" s="3">
        <f>'FSSD_Jan 2013_EFF Conc.'!F18*B17*3.78</f>
        <v>3.5858591999999998</v>
      </c>
      <c r="G17" s="3">
        <f>'FSSD_Jan 2013_EFF Conc.'!G18*B17*3.78</f>
        <v>1443.6576</v>
      </c>
      <c r="H17" s="275">
        <f>'FSSD_Jan 2013_EFF Conc.'!H18*B17*3.78</f>
        <v>0.74511360000000004</v>
      </c>
      <c r="I17" s="275">
        <f>'FSSD_Jan 2013_EFF Conc.'!I18*B17*3.78</f>
        <v>0</v>
      </c>
      <c r="J17" s="74">
        <f>'FSSD_Jan 2013_EFF Conc.'!J18*B17*3.78</f>
        <v>0</v>
      </c>
      <c r="K17" s="3">
        <f>'FSSD_Jan 2013_EFF Conc.'!K18*B17*3.78</f>
        <v>128.532096</v>
      </c>
      <c r="L17" s="3">
        <f>'FSSD_Jan 2013_EFF Conc.'!L18*B17*3.78</f>
        <v>124.34083199999998</v>
      </c>
      <c r="M17" s="3">
        <f>'FSSD_Jan 2013_EFF Conc.'!M18*C17*3.78</f>
        <v>221.32277999999999</v>
      </c>
      <c r="N17" s="39">
        <f>'FSSD_Jan 2013_EFF Conc.'!T18*B17*3.78</f>
        <v>0</v>
      </c>
      <c r="O17" s="279">
        <f>SUM('FSSD_Jan 2013_Inf Loads'!$F$7,'FSSD_Jan 2013_Inf Loads'!$H$7,'FSSD_Jan 2013_Inf Loads'!$I$7)-SUM(E17,G17,H17)</f>
        <v>597.38379119999945</v>
      </c>
      <c r="P17" s="52">
        <f>((SUM('FSSD_Jan 2013_Inf Loads'!$F$7,'FSSD_Jan 2013_Inf Loads'!$H$7,'FSSD_Jan 2013_Inf Loads'!$I$7))-(SUM(E17,G17,H17)))/(SUM('FSSD_Jan 2013_Inf Loads'!$F$7,'FSSD_Jan 2013_Inf Loads'!$H$7,'FSSD_Jan 2013_Inf Loads'!$I$6))</f>
        <v>0.29138270144687928</v>
      </c>
      <c r="Q17" s="52">
        <f>'FSSD_Jan 2013_Inf Loads'!$L$7-K17</f>
        <v>520.73484119999989</v>
      </c>
      <c r="R17" s="52">
        <f>('FSSD_Jan 2013_Inf Loads'!$L$7-K17)/('FSSD_Jan 2013_Inf Loads'!$L$7)</f>
        <v>0.80203505116970553</v>
      </c>
    </row>
    <row r="18" spans="1:21">
      <c r="A18" s="222">
        <f>'FSSD_Jan 2013_EFF Conc.'!A19</f>
        <v>41232</v>
      </c>
      <c r="B18" s="262">
        <f>'FSSD_Jan 2013_EFF Conc.'!B19</f>
        <v>14.24</v>
      </c>
      <c r="C18" s="156">
        <f>'FSSD_Jan 2013_EFF Conc.'!C19</f>
        <v>22.32</v>
      </c>
      <c r="D18" s="60">
        <f>'FSSD_Jan 2013_EFF Conc.'!D19*B18*3.78</f>
        <v>1406.2894271999999</v>
      </c>
      <c r="E18" s="60">
        <f>'FSSD_Jan 2013_EFF Conc.'!E19*B18*3.78</f>
        <v>25.298783999999998</v>
      </c>
      <c r="F18" s="60">
        <f>'FSSD_Jan 2013_EFF Conc.'!F19*B18*3.78</f>
        <v>6.4592639999999992</v>
      </c>
      <c r="G18" s="60">
        <f>'FSSD_Jan 2013_EFF Conc.'!G19*B18*3.78</f>
        <v>1399.5072</v>
      </c>
      <c r="H18" s="274">
        <f>'FSSD_Jan 2013_EFF Conc.'!H19*B18*3.78</f>
        <v>0.32296320000000001</v>
      </c>
      <c r="I18" s="274">
        <f>'FSSD_Jan 2013_EFF Conc.'!I19*B18*3.78</f>
        <v>0</v>
      </c>
      <c r="J18" s="60">
        <f>'FSSD_Jan 2013_EFF Conc.'!J19*B18*3.78</f>
        <v>0</v>
      </c>
      <c r="K18" s="60">
        <f>'FSSD_Jan 2013_EFF Conc.'!K19*B18*3.78</f>
        <v>207.23472000000001</v>
      </c>
      <c r="L18" s="60">
        <f>'FSSD_Jan 2013_EFF Conc.'!L19*B18*3.78</f>
        <v>199.69891199999998</v>
      </c>
      <c r="M18" s="60">
        <f>'FSSD_Jan 2013_EFF Conc.'!M19*C18*3.78</f>
        <v>312.16751999999997</v>
      </c>
      <c r="N18" s="68">
        <f>'FSSD_Jan 2013_EFF Conc.'!T19*B18*3.78</f>
        <v>0</v>
      </c>
      <c r="O18" s="278">
        <f>SUM('FSSD_Jan 2013_Inf Loads'!$F$7,'FSSD_Jan 2013_Inf Loads'!$H$7,'FSSD_Jan 2013_Inf Loads'!$I$7)-SUM(E18,G18,H18)</f>
        <v>625.04008559999943</v>
      </c>
      <c r="P18" s="81">
        <f>((SUM('FSSD_Jan 2013_Inf Loads'!$F$7,'FSSD_Jan 2013_Inf Loads'!$H$7,'FSSD_Jan 2013_Inf Loads'!$I$7))-(SUM(E18,G18,H18)))/(SUM('FSSD_Jan 2013_Inf Loads'!$F$7,'FSSD_Jan 2013_Inf Loads'!$H$7,'FSSD_Jan 2013_Inf Loads'!$I$6))</f>
        <v>0.30487246446521371</v>
      </c>
      <c r="Q18" s="114">
        <f>'FSSD_Jan 2013_Inf Loads'!$L$7-K18</f>
        <v>442.03221719999988</v>
      </c>
      <c r="R18" s="114">
        <f>('FSSD_Jan 2013_Inf Loads'!$L$7-K18)/('FSSD_Jan 2013_Inf Loads'!$L$7)</f>
        <v>0.68081738322651786</v>
      </c>
    </row>
    <row r="19" spans="1:21">
      <c r="A19" s="224">
        <f>'FSSD_Jan 2013_EFF Conc.'!A20</f>
        <v>41248</v>
      </c>
      <c r="B19" s="263">
        <f>'FSSD_Jan 2013_EFF Conc.'!B20</f>
        <v>28</v>
      </c>
      <c r="C19" s="161">
        <f>'FSSD_Jan 2013_EFF Conc.'!C20</f>
        <v>36.270000000000003</v>
      </c>
      <c r="D19" s="3">
        <f>'FSSD_Jan 2013_EFF Conc.'!D20*B19*3.78</f>
        <v>1270.08</v>
      </c>
      <c r="E19" s="3">
        <f>'FSSD_Jan 2013_EFF Conc.'!E20*B19*3.78</f>
        <v>63.503999999999998</v>
      </c>
      <c r="F19" s="3">
        <f>'FSSD_Jan 2013_EFF Conc.'!F20*B19*3.78</f>
        <v>62.445599999999992</v>
      </c>
      <c r="G19" s="3">
        <f>'FSSD_Jan 2013_EFF Conc.'!G20*B19*3.78</f>
        <v>1270.08</v>
      </c>
      <c r="H19" s="275">
        <f>'FSSD_Jan 2013_EFF Conc.'!H20*B19*3.78</f>
        <v>0</v>
      </c>
      <c r="I19" s="275">
        <f>'FSSD_Jan 2013_EFF Conc.'!I20*B19*3.78</f>
        <v>0</v>
      </c>
      <c r="J19" s="74">
        <f>'FSSD_Jan 2013_EFF Conc.'!J20*B19*3.78</f>
        <v>0</v>
      </c>
      <c r="K19" s="3">
        <f>'FSSD_Jan 2013_EFF Conc.'!K20*B19*3.78</f>
        <v>198.97919999999999</v>
      </c>
      <c r="L19" s="3">
        <f>'FSSD_Jan 2013_EFF Conc.'!L20*B19*3.78</f>
        <v>207.44639999999998</v>
      </c>
      <c r="M19" s="3">
        <f>'FSSD_Jan 2013_EFF Conc.'!M20*C19*3.78</f>
        <v>97.341425999999998</v>
      </c>
      <c r="N19" s="39">
        <f>'FSSD_Jan 2013_EFF Conc.'!T20*B19*3.78</f>
        <v>0</v>
      </c>
      <c r="O19" s="279">
        <f>SUM('FSSD_Jan 2013_Inf Loads'!$F$7,'FSSD_Jan 2013_Inf Loads'!$H$7,'FSSD_Jan 2013_Inf Loads'!$I$7)-SUM(E19,G19,H19)</f>
        <v>716.58503279999968</v>
      </c>
      <c r="P19" s="46">
        <f>((SUM('FSSD_Jan 2013_Inf Loads'!$F$7,'FSSD_Jan 2013_Inf Loads'!$H$7,'FSSD_Jan 2013_Inf Loads'!$I$7))-(SUM(E19,G19,H19)))/(SUM('FSSD_Jan 2013_Inf Loads'!$F$7,'FSSD_Jan 2013_Inf Loads'!$H$7,'FSSD_Jan 2013_Inf Loads'!$I$6))</f>
        <v>0.34952485445618608</v>
      </c>
      <c r="Q19" s="52">
        <f>'FSSD_Jan 2013_Inf Loads'!$L$7-K19</f>
        <v>450.28773719999992</v>
      </c>
      <c r="R19" s="52">
        <f>('FSSD_Jan 2013_Inf Loads'!$L$7-K19)/('FSSD_Jan 2013_Inf Loads'!$L$7)</f>
        <v>0.69353252322055858</v>
      </c>
    </row>
    <row r="20" spans="1:21">
      <c r="A20" s="225">
        <f>'FSSD_Jan 2013_EFF Conc.'!A21</f>
        <v>41254</v>
      </c>
      <c r="B20" s="264">
        <f>'FSSD_Jan 2013_EFF Conc.'!B21</f>
        <v>18.72</v>
      </c>
      <c r="C20" s="162">
        <f>'FSSD_Jan 2013_EFF Conc.'!C21</f>
        <v>28.21</v>
      </c>
      <c r="D20" s="62">
        <f>'FSSD_Jan 2013_EFF Conc.'!D21*B20*3.78</f>
        <v>1804.4207999999996</v>
      </c>
      <c r="E20" s="62">
        <f>'FSSD_Jan 2013_EFF Conc.'!E21*B20*3.78</f>
        <v>31.842719999999996</v>
      </c>
      <c r="F20" s="62">
        <f>'FSSD_Jan 2013_EFF Conc.'!F21*B20*3.78</f>
        <v>6.3685439999999991</v>
      </c>
      <c r="G20" s="62">
        <f>'FSSD_Jan 2013_EFF Conc.'!G21*B20*3.78</f>
        <v>1769.04</v>
      </c>
      <c r="H20" s="276">
        <f>'FSSD_Jan 2013_EFF Conc.'!H21*B20*3.78</f>
        <v>0.28304639999999998</v>
      </c>
      <c r="I20" s="276">
        <f>'FSSD_Jan 2013_EFF Conc.'!I21*B20*3.78</f>
        <v>3.8211263999999998</v>
      </c>
      <c r="J20" s="62">
        <f>'FSSD_Jan 2013_EFF Conc.'!J21*B20*3.78</f>
        <v>0</v>
      </c>
      <c r="K20" s="62">
        <f>'FSSD_Jan 2013_EFF Conc.'!K21*B20*3.78</f>
        <v>242.00467199999994</v>
      </c>
      <c r="L20" s="62">
        <f>'FSSD_Jan 2013_EFF Conc.'!L21*B20*3.78</f>
        <v>239.17420799999996</v>
      </c>
      <c r="M20" s="62">
        <f>'FSSD_Jan 2013_EFF Conc.'!M21*C20*3.78</f>
        <v>341.22816</v>
      </c>
      <c r="N20" s="69">
        <f>'FSSD_Jan 2013_EFF Conc.'!T21*B20*3.78</f>
        <v>0</v>
      </c>
      <c r="O20" s="379">
        <f>SUM('FSSD_Jan 2013_Inf Loads'!$F$7,'FSSD_Jan 2013_Inf Loads'!$H$7,'FSSD_Jan 2013_Inf Loads'!$I$7)-SUM(E20,G20,H20)</f>
        <v>249.00326639999935</v>
      </c>
      <c r="P20" s="84">
        <f>((SUM('FSSD_Jan 2013_Inf Loads'!$F$7,'FSSD_Jan 2013_Inf Loads'!$H$7,'FSSD_Jan 2013_Inf Loads'!$I$7))-(SUM(E20,G20,H20)))/(SUM('FSSD_Jan 2013_Inf Loads'!$F$7,'FSSD_Jan 2013_Inf Loads'!$H$7,'FSSD_Jan 2013_Inf Loads'!$I$6))</f>
        <v>0.12145499342555449</v>
      </c>
      <c r="Q20" s="115">
        <f>'FSSD_Jan 2013_Inf Loads'!$L$7-K20</f>
        <v>407.2622652</v>
      </c>
      <c r="R20" s="115">
        <f>('FSSD_Jan 2013_Inf Loads'!$L$7-K20)/('FSSD_Jan 2013_Inf Loads'!$L$7)</f>
        <v>0.62726475331755127</v>
      </c>
      <c r="S20" s="23" t="s">
        <v>29</v>
      </c>
    </row>
    <row r="21" spans="1:21">
      <c r="A21" s="224">
        <f>'FSSD_Jan 2013_EFF Conc.'!A22</f>
        <v>41275</v>
      </c>
      <c r="B21" s="263">
        <f>'FSSD_Jan 2013_EFF Conc.'!B22</f>
        <v>0</v>
      </c>
      <c r="C21" s="161">
        <f>'FSSD_Jan 2013_EFF Conc.'!C22</f>
        <v>0</v>
      </c>
      <c r="D21" s="3">
        <f>'FSSD_Jan 2013_EFF Conc.'!D22*B21*3.78</f>
        <v>0</v>
      </c>
      <c r="E21" s="3">
        <f>'FSSD_Jan 2013_EFF Conc.'!E22*B21*3.78</f>
        <v>0</v>
      </c>
      <c r="F21" s="3">
        <f>'FSSD_Jan 2013_EFF Conc.'!F22*B21*3.78</f>
        <v>0</v>
      </c>
      <c r="G21" s="3">
        <f>'FSSD_Jan 2013_EFF Conc.'!G22*B21*3.78</f>
        <v>0</v>
      </c>
      <c r="H21" s="3">
        <f>'FSSD_Jan 2013_EFF Conc.'!H22*B21*3.78</f>
        <v>0</v>
      </c>
      <c r="I21" s="3">
        <f>'FSSD_Jan 2013_EFF Conc.'!I22*B21*3.78</f>
        <v>0</v>
      </c>
      <c r="J21" s="74">
        <f>'FSSD_Jan 2013_EFF Conc.'!J22*B21*3.78</f>
        <v>0</v>
      </c>
      <c r="K21" s="3">
        <f>'FSSD_Jan 2013_EFF Conc.'!K22*B21*3.78</f>
        <v>0</v>
      </c>
      <c r="L21" s="3">
        <f>'FSSD_Jan 2013_EFF Conc.'!L22*B21*3.78</f>
        <v>0</v>
      </c>
      <c r="M21" s="3">
        <f>'FSSD_Jan 2013_EFF Conc.'!M22*C21*3.78</f>
        <v>0</v>
      </c>
      <c r="N21" s="39">
        <f>'FSSD_Jan 2013_EFF Conc.'!T22*B21*3.78</f>
        <v>0</v>
      </c>
      <c r="O21" s="46"/>
      <c r="P21" s="46"/>
      <c r="Q21" s="52"/>
      <c r="R21" s="52"/>
    </row>
    <row r="22" spans="1:21">
      <c r="A22" s="222">
        <f>'FSSD_Jan 2013_EFF Conc.'!A23</f>
        <v>41289</v>
      </c>
      <c r="B22" s="262">
        <f>'FSSD_Jan 2013_EFF Conc.'!B23</f>
        <v>0</v>
      </c>
      <c r="C22" s="156">
        <f>'FSSD_Jan 2013_EFF Conc.'!C23</f>
        <v>0</v>
      </c>
      <c r="D22" s="60">
        <f>'FSSD_Jan 2013_EFF Conc.'!D23*B22*3.78</f>
        <v>0</v>
      </c>
      <c r="E22" s="60">
        <f>'FSSD_Jan 2013_EFF Conc.'!E23*B22*3.78</f>
        <v>0</v>
      </c>
      <c r="F22" s="60">
        <f>'FSSD_Jan 2013_EFF Conc.'!F23*B22*3.78</f>
        <v>0</v>
      </c>
      <c r="G22" s="60">
        <f>'FSSD_Jan 2013_EFF Conc.'!G23*B22*3.78</f>
        <v>0</v>
      </c>
      <c r="H22" s="60">
        <f>'FSSD_Jan 2013_EFF Conc.'!H23*B22*3.78</f>
        <v>0</v>
      </c>
      <c r="I22" s="60">
        <f>'FSSD_Jan 2013_EFF Conc.'!I23*B22*3.78</f>
        <v>0</v>
      </c>
      <c r="J22" s="60">
        <f>'FSSD_Jan 2013_EFF Conc.'!J23*B22*3.78</f>
        <v>0</v>
      </c>
      <c r="K22" s="60">
        <f>'FSSD_Jan 2013_EFF Conc.'!K23*B22*3.78</f>
        <v>0</v>
      </c>
      <c r="L22" s="60">
        <f>'FSSD_Jan 2013_EFF Conc.'!L23*B22*3.78</f>
        <v>0</v>
      </c>
      <c r="M22" s="60">
        <f>'FSSD_Jan 2013_EFF Conc.'!M23*C22*3.78</f>
        <v>0</v>
      </c>
      <c r="N22" s="68">
        <f>'FSSD_Jan 2013_EFF Conc.'!T23*B22*3.78</f>
        <v>0</v>
      </c>
      <c r="O22" s="81"/>
      <c r="P22" s="81"/>
      <c r="Q22" s="114"/>
      <c r="R22" s="114"/>
    </row>
    <row r="23" spans="1:21">
      <c r="A23" s="224">
        <f>'FSSD_Jan 2013_EFF Conc.'!A24</f>
        <v>41306</v>
      </c>
      <c r="B23" s="263">
        <f>'FSSD_Jan 2013_EFF Conc.'!B24</f>
        <v>0</v>
      </c>
      <c r="C23" s="161">
        <f>'FSSD_Jan 2013_EFF Conc.'!C24</f>
        <v>0</v>
      </c>
      <c r="D23" s="3">
        <f>'FSSD_Jan 2013_EFF Conc.'!D24*B23*3.78</f>
        <v>0</v>
      </c>
      <c r="E23" s="3">
        <f>'FSSD_Jan 2013_EFF Conc.'!E24*B23*3.78</f>
        <v>0</v>
      </c>
      <c r="F23" s="3">
        <f>'FSSD_Jan 2013_EFF Conc.'!F24*B23*3.78</f>
        <v>0</v>
      </c>
      <c r="G23" s="3">
        <f>'FSSD_Jan 2013_EFF Conc.'!G24*B23*3.78</f>
        <v>0</v>
      </c>
      <c r="H23" s="3">
        <f>'FSSD_Jan 2013_EFF Conc.'!H24*B23*3.78</f>
        <v>0</v>
      </c>
      <c r="I23" s="3">
        <f>'FSSD_Jan 2013_EFF Conc.'!I24*B23*3.78</f>
        <v>0</v>
      </c>
      <c r="J23" s="74">
        <f>'FSSD_Jan 2013_EFF Conc.'!J24*B23*3.78</f>
        <v>0</v>
      </c>
      <c r="K23" s="3">
        <f>'FSSD_Jan 2013_EFF Conc.'!K24*B23*3.78</f>
        <v>0</v>
      </c>
      <c r="L23" s="3">
        <f>'FSSD_Jan 2013_EFF Conc.'!L24*B23*3.78</f>
        <v>0</v>
      </c>
      <c r="M23" s="3">
        <f>'FSSD_Jan 2013_EFF Conc.'!M24*C23*3.78</f>
        <v>0</v>
      </c>
      <c r="N23" s="39">
        <f>'FSSD_Jan 2013_EFF Conc.'!T24*B23*3.78</f>
        <v>0</v>
      </c>
      <c r="O23" s="46"/>
      <c r="P23" s="46"/>
      <c r="Q23" s="52"/>
      <c r="R23" s="52"/>
    </row>
    <row r="24" spans="1:21">
      <c r="A24" s="222">
        <f>'FSSD_Jan 2013_EFF Conc.'!A25</f>
        <v>41320</v>
      </c>
      <c r="B24" s="262">
        <f>'FSSD_Jan 2013_EFF Conc.'!B25</f>
        <v>0</v>
      </c>
      <c r="C24" s="156">
        <f>'FSSD_Jan 2013_EFF Conc.'!C25</f>
        <v>0</v>
      </c>
      <c r="D24" s="60">
        <f>'FSSD_Jan 2013_EFF Conc.'!D25*B24*3.78</f>
        <v>0</v>
      </c>
      <c r="E24" s="60">
        <f>'FSSD_Jan 2013_EFF Conc.'!E25*B24*3.78</f>
        <v>0</v>
      </c>
      <c r="F24" s="60">
        <f>'FSSD_Jan 2013_EFF Conc.'!F25*B24*3.78</f>
        <v>0</v>
      </c>
      <c r="G24" s="60">
        <f>'FSSD_Jan 2013_EFF Conc.'!G25*B24*3.78</f>
        <v>0</v>
      </c>
      <c r="H24" s="60">
        <f>'FSSD_Jan 2013_EFF Conc.'!H25*B24*3.78</f>
        <v>0</v>
      </c>
      <c r="I24" s="60">
        <f>'FSSD_Jan 2013_EFF Conc.'!I25*B24*3.78</f>
        <v>0</v>
      </c>
      <c r="J24" s="60">
        <f>'FSSD_Jan 2013_EFF Conc.'!J25*B24*3.78</f>
        <v>0</v>
      </c>
      <c r="K24" s="60">
        <f>'FSSD_Jan 2013_EFF Conc.'!K25*B24*3.78</f>
        <v>0</v>
      </c>
      <c r="L24" s="60">
        <f>'FSSD_Jan 2013_EFF Conc.'!L25*B24*3.78</f>
        <v>0</v>
      </c>
      <c r="M24" s="60">
        <f>'FSSD_Jan 2013_EFF Conc.'!M25*C24*3.78</f>
        <v>0</v>
      </c>
      <c r="N24" s="68">
        <f>'FSSD_Jan 2013_EFF Conc.'!T25*B24*3.78</f>
        <v>0</v>
      </c>
      <c r="O24" s="81"/>
      <c r="P24" s="81"/>
      <c r="Q24" s="114"/>
      <c r="R24" s="114"/>
      <c r="U24" t="s">
        <v>94</v>
      </c>
    </row>
    <row r="25" spans="1:21">
      <c r="A25" s="224">
        <f>'FSSD_Jan 2013_EFF Conc.'!A26</f>
        <v>41334</v>
      </c>
      <c r="B25" s="263">
        <f>'FSSD_Jan 2013_EFF Conc.'!B26</f>
        <v>0</v>
      </c>
      <c r="C25" s="161">
        <f>'FSSD_Jan 2013_EFF Conc.'!C26</f>
        <v>0</v>
      </c>
      <c r="D25" s="3">
        <f>'FSSD_Jan 2013_EFF Conc.'!D26*B25*3.78</f>
        <v>0</v>
      </c>
      <c r="E25" s="3">
        <f>'FSSD_Jan 2013_EFF Conc.'!E26*B25*3.78</f>
        <v>0</v>
      </c>
      <c r="F25" s="3">
        <f>'FSSD_Jan 2013_EFF Conc.'!F26*B25*3.78</f>
        <v>0</v>
      </c>
      <c r="G25" s="3">
        <f>'FSSD_Jan 2013_EFF Conc.'!G26*B25*3.78</f>
        <v>0</v>
      </c>
      <c r="H25" s="3">
        <f>'FSSD_Jan 2013_EFF Conc.'!H26*B25*3.78</f>
        <v>0</v>
      </c>
      <c r="I25" s="3">
        <f>'FSSD_Jan 2013_EFF Conc.'!I26*B25*3.78</f>
        <v>0</v>
      </c>
      <c r="J25" s="74">
        <f>'FSSD_Jan 2013_EFF Conc.'!J26*B25*3.78</f>
        <v>0</v>
      </c>
      <c r="K25" s="3">
        <f>'FSSD_Jan 2013_EFF Conc.'!K26*B25*3.78</f>
        <v>0</v>
      </c>
      <c r="L25" s="3">
        <f>'FSSD_Jan 2013_EFF Conc.'!L26*B25*3.78</f>
        <v>0</v>
      </c>
      <c r="M25" s="3">
        <f>'FSSD_Jan 2013_EFF Conc.'!M26*C25*3.78</f>
        <v>0</v>
      </c>
      <c r="N25" s="39">
        <f>'FSSD_Jan 2013_EFF Conc.'!T26*B25*3.78</f>
        <v>0</v>
      </c>
      <c r="O25" s="46"/>
      <c r="P25" s="46"/>
      <c r="Q25" s="52"/>
      <c r="R25" s="52"/>
    </row>
    <row r="26" spans="1:21">
      <c r="A26" s="225">
        <f>'FSSD_Jan 2013_EFF Conc.'!A27</f>
        <v>41348</v>
      </c>
      <c r="B26" s="264">
        <f>'FSSD_Jan 2013_EFF Conc.'!B27</f>
        <v>0</v>
      </c>
      <c r="C26" s="162">
        <f>'FSSD_Jan 2013_EFF Conc.'!C27</f>
        <v>0</v>
      </c>
      <c r="D26" s="62">
        <f>'FSSD_Jan 2013_EFF Conc.'!D27*B26*3.78</f>
        <v>0</v>
      </c>
      <c r="E26" s="62">
        <f>'FSSD_Jan 2013_EFF Conc.'!E27*B26*3.78</f>
        <v>0</v>
      </c>
      <c r="F26" s="62">
        <f>'FSSD_Jan 2013_EFF Conc.'!F27*B26*3.78</f>
        <v>0</v>
      </c>
      <c r="G26" s="62">
        <f>'FSSD_Jan 2013_EFF Conc.'!G27*B26*3.78</f>
        <v>0</v>
      </c>
      <c r="H26" s="62">
        <f>'FSSD_Jan 2013_EFF Conc.'!H27*B26*3.78</f>
        <v>0</v>
      </c>
      <c r="I26" s="62">
        <f>'FSSD_Jan 2013_EFF Conc.'!I27*B26*3.78</f>
        <v>0</v>
      </c>
      <c r="J26" s="62">
        <f>'FSSD_Jan 2013_EFF Conc.'!J27*B26*3.78</f>
        <v>0</v>
      </c>
      <c r="K26" s="62">
        <f>'FSSD_Jan 2013_EFF Conc.'!K27*B26*3.78</f>
        <v>0</v>
      </c>
      <c r="L26" s="62">
        <f>'FSSD_Jan 2013_EFF Conc.'!L27*B26*3.78</f>
        <v>0</v>
      </c>
      <c r="M26" s="62">
        <f>'FSSD_Jan 2013_EFF Conc.'!M27*C26*3.78</f>
        <v>0</v>
      </c>
      <c r="N26" s="69">
        <f>'FSSD_Jan 2013_EFF Conc.'!T27*B26*3.78</f>
        <v>0</v>
      </c>
      <c r="O26" s="115"/>
      <c r="P26" s="115"/>
      <c r="Q26" s="115"/>
      <c r="R26" s="115"/>
      <c r="S26" s="23" t="s">
        <v>31</v>
      </c>
    </row>
    <row r="27" spans="1:21">
      <c r="A27" s="224">
        <f>'FSSD_Jan 2013_EFF Conc.'!A28</f>
        <v>41365</v>
      </c>
      <c r="B27" s="263">
        <f>'FSSD_Jan 2013_EFF Conc.'!B28</f>
        <v>0</v>
      </c>
      <c r="C27" s="161">
        <f>'FSSD_Jan 2013_EFF Conc.'!C28</f>
        <v>0</v>
      </c>
      <c r="D27" s="3">
        <f>'FSSD_Jan 2013_EFF Conc.'!D28*B27*3.78</f>
        <v>0</v>
      </c>
      <c r="E27" s="3">
        <f>'FSSD_Jan 2013_EFF Conc.'!E28*B27*3.78</f>
        <v>0</v>
      </c>
      <c r="F27" s="3">
        <f>'FSSD_Jan 2013_EFF Conc.'!F28*B27*3.78</f>
        <v>0</v>
      </c>
      <c r="G27" s="3">
        <f>'FSSD_Jan 2013_EFF Conc.'!G28*B27*3.78</f>
        <v>0</v>
      </c>
      <c r="H27" s="3">
        <f>'FSSD_Jan 2013_EFF Conc.'!H28*B27*3.78</f>
        <v>0</v>
      </c>
      <c r="I27" s="3">
        <f>'FSSD_Jan 2013_EFF Conc.'!I28*B27*3.78</f>
        <v>0</v>
      </c>
      <c r="J27" s="74">
        <f>'FSSD_Jan 2013_EFF Conc.'!J28*B27*3.78</f>
        <v>0</v>
      </c>
      <c r="K27" s="3">
        <f>'FSSD_Jan 2013_EFF Conc.'!K28*B27*3.78</f>
        <v>0</v>
      </c>
      <c r="L27" s="3">
        <f>'FSSD_Jan 2013_EFF Conc.'!L28*B27*3.78</f>
        <v>0</v>
      </c>
      <c r="M27" s="3">
        <f>'FSSD_Jan 2013_EFF Conc.'!M28*C27*3.78</f>
        <v>0</v>
      </c>
      <c r="N27" s="39">
        <f>'FSSD_Jan 2013_EFF Conc.'!T28*B27*3.78</f>
        <v>0</v>
      </c>
      <c r="O27" s="46"/>
      <c r="P27" s="46"/>
      <c r="Q27" s="52"/>
      <c r="R27" s="52"/>
    </row>
    <row r="28" spans="1:21">
      <c r="A28" s="222">
        <f>'FSSD_Jan 2013_EFF Conc.'!A29</f>
        <v>41379</v>
      </c>
      <c r="B28" s="262">
        <f>'FSSD_Jan 2013_EFF Conc.'!B29</f>
        <v>0</v>
      </c>
      <c r="C28" s="156">
        <f>'FSSD_Jan 2013_EFF Conc.'!C29</f>
        <v>0</v>
      </c>
      <c r="D28" s="60">
        <f>'FSSD_Jan 2013_EFF Conc.'!D29*B28*3.78</f>
        <v>0</v>
      </c>
      <c r="E28" s="60">
        <f>'FSSD_Jan 2013_EFF Conc.'!E29*B28*3.78</f>
        <v>0</v>
      </c>
      <c r="F28" s="60">
        <f>'FSSD_Jan 2013_EFF Conc.'!F29*B28*3.78</f>
        <v>0</v>
      </c>
      <c r="G28" s="60">
        <f>'FSSD_Jan 2013_EFF Conc.'!G29*B28*3.78</f>
        <v>0</v>
      </c>
      <c r="H28" s="60">
        <f>'FSSD_Jan 2013_EFF Conc.'!H29*B28*3.78</f>
        <v>0</v>
      </c>
      <c r="I28" s="60">
        <f>'FSSD_Jan 2013_EFF Conc.'!I29*B28*3.78</f>
        <v>0</v>
      </c>
      <c r="J28" s="60">
        <f>'FSSD_Jan 2013_EFF Conc.'!J29*B28*3.78</f>
        <v>0</v>
      </c>
      <c r="K28" s="60">
        <f>'FSSD_Jan 2013_EFF Conc.'!K29*B28*3.78</f>
        <v>0</v>
      </c>
      <c r="L28" s="60">
        <f>'FSSD_Jan 2013_EFF Conc.'!L29*B28*3.78</f>
        <v>0</v>
      </c>
      <c r="M28" s="60">
        <f>'FSSD_Jan 2013_EFF Conc.'!M29*C28*3.78</f>
        <v>0</v>
      </c>
      <c r="N28" s="68">
        <f>'FSSD_Jan 2013_EFF Conc.'!T29*B28*3.78</f>
        <v>0</v>
      </c>
      <c r="O28" s="81"/>
      <c r="P28" s="81"/>
      <c r="Q28" s="114"/>
      <c r="R28" s="114"/>
    </row>
    <row r="29" spans="1:21">
      <c r="A29" s="224">
        <f>'FSSD_Jan 2013_EFF Conc.'!A30</f>
        <v>41395</v>
      </c>
      <c r="B29" s="263">
        <f>'FSSD_Jan 2013_EFF Conc.'!B30</f>
        <v>0</v>
      </c>
      <c r="C29" s="161">
        <f>'FSSD_Jan 2013_EFF Conc.'!C30</f>
        <v>0</v>
      </c>
      <c r="D29" s="3">
        <f>'FSSD_Jan 2013_EFF Conc.'!D30*B29*3.78</f>
        <v>0</v>
      </c>
      <c r="E29" s="3">
        <f>'FSSD_Jan 2013_EFF Conc.'!E30*B29*3.78</f>
        <v>0</v>
      </c>
      <c r="F29" s="3">
        <f>'FSSD_Jan 2013_EFF Conc.'!F30*B29*3.78</f>
        <v>0</v>
      </c>
      <c r="G29" s="3">
        <f>'FSSD_Jan 2013_EFF Conc.'!G30*B29*3.78</f>
        <v>0</v>
      </c>
      <c r="H29" s="3">
        <f>'FSSD_Jan 2013_EFF Conc.'!H30*B29*3.78</f>
        <v>0</v>
      </c>
      <c r="I29" s="3">
        <f>'FSSD_Jan 2013_EFF Conc.'!I30*B29*3.78</f>
        <v>0</v>
      </c>
      <c r="J29" s="74">
        <f>'FSSD_Jan 2013_EFF Conc.'!J30*B29*3.78</f>
        <v>0</v>
      </c>
      <c r="K29" s="3">
        <f>'FSSD_Jan 2013_EFF Conc.'!K30*B29*3.78</f>
        <v>0</v>
      </c>
      <c r="L29" s="3">
        <f>'FSSD_Jan 2013_EFF Conc.'!L30*B29*3.78</f>
        <v>0</v>
      </c>
      <c r="M29" s="3">
        <f>'FSSD_Jan 2013_EFF Conc.'!M30*C29*3.78</f>
        <v>0</v>
      </c>
      <c r="N29" s="39">
        <f>'FSSD_Jan 2013_EFF Conc.'!T30*B29*3.78</f>
        <v>0</v>
      </c>
      <c r="O29" s="46"/>
      <c r="P29" s="46"/>
      <c r="Q29" s="52"/>
      <c r="R29" s="52"/>
    </row>
    <row r="30" spans="1:21">
      <c r="A30" s="222">
        <f>'FSSD_Jan 2013_EFF Conc.'!A31</f>
        <v>41409</v>
      </c>
      <c r="B30" s="262">
        <f>'FSSD_Jan 2013_EFF Conc.'!B31</f>
        <v>0</v>
      </c>
      <c r="C30" s="156">
        <f>'FSSD_Jan 2013_EFF Conc.'!C31</f>
        <v>0</v>
      </c>
      <c r="D30" s="60">
        <f>'FSSD_Jan 2013_EFF Conc.'!D31*B30*3.78</f>
        <v>0</v>
      </c>
      <c r="E30" s="60">
        <f>'FSSD_Jan 2013_EFF Conc.'!E31*B30*3.78</f>
        <v>0</v>
      </c>
      <c r="F30" s="60">
        <f>'FSSD_Jan 2013_EFF Conc.'!F31*B30*3.78</f>
        <v>0</v>
      </c>
      <c r="G30" s="60">
        <f>'FSSD_Jan 2013_EFF Conc.'!G31*B30*3.78</f>
        <v>0</v>
      </c>
      <c r="H30" s="60">
        <f>'FSSD_Jan 2013_EFF Conc.'!H31*B30*3.78</f>
        <v>0</v>
      </c>
      <c r="I30" s="60">
        <f>'FSSD_Jan 2013_EFF Conc.'!I31*B30*3.78</f>
        <v>0</v>
      </c>
      <c r="J30" s="60">
        <f>'FSSD_Jan 2013_EFF Conc.'!J31*B30*3.78</f>
        <v>0</v>
      </c>
      <c r="K30" s="60">
        <f>'FSSD_Jan 2013_EFF Conc.'!K31*B30*3.78</f>
        <v>0</v>
      </c>
      <c r="L30" s="60">
        <f>'FSSD_Jan 2013_EFF Conc.'!L31*B30*3.78</f>
        <v>0</v>
      </c>
      <c r="M30" s="60">
        <f>'FSSD_Jan 2013_EFF Conc.'!M31*C30*3.78</f>
        <v>0</v>
      </c>
      <c r="N30" s="68">
        <f>'FSSD_Jan 2013_EFF Conc.'!T31*B30*3.78</f>
        <v>0</v>
      </c>
      <c r="O30" s="81"/>
      <c r="P30" s="81"/>
      <c r="Q30" s="114"/>
      <c r="R30" s="114"/>
    </row>
    <row r="31" spans="1:21">
      <c r="A31" s="224">
        <f>'FSSD_Jan 2013_EFF Conc.'!A32</f>
        <v>41426</v>
      </c>
      <c r="B31" s="263">
        <f>'FSSD_Jan 2013_EFF Conc.'!B32</f>
        <v>0</v>
      </c>
      <c r="C31" s="161">
        <f>'FSSD_Jan 2013_EFF Conc.'!C32</f>
        <v>0</v>
      </c>
      <c r="D31" s="3">
        <f>'FSSD_Jan 2013_EFF Conc.'!D32*B31*3.78</f>
        <v>0</v>
      </c>
      <c r="E31" s="3">
        <f>'FSSD_Jan 2013_EFF Conc.'!E32*B31*3.78</f>
        <v>0</v>
      </c>
      <c r="F31" s="3">
        <f>'FSSD_Jan 2013_EFF Conc.'!F32*B31*3.78</f>
        <v>0</v>
      </c>
      <c r="G31" s="3">
        <f>'FSSD_Jan 2013_EFF Conc.'!G32*B31*3.78</f>
        <v>0</v>
      </c>
      <c r="H31" s="3">
        <f>'FSSD_Jan 2013_EFF Conc.'!H32*B31*3.78</f>
        <v>0</v>
      </c>
      <c r="I31" s="3">
        <f>'FSSD_Jan 2013_EFF Conc.'!I32*B31*3.78</f>
        <v>0</v>
      </c>
      <c r="J31" s="74">
        <f>'FSSD_Jan 2013_EFF Conc.'!J32*B31*3.78</f>
        <v>0</v>
      </c>
      <c r="K31" s="3">
        <f>'FSSD_Jan 2013_EFF Conc.'!K32*B31*3.78</f>
        <v>0</v>
      </c>
      <c r="L31" s="3">
        <f>'FSSD_Jan 2013_EFF Conc.'!L32*B31*3.78</f>
        <v>0</v>
      </c>
      <c r="M31" s="3">
        <f>'FSSD_Jan 2013_EFF Conc.'!M32*C31*3.78</f>
        <v>0</v>
      </c>
      <c r="N31" s="39">
        <f>'FSSD_Jan 2013_EFF Conc.'!T32*B31*3.78</f>
        <v>0</v>
      </c>
      <c r="O31" s="46"/>
      <c r="P31" s="46"/>
      <c r="Q31" s="52"/>
      <c r="R31" s="52"/>
    </row>
    <row r="32" spans="1:21">
      <c r="A32" s="225">
        <f>'FSSD_Jan 2013_EFF Conc.'!A33</f>
        <v>41440</v>
      </c>
      <c r="B32" s="264">
        <f>'FSSD_Jan 2013_EFF Conc.'!B33</f>
        <v>0</v>
      </c>
      <c r="C32" s="162">
        <f>'FSSD_Jan 2013_EFF Conc.'!C33</f>
        <v>0</v>
      </c>
      <c r="D32" s="62">
        <f>'FSSD_Jan 2013_EFF Conc.'!D33*B32*3.78</f>
        <v>0</v>
      </c>
      <c r="E32" s="62">
        <f>'FSSD_Jan 2013_EFF Conc.'!E33*B32*3.78</f>
        <v>0</v>
      </c>
      <c r="F32" s="62">
        <f>'FSSD_Jan 2013_EFF Conc.'!F33*B32*3.78</f>
        <v>0</v>
      </c>
      <c r="G32" s="62">
        <f>'FSSD_Jan 2013_EFF Conc.'!G33*B32*3.78</f>
        <v>0</v>
      </c>
      <c r="H32" s="62">
        <f>'FSSD_Jan 2013_EFF Conc.'!H33*B32*3.78</f>
        <v>0</v>
      </c>
      <c r="I32" s="62">
        <f>'FSSD_Jan 2013_EFF Conc.'!I33*B32*3.78</f>
        <v>0</v>
      </c>
      <c r="J32" s="62">
        <f>'FSSD_Jan 2013_EFF Conc.'!J33*B32*3.78</f>
        <v>0</v>
      </c>
      <c r="K32" s="62">
        <f>'FSSD_Jan 2013_EFF Conc.'!K33*B32*3.78</f>
        <v>0</v>
      </c>
      <c r="L32" s="62">
        <f>'FSSD_Jan 2013_EFF Conc.'!L33*B32*3.78</f>
        <v>0</v>
      </c>
      <c r="M32" s="62">
        <f>'FSSD_Jan 2013_EFF Conc.'!M33*C32*3.78</f>
        <v>0</v>
      </c>
      <c r="N32" s="69">
        <f>'FSSD_Jan 2013_EFF Conc.'!T33*B32*3.78</f>
        <v>0</v>
      </c>
      <c r="O32" s="115"/>
      <c r="P32" s="115"/>
      <c r="Q32" s="115"/>
      <c r="R32" s="115"/>
      <c r="S32" s="41" t="s">
        <v>27</v>
      </c>
    </row>
    <row r="33" spans="1:19">
      <c r="A33" s="224">
        <f>'FSSD_Jan 2013_EFF Conc.'!A34</f>
        <v>41456</v>
      </c>
      <c r="B33" s="263">
        <f>'FSSD_Jan 2013_EFF Conc.'!B34</f>
        <v>0</v>
      </c>
      <c r="C33" s="161">
        <f>'FSSD_Jan 2013_EFF Conc.'!C34</f>
        <v>0</v>
      </c>
      <c r="D33" s="3">
        <f>'FSSD_Jan 2013_EFF Conc.'!D34*B33*3.78</f>
        <v>0</v>
      </c>
      <c r="E33" s="3">
        <f>'FSSD_Jan 2013_EFF Conc.'!E34*B33*3.78</f>
        <v>0</v>
      </c>
      <c r="F33" s="3">
        <f>'FSSD_Jan 2013_EFF Conc.'!F34*B33*3.78</f>
        <v>0</v>
      </c>
      <c r="G33" s="3">
        <f>'FSSD_Jan 2013_EFF Conc.'!G34*B33*3.78</f>
        <v>0</v>
      </c>
      <c r="H33" s="3">
        <f>'FSSD_Jan 2013_EFF Conc.'!H34*B33*3.78</f>
        <v>0</v>
      </c>
      <c r="I33" s="3">
        <f>'FSSD_Jan 2013_EFF Conc.'!I34*B33*3.78</f>
        <v>0</v>
      </c>
      <c r="J33" s="74">
        <f>'FSSD_Jan 2013_EFF Conc.'!J34*B33*3.78</f>
        <v>0</v>
      </c>
      <c r="K33" s="3">
        <f>'FSSD_Jan 2013_EFF Conc.'!K34*B33*3.78</f>
        <v>0</v>
      </c>
      <c r="L33" s="3">
        <f>'FSSD_Jan 2013_EFF Conc.'!L34*B33*3.78</f>
        <v>0</v>
      </c>
      <c r="M33" s="3">
        <f>'FSSD_Jan 2013_EFF Conc.'!M34*C33*3.78</f>
        <v>0</v>
      </c>
      <c r="N33" s="39">
        <f>'FSSD_Jan 2013_EFF Conc.'!T34*B33*3.78</f>
        <v>0</v>
      </c>
      <c r="O33" s="46"/>
      <c r="P33" s="46"/>
      <c r="Q33" s="52"/>
      <c r="R33" s="52"/>
    </row>
    <row r="34" spans="1:19">
      <c r="A34" s="222">
        <f>'FSSD_Jan 2013_EFF Conc.'!A35</f>
        <v>41470</v>
      </c>
      <c r="B34" s="262">
        <f>'FSSD_Jan 2013_EFF Conc.'!B35</f>
        <v>0</v>
      </c>
      <c r="C34" s="156">
        <f>'FSSD_Jan 2013_EFF Conc.'!C35</f>
        <v>0</v>
      </c>
      <c r="D34" s="60">
        <f>'FSSD_Jan 2013_EFF Conc.'!D35*B34*3.78</f>
        <v>0</v>
      </c>
      <c r="E34" s="60">
        <f>'FSSD_Jan 2013_EFF Conc.'!E35*B34*3.78</f>
        <v>0</v>
      </c>
      <c r="F34" s="60">
        <f>'FSSD_Jan 2013_EFF Conc.'!F35*B34*3.78</f>
        <v>0</v>
      </c>
      <c r="G34" s="60">
        <f>'FSSD_Jan 2013_EFF Conc.'!G35*B34*3.78</f>
        <v>0</v>
      </c>
      <c r="H34" s="60">
        <f>'FSSD_Jan 2013_EFF Conc.'!H35*B34*3.78</f>
        <v>0</v>
      </c>
      <c r="I34" s="60">
        <f>'FSSD_Jan 2013_EFF Conc.'!I35*B34*3.78</f>
        <v>0</v>
      </c>
      <c r="J34" s="60">
        <f>'FSSD_Jan 2013_EFF Conc.'!J35*B34*3.78</f>
        <v>0</v>
      </c>
      <c r="K34" s="60">
        <f>'FSSD_Jan 2013_EFF Conc.'!K35*B34*3.78</f>
        <v>0</v>
      </c>
      <c r="L34" s="60">
        <f>'FSSD_Jan 2013_EFF Conc.'!L35*B34*3.78</f>
        <v>0</v>
      </c>
      <c r="M34" s="60">
        <f>'FSSD_Jan 2013_EFF Conc.'!M35*C34*3.78</f>
        <v>0</v>
      </c>
      <c r="N34" s="68">
        <f>'FSSD_Jan 2013_EFF Conc.'!T35*B34*3.78</f>
        <v>0</v>
      </c>
      <c r="O34" s="81"/>
      <c r="P34" s="81"/>
      <c r="Q34" s="114"/>
      <c r="R34" s="114"/>
    </row>
    <row r="35" spans="1:19">
      <c r="A35" s="224">
        <f>'FSSD_Jan 2013_EFF Conc.'!A36</f>
        <v>41487</v>
      </c>
      <c r="B35" s="263">
        <f>'FSSD_Jan 2013_EFF Conc.'!B36</f>
        <v>0</v>
      </c>
      <c r="C35" s="161">
        <f>'FSSD_Jan 2013_EFF Conc.'!C36</f>
        <v>0</v>
      </c>
      <c r="D35" s="3">
        <f>'FSSD_Jan 2013_EFF Conc.'!D36*B35*3.78</f>
        <v>0</v>
      </c>
      <c r="E35" s="3">
        <f>'FSSD_Jan 2013_EFF Conc.'!E36*B35*3.78</f>
        <v>0</v>
      </c>
      <c r="F35" s="3">
        <f>'FSSD_Jan 2013_EFF Conc.'!F36*B35*3.78</f>
        <v>0</v>
      </c>
      <c r="G35" s="3">
        <f>'FSSD_Jan 2013_EFF Conc.'!G36*B35*3.78</f>
        <v>0</v>
      </c>
      <c r="H35" s="3">
        <f>'FSSD_Jan 2013_EFF Conc.'!H36*B35*3.78</f>
        <v>0</v>
      </c>
      <c r="I35" s="3">
        <f>'FSSD_Jan 2013_EFF Conc.'!I36*B35*3.78</f>
        <v>0</v>
      </c>
      <c r="J35" s="74">
        <f>'FSSD_Jan 2013_EFF Conc.'!J36*B35*3.78</f>
        <v>0</v>
      </c>
      <c r="K35" s="3">
        <f>'FSSD_Jan 2013_EFF Conc.'!K36*B35*3.78</f>
        <v>0</v>
      </c>
      <c r="L35" s="3">
        <f>'FSSD_Jan 2013_EFF Conc.'!L36*B35*3.78</f>
        <v>0</v>
      </c>
      <c r="M35" s="3">
        <f>'FSSD_Jan 2013_EFF Conc.'!M36*C35*3.78</f>
        <v>0</v>
      </c>
      <c r="N35" s="39">
        <f>'FSSD_Jan 2013_EFF Conc.'!T36*B35*3.78</f>
        <v>0</v>
      </c>
      <c r="O35" s="46"/>
      <c r="P35" s="46"/>
      <c r="Q35" s="52"/>
      <c r="R35" s="52"/>
    </row>
    <row r="36" spans="1:19">
      <c r="A36" s="222">
        <f>'FSSD_Jan 2013_EFF Conc.'!A37</f>
        <v>41501</v>
      </c>
      <c r="B36" s="262">
        <f>'FSSD_Jan 2013_EFF Conc.'!B37</f>
        <v>0</v>
      </c>
      <c r="C36" s="156">
        <f>'FSSD_Jan 2013_EFF Conc.'!C37</f>
        <v>0</v>
      </c>
      <c r="D36" s="60">
        <f>'FSSD_Jan 2013_EFF Conc.'!D37*B36*3.78</f>
        <v>0</v>
      </c>
      <c r="E36" s="60">
        <f>'FSSD_Jan 2013_EFF Conc.'!E37*B36*3.78</f>
        <v>0</v>
      </c>
      <c r="F36" s="60">
        <f>'FSSD_Jan 2013_EFF Conc.'!F37*B36*3.78</f>
        <v>0</v>
      </c>
      <c r="G36" s="60">
        <f>'FSSD_Jan 2013_EFF Conc.'!G37*B36*3.78</f>
        <v>0</v>
      </c>
      <c r="H36" s="60">
        <f>'FSSD_Jan 2013_EFF Conc.'!H37*B36*3.78</f>
        <v>0</v>
      </c>
      <c r="I36" s="60">
        <f>'FSSD_Jan 2013_EFF Conc.'!I37*B36*3.78</f>
        <v>0</v>
      </c>
      <c r="J36" s="60">
        <f>'FSSD_Jan 2013_EFF Conc.'!J37*B36*3.78</f>
        <v>0</v>
      </c>
      <c r="K36" s="60">
        <f>'FSSD_Jan 2013_EFF Conc.'!K37*B36*3.78</f>
        <v>0</v>
      </c>
      <c r="L36" s="60">
        <f>'FSSD_Jan 2013_EFF Conc.'!L37*B36*3.78</f>
        <v>0</v>
      </c>
      <c r="M36" s="60">
        <f>'FSSD_Jan 2013_EFF Conc.'!M37*C36*3.78</f>
        <v>0</v>
      </c>
      <c r="N36" s="68">
        <f>'FSSD_Jan 2013_EFF Conc.'!T37*B36*3.78</f>
        <v>0</v>
      </c>
      <c r="O36" s="81"/>
      <c r="P36" s="81"/>
      <c r="Q36" s="114"/>
      <c r="R36" s="114"/>
    </row>
    <row r="37" spans="1:19">
      <c r="A37" s="224">
        <f>'FSSD_Jan 2013_EFF Conc.'!A38</f>
        <v>41518</v>
      </c>
      <c r="B37" s="263">
        <f>'FSSD_Jan 2013_EFF Conc.'!B38</f>
        <v>0</v>
      </c>
      <c r="C37" s="161">
        <f>'FSSD_Jan 2013_EFF Conc.'!C38</f>
        <v>0</v>
      </c>
      <c r="D37" s="3">
        <f>'FSSD_Jan 2013_EFF Conc.'!D38*B37*3.78</f>
        <v>0</v>
      </c>
      <c r="E37" s="3">
        <f>'FSSD_Jan 2013_EFF Conc.'!E38*B37*3.78</f>
        <v>0</v>
      </c>
      <c r="F37" s="3">
        <f>'FSSD_Jan 2013_EFF Conc.'!F38*B37*3.78</f>
        <v>0</v>
      </c>
      <c r="G37" s="3">
        <f>'FSSD_Jan 2013_EFF Conc.'!G38*B37*3.78</f>
        <v>0</v>
      </c>
      <c r="H37" s="3">
        <f>'FSSD_Jan 2013_EFF Conc.'!H38*B37*3.78</f>
        <v>0</v>
      </c>
      <c r="I37" s="3">
        <f>'FSSD_Jan 2013_EFF Conc.'!I38*B37*3.78</f>
        <v>0</v>
      </c>
      <c r="J37" s="74">
        <f>'FSSD_Jan 2013_EFF Conc.'!J38*B37*3.78</f>
        <v>0</v>
      </c>
      <c r="K37" s="3">
        <f>'FSSD_Jan 2013_EFF Conc.'!K38*B37*3.78</f>
        <v>0</v>
      </c>
      <c r="L37" s="3">
        <f>'FSSD_Jan 2013_EFF Conc.'!L38*B37*3.78</f>
        <v>0</v>
      </c>
      <c r="M37" s="3">
        <f>'FSSD_Jan 2013_EFF Conc.'!M38*C37*3.78</f>
        <v>0</v>
      </c>
      <c r="N37" s="39">
        <f>'FSSD_Jan 2013_EFF Conc.'!T38*B37*3.78</f>
        <v>0</v>
      </c>
      <c r="O37" s="46"/>
      <c r="P37" s="46"/>
      <c r="Q37" s="52"/>
      <c r="R37" s="52"/>
    </row>
    <row r="38" spans="1:19">
      <c r="A38" s="225">
        <f>'FSSD_Jan 2013_EFF Conc.'!A39</f>
        <v>41532</v>
      </c>
      <c r="B38" s="264">
        <f>'FSSD_Jan 2013_EFF Conc.'!B39</f>
        <v>0</v>
      </c>
      <c r="C38" s="162">
        <f>'FSSD_Jan 2013_EFF Conc.'!C39</f>
        <v>0</v>
      </c>
      <c r="D38" s="62">
        <f>'FSSD_Jan 2013_EFF Conc.'!D39*B38*3.78</f>
        <v>0</v>
      </c>
      <c r="E38" s="62">
        <f>'FSSD_Jan 2013_EFF Conc.'!E39*B38*3.78</f>
        <v>0</v>
      </c>
      <c r="F38" s="62">
        <f>'FSSD_Jan 2013_EFF Conc.'!F39*B38*3.78</f>
        <v>0</v>
      </c>
      <c r="G38" s="62">
        <f>'FSSD_Jan 2013_EFF Conc.'!G39*B38*3.78</f>
        <v>0</v>
      </c>
      <c r="H38" s="62">
        <f>'FSSD_Jan 2013_EFF Conc.'!H39*B38*3.78</f>
        <v>0</v>
      </c>
      <c r="I38" s="62">
        <f>'FSSD_Jan 2013_EFF Conc.'!I39*B38*3.78</f>
        <v>0</v>
      </c>
      <c r="J38" s="62">
        <f>'FSSD_Jan 2013_EFF Conc.'!J39*B38*3.78</f>
        <v>0</v>
      </c>
      <c r="K38" s="62">
        <f>'FSSD_Jan 2013_EFF Conc.'!K39*B38*3.78</f>
        <v>0</v>
      </c>
      <c r="L38" s="62">
        <f>'FSSD_Jan 2013_EFF Conc.'!L39*B38*3.78</f>
        <v>0</v>
      </c>
      <c r="M38" s="62">
        <f>'FSSD_Jan 2013_EFF Conc.'!M39*C38*3.78</f>
        <v>0</v>
      </c>
      <c r="N38" s="69">
        <f>'FSSD_Jan 2013_EFF Conc.'!T39*B38*3.78</f>
        <v>0</v>
      </c>
      <c r="O38" s="84"/>
      <c r="P38" s="84"/>
      <c r="Q38" s="115"/>
      <c r="R38" s="115"/>
      <c r="S38" s="23" t="s">
        <v>30</v>
      </c>
    </row>
    <row r="39" spans="1:19">
      <c r="A39" s="224">
        <f>'FSSD_Jan 2013_EFF Conc.'!A40</f>
        <v>41548</v>
      </c>
      <c r="B39" s="263">
        <f>'FSSD_Jan 2013_EFF Conc.'!B40</f>
        <v>0</v>
      </c>
      <c r="C39" s="161">
        <f>'FSSD_Jan 2013_EFF Conc.'!C40</f>
        <v>0</v>
      </c>
      <c r="D39" s="3">
        <f>'FSSD_Jan 2013_EFF Conc.'!D40*B39*3.78</f>
        <v>0</v>
      </c>
      <c r="E39" s="3">
        <f>'FSSD_Jan 2013_EFF Conc.'!E40*B39*3.78</f>
        <v>0</v>
      </c>
      <c r="F39" s="3">
        <f>'FSSD_Jan 2013_EFF Conc.'!F40*B39*3.78</f>
        <v>0</v>
      </c>
      <c r="G39" s="3">
        <f>'FSSD_Jan 2013_EFF Conc.'!G40*B39*3.78</f>
        <v>0</v>
      </c>
      <c r="H39" s="3">
        <f>'FSSD_Jan 2013_EFF Conc.'!H40*B39*3.78</f>
        <v>0</v>
      </c>
      <c r="I39" s="3">
        <f>'FSSD_Jan 2013_EFF Conc.'!I40*B39*3.78</f>
        <v>0</v>
      </c>
      <c r="J39" s="74">
        <f>'FSSD_Jan 2013_EFF Conc.'!J40*B39*3.78</f>
        <v>0</v>
      </c>
      <c r="K39" s="3">
        <f>'FSSD_Jan 2013_EFF Conc.'!K40*B39*3.78</f>
        <v>0</v>
      </c>
      <c r="L39" s="3">
        <f>'FSSD_Jan 2013_EFF Conc.'!L40*B39*3.78</f>
        <v>0</v>
      </c>
      <c r="M39" s="3">
        <f>'FSSD_Jan 2013_EFF Conc.'!M40*C39*3.78</f>
        <v>0</v>
      </c>
      <c r="N39" s="39">
        <f>'FSSD_Jan 2013_EFF Conc.'!T40*B39*3.78</f>
        <v>0</v>
      </c>
      <c r="O39" s="46"/>
      <c r="P39" s="46"/>
      <c r="Q39" s="52"/>
      <c r="R39" s="52"/>
    </row>
    <row r="40" spans="1:19">
      <c r="A40" s="222">
        <f>'FSSD_Jan 2013_EFF Conc.'!A41</f>
        <v>41562</v>
      </c>
      <c r="B40" s="262">
        <f>'FSSD_Jan 2013_EFF Conc.'!B41</f>
        <v>0</v>
      </c>
      <c r="C40" s="156">
        <f>'FSSD_Jan 2013_EFF Conc.'!C41</f>
        <v>0</v>
      </c>
      <c r="D40" s="60">
        <f>'FSSD_Jan 2013_EFF Conc.'!D41*B40*3.78</f>
        <v>0</v>
      </c>
      <c r="E40" s="60">
        <f>'FSSD_Jan 2013_EFF Conc.'!E41*B40*3.78</f>
        <v>0</v>
      </c>
      <c r="F40" s="60">
        <f>'FSSD_Jan 2013_EFF Conc.'!F41*B40*3.78</f>
        <v>0</v>
      </c>
      <c r="G40" s="60">
        <f>'FSSD_Jan 2013_EFF Conc.'!G41*B40*3.78</f>
        <v>0</v>
      </c>
      <c r="H40" s="60">
        <f>'FSSD_Jan 2013_EFF Conc.'!H41*B40*3.78</f>
        <v>0</v>
      </c>
      <c r="I40" s="60">
        <f>'FSSD_Jan 2013_EFF Conc.'!I41*B40*3.78</f>
        <v>0</v>
      </c>
      <c r="J40" s="60">
        <f>'FSSD_Jan 2013_EFF Conc.'!J41*B40*3.78</f>
        <v>0</v>
      </c>
      <c r="K40" s="60">
        <f>'FSSD_Jan 2013_EFF Conc.'!K41*B40*3.78</f>
        <v>0</v>
      </c>
      <c r="L40" s="60">
        <f>'FSSD_Jan 2013_EFF Conc.'!L41*B40*3.78</f>
        <v>0</v>
      </c>
      <c r="M40" s="60">
        <f>'FSSD_Jan 2013_EFF Conc.'!M41*C40*3.78</f>
        <v>0</v>
      </c>
      <c r="N40" s="68">
        <f>'FSSD_Jan 2013_EFF Conc.'!T41*B40*3.78</f>
        <v>0</v>
      </c>
      <c r="O40" s="81"/>
      <c r="P40" s="81"/>
      <c r="Q40" s="114"/>
      <c r="R40" s="114"/>
    </row>
    <row r="41" spans="1:19">
      <c r="A41" s="224">
        <f>'FSSD_Jan 2013_EFF Conc.'!A42</f>
        <v>41579</v>
      </c>
      <c r="B41" s="263">
        <f>'FSSD_Jan 2013_EFF Conc.'!B42</f>
        <v>0</v>
      </c>
      <c r="C41" s="161">
        <f>'FSSD_Jan 2013_EFF Conc.'!C42</f>
        <v>0</v>
      </c>
      <c r="D41" s="3">
        <f>'FSSD_Jan 2013_EFF Conc.'!D42*B41*3.78</f>
        <v>0</v>
      </c>
      <c r="E41" s="3">
        <f>'FSSD_Jan 2013_EFF Conc.'!E42*B41*3.78</f>
        <v>0</v>
      </c>
      <c r="F41" s="3">
        <f>'FSSD_Jan 2013_EFF Conc.'!F42*B41*3.78</f>
        <v>0</v>
      </c>
      <c r="G41" s="3">
        <f>'FSSD_Jan 2013_EFF Conc.'!G42*B41*3.78</f>
        <v>0</v>
      </c>
      <c r="H41" s="3">
        <f>'FSSD_Jan 2013_EFF Conc.'!H42*B41*3.78</f>
        <v>0</v>
      </c>
      <c r="I41" s="3">
        <f>'FSSD_Jan 2013_EFF Conc.'!I42*B41*3.78</f>
        <v>0</v>
      </c>
      <c r="J41" s="74">
        <f>'FSSD_Jan 2013_EFF Conc.'!J42*B41*3.78</f>
        <v>0</v>
      </c>
      <c r="K41" s="3">
        <f>'FSSD_Jan 2013_EFF Conc.'!K42*B41*3.78</f>
        <v>0</v>
      </c>
      <c r="L41" s="3">
        <f>'FSSD_Jan 2013_EFF Conc.'!L42*B41*3.78</f>
        <v>0</v>
      </c>
      <c r="M41" s="3">
        <f>'FSSD_Jan 2013_EFF Conc.'!M42*C41*3.78</f>
        <v>0</v>
      </c>
      <c r="N41" s="39">
        <f>'FSSD_Jan 2013_EFF Conc.'!T42*B41*3.78</f>
        <v>0</v>
      </c>
      <c r="O41" s="46"/>
      <c r="P41" s="46"/>
      <c r="Q41" s="52"/>
      <c r="R41" s="52"/>
    </row>
    <row r="42" spans="1:19">
      <c r="A42" s="222">
        <f>'FSSD_Jan 2013_EFF Conc.'!A43</f>
        <v>41593</v>
      </c>
      <c r="B42" s="262">
        <f>'FSSD_Jan 2013_EFF Conc.'!B43</f>
        <v>0</v>
      </c>
      <c r="C42" s="156">
        <f>'FSSD_Jan 2013_EFF Conc.'!C43</f>
        <v>0</v>
      </c>
      <c r="D42" s="60">
        <f>'FSSD_Jan 2013_EFF Conc.'!D43*B42*3.78</f>
        <v>0</v>
      </c>
      <c r="E42" s="60">
        <f>'FSSD_Jan 2013_EFF Conc.'!E43*B42*3.78</f>
        <v>0</v>
      </c>
      <c r="F42" s="60">
        <f>'FSSD_Jan 2013_EFF Conc.'!F43*B42*3.78</f>
        <v>0</v>
      </c>
      <c r="G42" s="60">
        <f>'FSSD_Jan 2013_EFF Conc.'!G43*B42*3.78</f>
        <v>0</v>
      </c>
      <c r="H42" s="60">
        <f>'FSSD_Jan 2013_EFF Conc.'!H43*B42*3.78</f>
        <v>0</v>
      </c>
      <c r="I42" s="60">
        <f>'FSSD_Jan 2013_EFF Conc.'!I43*B42*3.78</f>
        <v>0</v>
      </c>
      <c r="J42" s="60">
        <f>'FSSD_Jan 2013_EFF Conc.'!J43*B42*3.78</f>
        <v>0</v>
      </c>
      <c r="K42" s="60">
        <f>'FSSD_Jan 2013_EFF Conc.'!K43*B42*3.78</f>
        <v>0</v>
      </c>
      <c r="L42" s="60">
        <f>'FSSD_Jan 2013_EFF Conc.'!L43*B42*3.78</f>
        <v>0</v>
      </c>
      <c r="M42" s="60">
        <f>'FSSD_Jan 2013_EFF Conc.'!M43*C42*3.78</f>
        <v>0</v>
      </c>
      <c r="N42" s="68">
        <f>'FSSD_Jan 2013_EFF Conc.'!T43*B42*3.78</f>
        <v>0</v>
      </c>
      <c r="O42" s="81"/>
      <c r="P42" s="81"/>
      <c r="Q42" s="114"/>
      <c r="R42" s="114"/>
    </row>
    <row r="43" spans="1:19">
      <c r="A43" s="224">
        <f>'FSSD_Jan 2013_EFF Conc.'!A44</f>
        <v>41609</v>
      </c>
      <c r="B43" s="263">
        <f>'FSSD_Jan 2013_EFF Conc.'!B44</f>
        <v>0</v>
      </c>
      <c r="C43" s="161">
        <f>'FSSD_Jan 2013_EFF Conc.'!C44</f>
        <v>0</v>
      </c>
      <c r="D43" s="3">
        <f>'FSSD_Jan 2013_EFF Conc.'!D44*B43*3.78</f>
        <v>0</v>
      </c>
      <c r="E43" s="3">
        <f>'FSSD_Jan 2013_EFF Conc.'!E44*B43*3.78</f>
        <v>0</v>
      </c>
      <c r="F43" s="3">
        <f>'FSSD_Jan 2013_EFF Conc.'!F44*B43*3.78</f>
        <v>0</v>
      </c>
      <c r="G43" s="3">
        <f>'FSSD_Jan 2013_EFF Conc.'!G44*B43*3.78</f>
        <v>0</v>
      </c>
      <c r="H43" s="3">
        <f>'FSSD_Jan 2013_EFF Conc.'!H44*B43*3.78</f>
        <v>0</v>
      </c>
      <c r="I43" s="3">
        <f>'FSSD_Jan 2013_EFF Conc.'!I44*B43*3.78</f>
        <v>0</v>
      </c>
      <c r="J43" s="74">
        <f>'FSSD_Jan 2013_EFF Conc.'!J44*B43*3.78</f>
        <v>0</v>
      </c>
      <c r="K43" s="3">
        <f>'FSSD_Jan 2013_EFF Conc.'!K44*B43*3.78</f>
        <v>0</v>
      </c>
      <c r="L43" s="3">
        <f>'FSSD_Jan 2013_EFF Conc.'!L44*B43*3.78</f>
        <v>0</v>
      </c>
      <c r="M43" s="3">
        <f>'FSSD_Jan 2013_EFF Conc.'!M44*C43*3.78</f>
        <v>0</v>
      </c>
      <c r="N43" s="39">
        <f>'FSSD_Jan 2013_EFF Conc.'!T44*B43*3.78</f>
        <v>0</v>
      </c>
      <c r="O43" s="46"/>
      <c r="P43" s="46"/>
      <c r="Q43" s="52"/>
      <c r="R43" s="52"/>
    </row>
    <row r="44" spans="1:19">
      <c r="A44" s="225">
        <f>'FSSD_Jan 2013_EFF Conc.'!A45</f>
        <v>41623</v>
      </c>
      <c r="B44" s="264">
        <f>'FSSD_Jan 2013_EFF Conc.'!B45</f>
        <v>0</v>
      </c>
      <c r="C44" s="162">
        <f>'FSSD_Jan 2013_EFF Conc.'!C45</f>
        <v>0</v>
      </c>
      <c r="D44" s="62">
        <f>'FSSD_Jan 2013_EFF Conc.'!D45*B44*3.78</f>
        <v>0</v>
      </c>
      <c r="E44" s="62">
        <f>'FSSD_Jan 2013_EFF Conc.'!E45*B44*3.78</f>
        <v>0</v>
      </c>
      <c r="F44" s="62">
        <f>'FSSD_Jan 2013_EFF Conc.'!F45*B44*3.78</f>
        <v>0</v>
      </c>
      <c r="G44" s="62">
        <f>'FSSD_Jan 2013_EFF Conc.'!G45*B44*3.78</f>
        <v>0</v>
      </c>
      <c r="H44" s="62">
        <f>'FSSD_Jan 2013_EFF Conc.'!H45*B44*3.78</f>
        <v>0</v>
      </c>
      <c r="I44" s="62">
        <f>'FSSD_Jan 2013_EFF Conc.'!I45*B44*3.78</f>
        <v>0</v>
      </c>
      <c r="J44" s="62">
        <f>'FSSD_Jan 2013_EFF Conc.'!J45*B44*3.78</f>
        <v>0</v>
      </c>
      <c r="K44" s="62">
        <f>'FSSD_Jan 2013_EFF Conc.'!K45*B44*3.78</f>
        <v>0</v>
      </c>
      <c r="L44" s="62">
        <f>'FSSD_Jan 2013_EFF Conc.'!L45*B44*3.78</f>
        <v>0</v>
      </c>
      <c r="M44" s="62">
        <f>'FSSD_Jan 2013_EFF Conc.'!M45*C44*3.78</f>
        <v>0</v>
      </c>
      <c r="N44" s="69">
        <f>'FSSD_Jan 2013_EFF Conc.'!T45*B44*3.78</f>
        <v>0</v>
      </c>
      <c r="O44" s="84"/>
      <c r="P44" s="84"/>
      <c r="Q44" s="115"/>
      <c r="R44" s="115"/>
      <c r="S44" s="23" t="s">
        <v>29</v>
      </c>
    </row>
    <row r="45" spans="1:19">
      <c r="A45" s="224">
        <f>'FSSD_Jan 2013_EFF Conc.'!A46</f>
        <v>41640</v>
      </c>
      <c r="B45" s="263">
        <f>'FSSD_Jan 2013_EFF Conc.'!B46</f>
        <v>0</v>
      </c>
      <c r="C45" s="161">
        <f>'FSSD_Jan 2013_EFF Conc.'!C46</f>
        <v>0</v>
      </c>
      <c r="D45" s="3">
        <f>'FSSD_Jan 2013_EFF Conc.'!D46*B45*3.78</f>
        <v>0</v>
      </c>
      <c r="E45" s="3">
        <f>'FSSD_Jan 2013_EFF Conc.'!E46*B45*3.78</f>
        <v>0</v>
      </c>
      <c r="F45" s="3">
        <f>'FSSD_Jan 2013_EFF Conc.'!F46*B45*3.78</f>
        <v>0</v>
      </c>
      <c r="G45" s="3">
        <f>'FSSD_Jan 2013_EFF Conc.'!G46*B45*3.78</f>
        <v>0</v>
      </c>
      <c r="H45" s="3">
        <f>'FSSD_Jan 2013_EFF Conc.'!H46*B45*3.78</f>
        <v>0</v>
      </c>
      <c r="I45" s="3">
        <f>'FSSD_Jan 2013_EFF Conc.'!I46*B45*3.78</f>
        <v>0</v>
      </c>
      <c r="J45" s="74">
        <f>'FSSD_Jan 2013_EFF Conc.'!J46*B45*3.78</f>
        <v>0</v>
      </c>
      <c r="K45" s="3">
        <f>'FSSD_Jan 2013_EFF Conc.'!K46*B45*3.78</f>
        <v>0</v>
      </c>
      <c r="L45" s="3">
        <f>'FSSD_Jan 2013_EFF Conc.'!L46*B45*3.78</f>
        <v>0</v>
      </c>
      <c r="M45" s="3">
        <f>'FSSD_Jan 2013_EFF Conc.'!M46*C45*3.78</f>
        <v>0</v>
      </c>
      <c r="N45" s="39">
        <f>'FSSD_Jan 2013_EFF Conc.'!T46*B45*3.78</f>
        <v>0</v>
      </c>
      <c r="O45" s="46"/>
      <c r="P45" s="46"/>
      <c r="Q45" s="52"/>
      <c r="R45" s="52"/>
    </row>
    <row r="46" spans="1:19">
      <c r="A46" s="222">
        <f>'FSSD_Jan 2013_EFF Conc.'!A47</f>
        <v>41654</v>
      </c>
      <c r="B46" s="262">
        <f>'FSSD_Jan 2013_EFF Conc.'!B47</f>
        <v>0</v>
      </c>
      <c r="C46" s="156">
        <f>'FSSD_Jan 2013_EFF Conc.'!C47</f>
        <v>0</v>
      </c>
      <c r="D46" s="60">
        <f>'FSSD_Jan 2013_EFF Conc.'!D47*B46*3.78</f>
        <v>0</v>
      </c>
      <c r="E46" s="60">
        <f>'FSSD_Jan 2013_EFF Conc.'!E47*B46*3.78</f>
        <v>0</v>
      </c>
      <c r="F46" s="60">
        <f>'FSSD_Jan 2013_EFF Conc.'!F47*B46*3.78</f>
        <v>0</v>
      </c>
      <c r="G46" s="60">
        <f>'FSSD_Jan 2013_EFF Conc.'!G47*B46*3.78</f>
        <v>0</v>
      </c>
      <c r="H46" s="60">
        <f>'FSSD_Jan 2013_EFF Conc.'!H47*B46*3.78</f>
        <v>0</v>
      </c>
      <c r="I46" s="60">
        <f>'FSSD_Jan 2013_EFF Conc.'!I47*B46*3.78</f>
        <v>0</v>
      </c>
      <c r="J46" s="60">
        <f>'FSSD_Jan 2013_EFF Conc.'!J47*B46*3.78</f>
        <v>0</v>
      </c>
      <c r="K46" s="60">
        <f>'FSSD_Jan 2013_EFF Conc.'!K47*B46*3.78</f>
        <v>0</v>
      </c>
      <c r="L46" s="60">
        <f>'FSSD_Jan 2013_EFF Conc.'!L47*B46*3.78</f>
        <v>0</v>
      </c>
      <c r="M46" s="60">
        <f>'FSSD_Jan 2013_EFF Conc.'!M47*C46*3.78</f>
        <v>0</v>
      </c>
      <c r="N46" s="68">
        <f>'FSSD_Jan 2013_EFF Conc.'!T47*B46*3.78</f>
        <v>0</v>
      </c>
      <c r="O46" s="81"/>
      <c r="P46" s="81"/>
      <c r="Q46" s="114"/>
      <c r="R46" s="114"/>
    </row>
    <row r="47" spans="1:19">
      <c r="A47" s="224">
        <f>'FSSD_Jan 2013_EFF Conc.'!A48</f>
        <v>41671</v>
      </c>
      <c r="B47" s="263">
        <f>'FSSD_Jan 2013_EFF Conc.'!B48</f>
        <v>0</v>
      </c>
      <c r="C47" s="161">
        <f>'FSSD_Jan 2013_EFF Conc.'!C48</f>
        <v>0</v>
      </c>
      <c r="D47" s="3">
        <f>'FSSD_Jan 2013_EFF Conc.'!D48*B47*3.78</f>
        <v>0</v>
      </c>
      <c r="E47" s="3">
        <f>'FSSD_Jan 2013_EFF Conc.'!E48*B47*3.78</f>
        <v>0</v>
      </c>
      <c r="F47" s="3">
        <f>'FSSD_Jan 2013_EFF Conc.'!F48*B47*3.78</f>
        <v>0</v>
      </c>
      <c r="G47" s="3">
        <f>'FSSD_Jan 2013_EFF Conc.'!G48*B47*3.78</f>
        <v>0</v>
      </c>
      <c r="H47" s="3">
        <f>'FSSD_Jan 2013_EFF Conc.'!H48*B47*3.78</f>
        <v>0</v>
      </c>
      <c r="I47" s="3">
        <f>'FSSD_Jan 2013_EFF Conc.'!I48*B47*3.78</f>
        <v>0</v>
      </c>
      <c r="J47" s="74">
        <f>'FSSD_Jan 2013_EFF Conc.'!J48*B47*3.78</f>
        <v>0</v>
      </c>
      <c r="K47" s="3">
        <f>'FSSD_Jan 2013_EFF Conc.'!K48*B47*3.78</f>
        <v>0</v>
      </c>
      <c r="L47" s="3">
        <f>'FSSD_Jan 2013_EFF Conc.'!L48*B47*3.78</f>
        <v>0</v>
      </c>
      <c r="M47" s="3">
        <f>'FSSD_Jan 2013_EFF Conc.'!M48*C47*3.78</f>
        <v>0</v>
      </c>
      <c r="N47" s="39">
        <f>'FSSD_Jan 2013_EFF Conc.'!T48*B47*3.78</f>
        <v>0</v>
      </c>
      <c r="O47" s="46"/>
      <c r="P47" s="46"/>
      <c r="Q47" s="52"/>
      <c r="R47" s="52"/>
    </row>
    <row r="48" spans="1:19">
      <c r="A48" s="222">
        <f>'FSSD_Jan 2013_EFF Conc.'!A49</f>
        <v>41685</v>
      </c>
      <c r="B48" s="262">
        <f>'FSSD_Jan 2013_EFF Conc.'!B49</f>
        <v>0</v>
      </c>
      <c r="C48" s="156">
        <f>'FSSD_Jan 2013_EFF Conc.'!C49</f>
        <v>0</v>
      </c>
      <c r="D48" s="60">
        <f>'FSSD_Jan 2013_EFF Conc.'!D49*B48*3.78</f>
        <v>0</v>
      </c>
      <c r="E48" s="60">
        <f>'FSSD_Jan 2013_EFF Conc.'!E49*B48*3.78</f>
        <v>0</v>
      </c>
      <c r="F48" s="60">
        <f>'FSSD_Jan 2013_EFF Conc.'!F49*B48*3.78</f>
        <v>0</v>
      </c>
      <c r="G48" s="60">
        <f>'FSSD_Jan 2013_EFF Conc.'!G49*B48*3.78</f>
        <v>0</v>
      </c>
      <c r="H48" s="60">
        <f>'FSSD_Jan 2013_EFF Conc.'!H49*B48*3.78</f>
        <v>0</v>
      </c>
      <c r="I48" s="60">
        <f>'FSSD_Jan 2013_EFF Conc.'!I49*B48*3.78</f>
        <v>0</v>
      </c>
      <c r="J48" s="60">
        <f>'FSSD_Jan 2013_EFF Conc.'!J49*B48*3.78</f>
        <v>0</v>
      </c>
      <c r="K48" s="60">
        <f>'FSSD_Jan 2013_EFF Conc.'!K49*B48*3.78</f>
        <v>0</v>
      </c>
      <c r="L48" s="60">
        <f>'FSSD_Jan 2013_EFF Conc.'!L49*B48*3.78</f>
        <v>0</v>
      </c>
      <c r="M48" s="60">
        <f>'FSSD_Jan 2013_EFF Conc.'!M49*C48*3.78</f>
        <v>0</v>
      </c>
      <c r="N48" s="68">
        <f>'FSSD_Jan 2013_EFF Conc.'!T49*B48*3.78</f>
        <v>0</v>
      </c>
      <c r="O48" s="81"/>
      <c r="P48" s="81"/>
      <c r="Q48" s="114"/>
      <c r="R48" s="114"/>
    </row>
    <row r="49" spans="1:22">
      <c r="A49" s="224">
        <f>'FSSD_Jan 2013_EFF Conc.'!A50</f>
        <v>41699</v>
      </c>
      <c r="B49" s="263">
        <f>'FSSD_Jan 2013_EFF Conc.'!B50</f>
        <v>0</v>
      </c>
      <c r="C49" s="161">
        <f>'FSSD_Jan 2013_EFF Conc.'!C50</f>
        <v>0</v>
      </c>
      <c r="D49" s="3">
        <f>'FSSD_Jan 2013_EFF Conc.'!D50*B49*3.78</f>
        <v>0</v>
      </c>
      <c r="E49" s="3">
        <f>'FSSD_Jan 2013_EFF Conc.'!E50*B49*3.78</f>
        <v>0</v>
      </c>
      <c r="F49" s="3">
        <f>'FSSD_Jan 2013_EFF Conc.'!F50*B49*3.78</f>
        <v>0</v>
      </c>
      <c r="G49" s="3">
        <f>'FSSD_Jan 2013_EFF Conc.'!G50*B49*3.78</f>
        <v>0</v>
      </c>
      <c r="H49" s="3">
        <f>'FSSD_Jan 2013_EFF Conc.'!H50*B49*3.78</f>
        <v>0</v>
      </c>
      <c r="I49" s="3">
        <f>'FSSD_Jan 2013_EFF Conc.'!I50*B49*3.78</f>
        <v>0</v>
      </c>
      <c r="J49" s="74">
        <f>'FSSD_Jan 2013_EFF Conc.'!J50*B49*3.78</f>
        <v>0</v>
      </c>
      <c r="K49" s="3">
        <f>'FSSD_Jan 2013_EFF Conc.'!K50*B49*3.78</f>
        <v>0</v>
      </c>
      <c r="L49" s="3">
        <f>'FSSD_Jan 2013_EFF Conc.'!L50*B49*3.78</f>
        <v>0</v>
      </c>
      <c r="M49" s="3">
        <f>'FSSD_Jan 2013_EFF Conc.'!M50*C49*3.78</f>
        <v>0</v>
      </c>
      <c r="N49" s="39">
        <f>'FSSD_Jan 2013_EFF Conc.'!T50*B49*3.78</f>
        <v>0</v>
      </c>
      <c r="O49" s="46"/>
      <c r="P49" s="46"/>
      <c r="Q49" s="52"/>
      <c r="R49" s="52"/>
    </row>
    <row r="50" spans="1:22">
      <c r="A50" s="225">
        <f>'FSSD_Jan 2013_EFF Conc.'!A51</f>
        <v>41713</v>
      </c>
      <c r="B50" s="264">
        <f>'FSSD_Jan 2013_EFF Conc.'!B51</f>
        <v>0</v>
      </c>
      <c r="C50" s="162">
        <f>'FSSD_Jan 2013_EFF Conc.'!C51</f>
        <v>0</v>
      </c>
      <c r="D50" s="62">
        <f>'FSSD_Jan 2013_EFF Conc.'!D51*B50*3.78</f>
        <v>0</v>
      </c>
      <c r="E50" s="62">
        <f>'FSSD_Jan 2013_EFF Conc.'!E51*B50*3.78</f>
        <v>0</v>
      </c>
      <c r="F50" s="62">
        <f>'FSSD_Jan 2013_EFF Conc.'!F51*B50*3.78</f>
        <v>0</v>
      </c>
      <c r="G50" s="62">
        <f>'FSSD_Jan 2013_EFF Conc.'!G51*B50*3.78</f>
        <v>0</v>
      </c>
      <c r="H50" s="62">
        <f>'FSSD_Jan 2013_EFF Conc.'!H51*B50*3.78</f>
        <v>0</v>
      </c>
      <c r="I50" s="62">
        <f>'FSSD_Jan 2013_EFF Conc.'!I51*B50*3.78</f>
        <v>0</v>
      </c>
      <c r="J50" s="62">
        <f>'FSSD_Jan 2013_EFF Conc.'!J51*B50*3.78</f>
        <v>0</v>
      </c>
      <c r="K50" s="62">
        <f>'FSSD_Jan 2013_EFF Conc.'!K51*B50*3.78</f>
        <v>0</v>
      </c>
      <c r="L50" s="62">
        <f>'FSSD_Jan 2013_EFF Conc.'!L51*B50*3.78</f>
        <v>0</v>
      </c>
      <c r="M50" s="62">
        <f>'FSSD_Jan 2013_EFF Conc.'!M51*C50*3.78</f>
        <v>0</v>
      </c>
      <c r="N50" s="69">
        <f>'FSSD_Jan 2013_EFF Conc.'!T51*B50*3.78</f>
        <v>0</v>
      </c>
      <c r="O50" s="84"/>
      <c r="P50" s="84"/>
      <c r="Q50" s="115"/>
      <c r="R50" s="115"/>
      <c r="S50" s="23" t="s">
        <v>31</v>
      </c>
    </row>
    <row r="51" spans="1:22">
      <c r="A51" s="224">
        <f>'FSSD_Jan 2013_EFF Conc.'!A52</f>
        <v>41730</v>
      </c>
      <c r="B51" s="263">
        <f>'FSSD_Jan 2013_EFF Conc.'!B52</f>
        <v>0</v>
      </c>
      <c r="C51" s="161">
        <f>'FSSD_Jan 2013_EFF Conc.'!C52</f>
        <v>0</v>
      </c>
      <c r="D51" s="3">
        <f>'FSSD_Jan 2013_EFF Conc.'!D52*B51*3.78</f>
        <v>0</v>
      </c>
      <c r="E51" s="3">
        <f>'FSSD_Jan 2013_EFF Conc.'!E52*B51*3.78</f>
        <v>0</v>
      </c>
      <c r="F51" s="3">
        <f>'FSSD_Jan 2013_EFF Conc.'!F52*B51*3.78</f>
        <v>0</v>
      </c>
      <c r="G51" s="3">
        <f>'FSSD_Jan 2013_EFF Conc.'!G52*B51*3.78</f>
        <v>0</v>
      </c>
      <c r="H51" s="3">
        <f>'FSSD_Jan 2013_EFF Conc.'!H52*B51*3.78</f>
        <v>0</v>
      </c>
      <c r="I51" s="3">
        <f>'FSSD_Jan 2013_EFF Conc.'!I52*B51*3.78</f>
        <v>0</v>
      </c>
      <c r="J51" s="74">
        <f>'FSSD_Jan 2013_EFF Conc.'!J52*B51*3.78</f>
        <v>0</v>
      </c>
      <c r="K51" s="3">
        <f>'FSSD_Jan 2013_EFF Conc.'!K52*B51*3.78</f>
        <v>0</v>
      </c>
      <c r="L51" s="3">
        <f>'FSSD_Jan 2013_EFF Conc.'!L52*B51*3.78</f>
        <v>0</v>
      </c>
      <c r="M51" s="3">
        <f>'FSSD_Jan 2013_EFF Conc.'!M52*C51*3.78</f>
        <v>0</v>
      </c>
      <c r="N51" s="39">
        <f>'FSSD_Jan 2013_EFF Conc.'!T52*B51*3.78</f>
        <v>0</v>
      </c>
      <c r="O51" s="46"/>
      <c r="P51" s="46"/>
      <c r="Q51" s="52"/>
      <c r="R51" s="52"/>
    </row>
    <row r="52" spans="1:22">
      <c r="A52" s="222">
        <f>'FSSD_Jan 2013_EFF Conc.'!A53</f>
        <v>41744</v>
      </c>
      <c r="B52" s="262">
        <f>'FSSD_Jan 2013_EFF Conc.'!B53</f>
        <v>0</v>
      </c>
      <c r="C52" s="156">
        <f>'FSSD_Jan 2013_EFF Conc.'!C53</f>
        <v>0</v>
      </c>
      <c r="D52" s="60">
        <f>'FSSD_Jan 2013_EFF Conc.'!D53*B52*3.78</f>
        <v>0</v>
      </c>
      <c r="E52" s="60">
        <f>'FSSD_Jan 2013_EFF Conc.'!E53*B52*3.78</f>
        <v>0</v>
      </c>
      <c r="F52" s="60">
        <f>'FSSD_Jan 2013_EFF Conc.'!F53*B52*3.78</f>
        <v>0</v>
      </c>
      <c r="G52" s="60">
        <f>'FSSD_Jan 2013_EFF Conc.'!G53*B52*3.78</f>
        <v>0</v>
      </c>
      <c r="H52" s="60">
        <f>'FSSD_Jan 2013_EFF Conc.'!H53*B52*3.78</f>
        <v>0</v>
      </c>
      <c r="I52" s="60">
        <f>'FSSD_Jan 2013_EFF Conc.'!I53*B52*3.78</f>
        <v>0</v>
      </c>
      <c r="J52" s="60">
        <f>'FSSD_Jan 2013_EFF Conc.'!J53*B52*3.78</f>
        <v>0</v>
      </c>
      <c r="K52" s="60">
        <f>'FSSD_Jan 2013_EFF Conc.'!K53*B52*3.78</f>
        <v>0</v>
      </c>
      <c r="L52" s="60">
        <f>'FSSD_Jan 2013_EFF Conc.'!L53*B52*3.78</f>
        <v>0</v>
      </c>
      <c r="M52" s="60">
        <f>'FSSD_Jan 2013_EFF Conc.'!M53*C52*3.78</f>
        <v>0</v>
      </c>
      <c r="N52" s="68">
        <f>'FSSD_Jan 2013_EFF Conc.'!T53*B52*3.78</f>
        <v>0</v>
      </c>
      <c r="O52" s="81"/>
      <c r="P52" s="81"/>
      <c r="Q52" s="114"/>
      <c r="R52" s="114"/>
      <c r="U52" t="s">
        <v>85</v>
      </c>
    </row>
    <row r="53" spans="1:22">
      <c r="A53" s="224">
        <f>'FSSD_Jan 2013_EFF Conc.'!A54</f>
        <v>41760</v>
      </c>
      <c r="B53" s="263">
        <f>'FSSD_Jan 2013_EFF Conc.'!B54</f>
        <v>0</v>
      </c>
      <c r="C53" s="161">
        <f>'FSSD_Jan 2013_EFF Conc.'!C54</f>
        <v>0</v>
      </c>
      <c r="D53" s="3">
        <f>'FSSD_Jan 2013_EFF Conc.'!D54*B53*3.78</f>
        <v>0</v>
      </c>
      <c r="E53" s="3">
        <f>'FSSD_Jan 2013_EFF Conc.'!E54*B53*3.78</f>
        <v>0</v>
      </c>
      <c r="F53" s="3">
        <f>'FSSD_Jan 2013_EFF Conc.'!F54*B53*3.78</f>
        <v>0</v>
      </c>
      <c r="G53" s="3">
        <f>'FSSD_Jan 2013_EFF Conc.'!G54*B53*3.78</f>
        <v>0</v>
      </c>
      <c r="H53" s="3">
        <f>'FSSD_Jan 2013_EFF Conc.'!H54*B53*3.78</f>
        <v>0</v>
      </c>
      <c r="I53" s="3">
        <f>'FSSD_Jan 2013_EFF Conc.'!I54*B53*3.78</f>
        <v>0</v>
      </c>
      <c r="J53" s="74">
        <f>'FSSD_Jan 2013_EFF Conc.'!J54*B53*3.78</f>
        <v>0</v>
      </c>
      <c r="K53" s="3">
        <f>'FSSD_Jan 2013_EFF Conc.'!K54*B53*3.78</f>
        <v>0</v>
      </c>
      <c r="L53" s="3">
        <f>'FSSD_Jan 2013_EFF Conc.'!L54*B53*3.78</f>
        <v>0</v>
      </c>
      <c r="M53" s="3">
        <f>'FSSD_Jan 2013_EFF Conc.'!M54*C53*3.78</f>
        <v>0</v>
      </c>
      <c r="N53" s="39">
        <f>'FSSD_Jan 2013_EFF Conc.'!T54*B53*3.78</f>
        <v>0</v>
      </c>
      <c r="O53" s="46"/>
      <c r="P53" s="46"/>
      <c r="Q53" s="52"/>
      <c r="R53" s="52"/>
    </row>
    <row r="54" spans="1:22">
      <c r="A54" s="222">
        <f>'FSSD_Jan 2013_EFF Conc.'!A55</f>
        <v>41774</v>
      </c>
      <c r="B54" s="262">
        <f>'FSSD_Jan 2013_EFF Conc.'!B55</f>
        <v>0</v>
      </c>
      <c r="C54" s="156">
        <f>'FSSD_Jan 2013_EFF Conc.'!C55</f>
        <v>0</v>
      </c>
      <c r="D54" s="60">
        <f>'FSSD_Jan 2013_EFF Conc.'!D55*B54*3.78</f>
        <v>0</v>
      </c>
      <c r="E54" s="60">
        <f>'FSSD_Jan 2013_EFF Conc.'!E55*B54*3.78</f>
        <v>0</v>
      </c>
      <c r="F54" s="60">
        <f>'FSSD_Jan 2013_EFF Conc.'!F55*B54*3.78</f>
        <v>0</v>
      </c>
      <c r="G54" s="60">
        <f>'FSSD_Jan 2013_EFF Conc.'!G55*B54*3.78</f>
        <v>0</v>
      </c>
      <c r="H54" s="60">
        <f>'FSSD_Jan 2013_EFF Conc.'!H55*B54*3.78</f>
        <v>0</v>
      </c>
      <c r="I54" s="60">
        <f>'FSSD_Jan 2013_EFF Conc.'!I55*B54*3.78</f>
        <v>0</v>
      </c>
      <c r="J54" s="60">
        <f>'FSSD_Jan 2013_EFF Conc.'!J55*B54*3.78</f>
        <v>0</v>
      </c>
      <c r="K54" s="60">
        <f>'FSSD_Jan 2013_EFF Conc.'!K55*B54*3.78</f>
        <v>0</v>
      </c>
      <c r="L54" s="60">
        <f>'FSSD_Jan 2013_EFF Conc.'!L55*B54*3.78</f>
        <v>0</v>
      </c>
      <c r="M54" s="60">
        <f>'FSSD_Jan 2013_EFF Conc.'!M55*C54*3.78</f>
        <v>0</v>
      </c>
      <c r="N54" s="68">
        <f>'FSSD_Jan 2013_EFF Conc.'!T55*B54*3.78</f>
        <v>0</v>
      </c>
      <c r="O54" s="81"/>
      <c r="P54" s="81"/>
      <c r="Q54" s="114"/>
      <c r="R54" s="114"/>
    </row>
    <row r="55" spans="1:22">
      <c r="A55" s="224">
        <f>'FSSD_Jan 2013_EFF Conc.'!A56</f>
        <v>41791</v>
      </c>
      <c r="B55" s="263">
        <f>'FSSD_Jan 2013_EFF Conc.'!B56</f>
        <v>0</v>
      </c>
      <c r="C55" s="161">
        <f>'FSSD_Jan 2013_EFF Conc.'!C56</f>
        <v>0</v>
      </c>
      <c r="D55" s="3">
        <f>'FSSD_Jan 2013_EFF Conc.'!D56*B55*3.78</f>
        <v>0</v>
      </c>
      <c r="E55" s="3">
        <f>'FSSD_Jan 2013_EFF Conc.'!E56*B55*3.78</f>
        <v>0</v>
      </c>
      <c r="F55" s="3">
        <f>'FSSD_Jan 2013_EFF Conc.'!F56*B55*3.78</f>
        <v>0</v>
      </c>
      <c r="G55" s="3">
        <f>'FSSD_Jan 2013_EFF Conc.'!G56*B55*3.78</f>
        <v>0</v>
      </c>
      <c r="H55" s="3">
        <f>'FSSD_Jan 2013_EFF Conc.'!H56*B55*3.78</f>
        <v>0</v>
      </c>
      <c r="I55" s="3">
        <f>'FSSD_Jan 2013_EFF Conc.'!I56*B55*3.78</f>
        <v>0</v>
      </c>
      <c r="J55" s="74">
        <f>'FSSD_Jan 2013_EFF Conc.'!J56*B55*3.78</f>
        <v>0</v>
      </c>
      <c r="K55" s="3">
        <f>'FSSD_Jan 2013_EFF Conc.'!K56*B55*3.78</f>
        <v>0</v>
      </c>
      <c r="L55" s="3">
        <f>'FSSD_Jan 2013_EFF Conc.'!L56*B55*3.78</f>
        <v>0</v>
      </c>
      <c r="M55" s="3">
        <f>'FSSD_Jan 2013_EFF Conc.'!M56*C55*3.78</f>
        <v>0</v>
      </c>
      <c r="N55" s="39">
        <f>'FSSD_Jan 2013_EFF Conc.'!T56*B55*3.78</f>
        <v>0</v>
      </c>
      <c r="O55" s="46"/>
      <c r="P55" s="46"/>
      <c r="Q55" s="52"/>
      <c r="R55" s="52"/>
    </row>
    <row r="56" spans="1:22" ht="15.75" thickBot="1">
      <c r="A56" s="223">
        <f>'FSSD_Jan 2013_EFF Conc.'!A57</f>
        <v>41805</v>
      </c>
      <c r="B56" s="265">
        <f>'FSSD_Jan 2013_EFF Conc.'!B57</f>
        <v>0</v>
      </c>
      <c r="C56" s="157">
        <f>'FSSD_Jan 2013_EFF Conc.'!C57</f>
        <v>0</v>
      </c>
      <c r="D56" s="71">
        <f>'FSSD_Jan 2013_EFF Conc.'!D57*B56*3.78</f>
        <v>0</v>
      </c>
      <c r="E56" s="71">
        <f>'FSSD_Jan 2013_EFF Conc.'!E57*B56*3.78</f>
        <v>0</v>
      </c>
      <c r="F56" s="71">
        <f>'FSSD_Jan 2013_EFF Conc.'!F57*B56*3.78</f>
        <v>0</v>
      </c>
      <c r="G56" s="71">
        <f>'FSSD_Jan 2013_EFF Conc.'!G57*B56*3.78</f>
        <v>0</v>
      </c>
      <c r="H56" s="71">
        <f>'FSSD_Jan 2013_EFF Conc.'!H57*B56*3.78</f>
        <v>0</v>
      </c>
      <c r="I56" s="71">
        <f>'FSSD_Jan 2013_EFF Conc.'!I57*B56*3.78</f>
        <v>0</v>
      </c>
      <c r="J56" s="71">
        <f>'FSSD_Jan 2013_EFF Conc.'!J57*B56*3.78</f>
        <v>0</v>
      </c>
      <c r="K56" s="71">
        <f>'FSSD_Jan 2013_EFF Conc.'!K57*B56*3.78</f>
        <v>0</v>
      </c>
      <c r="L56" s="71">
        <f>'FSSD_Jan 2013_EFF Conc.'!L57*B56*3.78</f>
        <v>0</v>
      </c>
      <c r="M56" s="71">
        <f>'FSSD_Jan 2013_EFF Conc.'!M57*C56*3.78</f>
        <v>0</v>
      </c>
      <c r="N56" s="72">
        <f>'FSSD_Jan 2013_EFF Conc.'!T57*B56*3.78</f>
        <v>0</v>
      </c>
      <c r="O56" s="116"/>
      <c r="P56" s="116"/>
      <c r="Q56" s="117"/>
      <c r="R56" s="117"/>
      <c r="S56" s="41" t="s">
        <v>28</v>
      </c>
    </row>
    <row r="57" spans="1:22">
      <c r="R57" s="34"/>
    </row>
    <row r="58" spans="1:22">
      <c r="R58" s="35"/>
    </row>
    <row r="59" spans="1:22" ht="23.25">
      <c r="B59" s="412" t="s">
        <v>45</v>
      </c>
      <c r="C59" s="412"/>
      <c r="D59" s="412"/>
      <c r="E59" s="412"/>
      <c r="F59" s="412"/>
      <c r="G59" s="412"/>
      <c r="H59" s="412"/>
      <c r="I59" s="412"/>
      <c r="J59" s="412"/>
      <c r="K59" s="412"/>
      <c r="L59" s="412"/>
      <c r="M59" s="412"/>
      <c r="N59" s="412"/>
      <c r="O59" s="22"/>
      <c r="P59" s="22"/>
      <c r="Q59" s="22"/>
      <c r="R59" s="251"/>
      <c r="S59" s="22"/>
      <c r="T59" s="22"/>
      <c r="U59" s="22"/>
      <c r="V59" s="22"/>
    </row>
    <row r="60" spans="1:22" ht="15.75" thickBot="1">
      <c r="B60" s="421" t="s">
        <v>43</v>
      </c>
      <c r="C60" s="421"/>
      <c r="D60" s="421"/>
      <c r="E60" s="421"/>
      <c r="F60" s="421"/>
      <c r="G60" s="421"/>
      <c r="H60" s="421"/>
      <c r="I60" s="421"/>
      <c r="J60" s="421"/>
      <c r="K60" s="421"/>
      <c r="L60" s="421"/>
      <c r="M60" s="421"/>
      <c r="N60" s="421"/>
      <c r="O60" s="118"/>
      <c r="P60" s="118"/>
      <c r="Q60" s="118"/>
      <c r="R60" s="252"/>
      <c r="S60" s="118"/>
      <c r="T60" s="118"/>
      <c r="U60" s="118"/>
      <c r="V60" s="118"/>
    </row>
    <row r="61" spans="1:22">
      <c r="A61" s="28" t="s">
        <v>36</v>
      </c>
      <c r="B61" s="26">
        <f>'FSSD_Jan 2013_EFF Conc.'!B62</f>
        <v>0</v>
      </c>
      <c r="C61" s="29">
        <f>'FSSD_Jan 2013_EFF Conc.'!C62</f>
        <v>36.22</v>
      </c>
      <c r="D61" s="113">
        <f t="shared" ref="D61:D64" si="0">SUM(F61,G61,H61)</f>
        <v>0</v>
      </c>
      <c r="E61" s="29">
        <f>'FSSD_Jan 2013_EFF Conc.'!E62*B61*3.78</f>
        <v>0</v>
      </c>
      <c r="F61" s="29">
        <f>'FSSD_Jan 2013_EFF Conc.'!F62*B61*3.78</f>
        <v>0</v>
      </c>
      <c r="G61" s="29">
        <f>'FSSD_Jan 2013_EFF Conc.'!G62*B61*3.78</f>
        <v>0</v>
      </c>
      <c r="H61" s="29">
        <f>'FSSD_Jan 2013_EFF Conc.'!H62*B61*3.78</f>
        <v>0</v>
      </c>
      <c r="I61" s="27">
        <f>'FSSD_Jan 2013_EFF Conc.'!I62*B61*3.78</f>
        <v>0</v>
      </c>
      <c r="J61" s="79"/>
      <c r="K61" s="26">
        <f>'FSSD_Jan 2013_EFF Conc.'!K62*B61*3.78</f>
        <v>0</v>
      </c>
      <c r="L61" s="29">
        <f>'FSSD_Jan 2013_EFF Conc.'!L62*B61*3.78</f>
        <v>0</v>
      </c>
      <c r="M61" s="27">
        <f>'FSSD_Jan 2013_EFF Conc.'!M62*C61*3.78</f>
        <v>0</v>
      </c>
      <c r="N61" s="38">
        <f>'FSSD_Jan 2013_EFF Conc.'!T62*B61*3.78</f>
        <v>0</v>
      </c>
      <c r="O61" s="51"/>
      <c r="P61" s="51"/>
      <c r="Q61" s="109"/>
      <c r="R61" s="51"/>
      <c r="S61" s="100"/>
      <c r="T61" s="100"/>
      <c r="U61" s="100"/>
      <c r="V61" s="100"/>
    </row>
    <row r="62" spans="1:22">
      <c r="A62" s="30" t="s">
        <v>36</v>
      </c>
      <c r="B62" s="1">
        <f>'FSSD_Jan 2013_EFF Conc.'!B63</f>
        <v>0</v>
      </c>
      <c r="C62" s="3">
        <f>'FSSD_Jan 2013_EFF Conc.'!C63</f>
        <v>0</v>
      </c>
      <c r="D62" s="95">
        <f t="shared" si="0"/>
        <v>0</v>
      </c>
      <c r="E62" s="3">
        <f>'FSSD_Jan 2013_EFF Conc.'!E63*B62*3.78</f>
        <v>0</v>
      </c>
      <c r="F62" s="3">
        <f>'FSSD_Jan 2013_EFF Conc.'!F63*B62*3.78</f>
        <v>0</v>
      </c>
      <c r="G62" s="3">
        <f>'FSSD_Jan 2013_EFF Conc.'!G63*B62*3.78</f>
        <v>0</v>
      </c>
      <c r="H62" s="3">
        <f>'FSSD_Jan 2013_EFF Conc.'!H63*B62*3.78</f>
        <v>0</v>
      </c>
      <c r="I62" s="2">
        <f>'FSSD_Jan 2013_EFF Conc.'!I63*B62*3.78</f>
        <v>0</v>
      </c>
      <c r="J62" s="74"/>
      <c r="K62" s="1">
        <f>'FSSD_Jan 2013_EFF Conc.'!K63*B62*3.78</f>
        <v>0</v>
      </c>
      <c r="L62" s="3">
        <f>'FSSD_Jan 2013_EFF Conc.'!L63*B62*3.78</f>
        <v>0</v>
      </c>
      <c r="M62" s="2">
        <f>'FSSD_Jan 2013_EFF Conc.'!M63*C62*3.78</f>
        <v>0</v>
      </c>
      <c r="N62" s="39">
        <f>'FSSD_Jan 2013_EFF Conc.'!T63*B62*3.78</f>
        <v>0</v>
      </c>
      <c r="O62" s="52"/>
      <c r="P62" s="52"/>
      <c r="Q62" s="110"/>
      <c r="R62" s="52"/>
    </row>
    <row r="63" spans="1:22">
      <c r="A63" s="30" t="s">
        <v>40</v>
      </c>
      <c r="B63" s="1">
        <f>'FSSD_Jan 2013_EFF Conc.'!B64</f>
        <v>0</v>
      </c>
      <c r="C63" s="3">
        <f>'FSSD_Jan 2013_EFF Conc.'!C64</f>
        <v>0</v>
      </c>
      <c r="D63" s="1">
        <f t="shared" si="0"/>
        <v>0</v>
      </c>
      <c r="E63" s="3">
        <f>'FSSD_Jan 2013_EFF Conc.'!E64*B63*3.78</f>
        <v>0</v>
      </c>
      <c r="F63" s="3">
        <f>'FSSD_Jan 2013_EFF Conc.'!F64*B63*3.78</f>
        <v>0</v>
      </c>
      <c r="G63" s="3">
        <f>'FSSD_Jan 2013_EFF Conc.'!G64*B63*3.78</f>
        <v>0</v>
      </c>
      <c r="H63" s="3">
        <f>'FSSD_Jan 2013_EFF Conc.'!H64*B63*3.78</f>
        <v>0</v>
      </c>
      <c r="I63" s="2">
        <f>'FSSD_Jan 2013_EFF Conc.'!I64*B63*3.78</f>
        <v>0</v>
      </c>
      <c r="J63" s="74"/>
      <c r="K63" s="1">
        <f>'FSSD_Jan 2013_EFF Conc.'!K64*B63*3.78</f>
        <v>0</v>
      </c>
      <c r="L63" s="3">
        <f>'FSSD_Jan 2013_EFF Conc.'!L64*B63*3.78</f>
        <v>0</v>
      </c>
      <c r="M63" s="2">
        <f>'FSSD_Jan 2013_EFF Conc.'!M64*C63*3.78</f>
        <v>0</v>
      </c>
      <c r="N63" s="39">
        <f>'FSSD_Jan 2013_EFF Conc.'!T64*B63*3.78</f>
        <v>0</v>
      </c>
      <c r="O63" s="52"/>
      <c r="P63" s="52"/>
      <c r="Q63" s="111"/>
      <c r="R63" s="52"/>
    </row>
    <row r="64" spans="1:22" ht="15.75" thickBot="1">
      <c r="A64" s="32" t="s">
        <v>40</v>
      </c>
      <c r="B64" s="4">
        <f>'FSSD_Jan 2013_EFF Conc.'!B65</f>
        <v>0</v>
      </c>
      <c r="C64" s="6">
        <f>'FSSD_Jan 2013_EFF Conc.'!C65</f>
        <v>0</v>
      </c>
      <c r="D64" s="102">
        <f t="shared" si="0"/>
        <v>0</v>
      </c>
      <c r="E64" s="6">
        <f>'FSSD_Jan 2013_EFF Conc.'!E65*B64*3.78</f>
        <v>0</v>
      </c>
      <c r="F64" s="6">
        <f>'FSSD_Jan 2013_EFF Conc.'!F65*B64*3.78</f>
        <v>0</v>
      </c>
      <c r="G64" s="6">
        <f>'FSSD_Jan 2013_EFF Conc.'!G65*B64*3.78</f>
        <v>0</v>
      </c>
      <c r="H64" s="6">
        <f>'FSSD_Jan 2013_EFF Conc.'!H65*B64*3.78</f>
        <v>0</v>
      </c>
      <c r="I64" s="5">
        <f>'FSSD_Jan 2013_EFF Conc.'!I65*B64*3.78</f>
        <v>0</v>
      </c>
      <c r="J64" s="75"/>
      <c r="K64" s="4">
        <f>'FSSD_Jan 2013_EFF Conc.'!K65*B64*3.78</f>
        <v>0</v>
      </c>
      <c r="L64" s="6">
        <f>'FSSD_Jan 2013_EFF Conc.'!L65*B64*3.78</f>
        <v>0</v>
      </c>
      <c r="M64" s="5">
        <f>'FSSD_Jan 2013_EFF Conc.'!M65*C64*3.78</f>
        <v>0</v>
      </c>
      <c r="N64" s="40">
        <f>'FSSD_Jan 2013_EFF Conc.'!T65*B64*3.78</f>
        <v>0</v>
      </c>
      <c r="O64" s="53"/>
      <c r="P64" s="53"/>
      <c r="Q64" s="112"/>
      <c r="R64" s="53"/>
    </row>
  </sheetData>
  <mergeCells count="7">
    <mergeCell ref="B60:N60"/>
    <mergeCell ref="B7:C7"/>
    <mergeCell ref="A3:R3"/>
    <mergeCell ref="B1:O2"/>
    <mergeCell ref="A4:R4"/>
    <mergeCell ref="B6:O6"/>
    <mergeCell ref="B59:N59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5"/>
  <sheetViews>
    <sheetView zoomScaleNormal="100" workbookViewId="0">
      <selection activeCell="K38" sqref="K38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D1" s="412" t="s">
        <v>79</v>
      </c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204"/>
      <c r="P1" s="204"/>
    </row>
    <row r="2" spans="1:17" ht="23.25" customHeight="1">
      <c r="C2" s="430" t="s">
        <v>81</v>
      </c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</row>
    <row r="3" spans="1:17" ht="18.75">
      <c r="A3" s="416" t="str">
        <f>'FSSD_Jan 2013_Inf Conc.'!A3</f>
        <v>Fairfield - Suisun Swere District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</row>
    <row r="4" spans="1:17" ht="19.5" thickBot="1">
      <c r="A4" s="417" t="str">
        <f>'FSSD_Jan 2013_Inf Conc.'!A4</f>
        <v>Giti Heravian - Ph # 707.428.9153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02"/>
    </row>
    <row r="5" spans="1:17" ht="27.75" customHeight="1">
      <c r="A5" s="230" t="s">
        <v>86</v>
      </c>
      <c r="B5" s="44" t="s">
        <v>0</v>
      </c>
      <c r="C5" s="422" t="s">
        <v>4</v>
      </c>
      <c r="D5" s="423"/>
      <c r="E5" s="422" t="s">
        <v>1</v>
      </c>
      <c r="F5" s="423"/>
      <c r="G5" s="422" t="s">
        <v>2</v>
      </c>
      <c r="H5" s="423"/>
      <c r="I5" s="422" t="s">
        <v>3</v>
      </c>
      <c r="J5" s="423"/>
      <c r="K5" s="422" t="s">
        <v>8</v>
      </c>
      <c r="L5" s="423"/>
      <c r="M5" s="424" t="s">
        <v>53</v>
      </c>
      <c r="N5" s="423"/>
      <c r="O5" s="424" t="s">
        <v>10</v>
      </c>
      <c r="P5" s="423"/>
      <c r="Q5" s="403"/>
    </row>
    <row r="6" spans="1:17" ht="18.75" customHeight="1" thickBot="1">
      <c r="A6" s="213"/>
      <c r="B6" s="237" t="s">
        <v>82</v>
      </c>
      <c r="C6" s="14" t="s">
        <v>71</v>
      </c>
      <c r="D6" s="135" t="s">
        <v>72</v>
      </c>
      <c r="E6" s="14" t="s">
        <v>71</v>
      </c>
      <c r="F6" s="135" t="s">
        <v>72</v>
      </c>
      <c r="G6" s="14" t="s">
        <v>71</v>
      </c>
      <c r="H6" s="135" t="s">
        <v>72</v>
      </c>
      <c r="I6" s="14" t="s">
        <v>71</v>
      </c>
      <c r="J6" s="135" t="s">
        <v>72</v>
      </c>
      <c r="K6" s="14" t="s">
        <v>71</v>
      </c>
      <c r="L6" s="135" t="s">
        <v>72</v>
      </c>
      <c r="M6" s="194" t="s">
        <v>71</v>
      </c>
      <c r="N6" s="195" t="s">
        <v>72</v>
      </c>
      <c r="O6" s="194" t="s">
        <v>71</v>
      </c>
      <c r="P6" s="135" t="s">
        <v>72</v>
      </c>
      <c r="Q6" s="21"/>
    </row>
    <row r="7" spans="1:17">
      <c r="A7" s="219" t="s">
        <v>35</v>
      </c>
      <c r="B7" s="219">
        <f>'FSSD_Jan 2013_Inf Conc.'!B7</f>
        <v>41127</v>
      </c>
      <c r="C7" s="351">
        <v>7.0000000000000007E-2</v>
      </c>
      <c r="D7" s="343">
        <v>0.1</v>
      </c>
      <c r="E7" s="331">
        <v>0.1</v>
      </c>
      <c r="F7" s="343">
        <v>0.2</v>
      </c>
      <c r="G7" s="327"/>
      <c r="H7" s="328"/>
      <c r="I7" s="331">
        <v>0.02</v>
      </c>
      <c r="J7" s="343">
        <v>0.1</v>
      </c>
      <c r="K7" s="342">
        <v>0.04</v>
      </c>
      <c r="L7" s="343">
        <v>0.4</v>
      </c>
      <c r="M7" s="332">
        <v>0.04</v>
      </c>
      <c r="N7" s="343">
        <v>0.4</v>
      </c>
      <c r="O7" s="338">
        <v>1</v>
      </c>
      <c r="P7" s="343">
        <v>2</v>
      </c>
      <c r="Q7" s="56" t="s">
        <v>30</v>
      </c>
    </row>
    <row r="8" spans="1:17">
      <c r="A8" s="220" t="s">
        <v>36</v>
      </c>
      <c r="B8" s="220">
        <f>'FSSD_Jan 2013_Inf Conc.'!B8</f>
        <v>41248</v>
      </c>
      <c r="C8" s="353">
        <v>7.0000000000000007E-2</v>
      </c>
      <c r="D8" s="345">
        <v>0.1</v>
      </c>
      <c r="E8" s="329">
        <v>0.1</v>
      </c>
      <c r="F8" s="345">
        <v>0.2</v>
      </c>
      <c r="G8" s="381"/>
      <c r="H8" s="382"/>
      <c r="I8" s="329">
        <v>0.02</v>
      </c>
      <c r="J8" s="345">
        <v>0.1</v>
      </c>
      <c r="K8" s="341">
        <v>0.04</v>
      </c>
      <c r="L8" s="345">
        <v>0.4</v>
      </c>
      <c r="M8" s="330">
        <v>0.04</v>
      </c>
      <c r="N8" s="345">
        <v>0.4</v>
      </c>
      <c r="O8" s="333">
        <v>1</v>
      </c>
      <c r="P8" s="345">
        <v>2</v>
      </c>
      <c r="Q8" s="56" t="s">
        <v>31</v>
      </c>
    </row>
    <row r="9" spans="1:17">
      <c r="A9" s="221" t="s">
        <v>37</v>
      </c>
      <c r="B9" s="221">
        <f>'FSSD_Jan 2013_Inf Conc.'!B9</f>
        <v>0</v>
      </c>
      <c r="C9" s="209"/>
      <c r="D9" s="138"/>
      <c r="E9" s="1"/>
      <c r="F9" s="138"/>
      <c r="G9" s="1"/>
      <c r="H9" s="138"/>
      <c r="I9" s="1"/>
      <c r="J9" s="138"/>
      <c r="K9" s="95"/>
      <c r="L9" s="138"/>
      <c r="M9" s="3"/>
      <c r="N9" s="138"/>
      <c r="O9" s="54"/>
      <c r="P9" s="138"/>
      <c r="Q9" s="131" t="s">
        <v>27</v>
      </c>
    </row>
    <row r="10" spans="1:17">
      <c r="A10" s="222" t="s">
        <v>38</v>
      </c>
      <c r="B10" s="234">
        <f>'FSSD_Jan 2013_Inf Conc.'!B10</f>
        <v>0</v>
      </c>
      <c r="C10" s="210"/>
      <c r="D10" s="205"/>
      <c r="E10" s="206"/>
      <c r="F10" s="205"/>
      <c r="G10" s="206"/>
      <c r="H10" s="205"/>
      <c r="I10" s="206"/>
      <c r="J10" s="205"/>
      <c r="K10" s="206"/>
      <c r="L10" s="205"/>
      <c r="M10" s="207"/>
      <c r="N10" s="205"/>
      <c r="O10" s="208"/>
      <c r="P10" s="205"/>
      <c r="Q10" s="56" t="s">
        <v>30</v>
      </c>
    </row>
    <row r="11" spans="1:17" ht="15.75" thickBot="1">
      <c r="A11" s="223" t="s">
        <v>39</v>
      </c>
      <c r="B11" s="235">
        <f>'FSSD_Jan 2013_Inf Conc.'!B11</f>
        <v>0</v>
      </c>
      <c r="C11" s="211"/>
      <c r="D11" s="140"/>
      <c r="E11" s="70"/>
      <c r="F11" s="140"/>
      <c r="G11" s="70"/>
      <c r="H11" s="140"/>
      <c r="I11" s="70"/>
      <c r="J11" s="140"/>
      <c r="K11" s="70"/>
      <c r="L11" s="140"/>
      <c r="M11" s="71"/>
      <c r="N11" s="140"/>
      <c r="O11" s="86"/>
      <c r="P11" s="140"/>
      <c r="Q11" s="65" t="s">
        <v>28</v>
      </c>
    </row>
    <row r="13" spans="1:17">
      <c r="B13" s="21"/>
    </row>
    <row r="14" spans="1:17">
      <c r="B14" s="21"/>
    </row>
    <row r="15" spans="1:17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A3:P3"/>
    <mergeCell ref="A4:P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zoomScaleNormal="100" workbookViewId="0">
      <selection activeCell="I7" sqref="I7"/>
    </sheetView>
  </sheetViews>
  <sheetFormatPr defaultRowHeight="1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>
      <c r="C1" s="412" t="s">
        <v>80</v>
      </c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180"/>
      <c r="U1" s="180"/>
    </row>
    <row r="2" spans="1:22" s="21" customFormat="1" ht="20.25" customHeight="1">
      <c r="C2" s="411" t="s">
        <v>41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182"/>
      <c r="U2" s="182"/>
    </row>
    <row r="3" spans="1:22" ht="18.75">
      <c r="A3" s="416" t="str">
        <f>'FSSD_Jan 2013_Inf Conc.'!A3</f>
        <v>Fairfield - Suisun Swere District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</row>
    <row r="4" spans="1:22" ht="15.75" customHeight="1" thickBot="1">
      <c r="A4" s="417" t="str">
        <f>'FSSD_Jan 2013_Inf Conc.'!A4</f>
        <v>Giti Heravian - Ph # 707.428.9153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</row>
    <row r="5" spans="1:22" ht="27.75" customHeight="1">
      <c r="A5" s="183" t="s">
        <v>0</v>
      </c>
      <c r="B5" s="422" t="s">
        <v>4</v>
      </c>
      <c r="C5" s="423"/>
      <c r="D5" s="422" t="s">
        <v>5</v>
      </c>
      <c r="E5" s="423"/>
      <c r="F5" s="422" t="s">
        <v>1</v>
      </c>
      <c r="G5" s="423"/>
      <c r="H5" s="422" t="s">
        <v>2</v>
      </c>
      <c r="I5" s="423"/>
      <c r="J5" s="422" t="s">
        <v>3</v>
      </c>
      <c r="K5" s="423"/>
      <c r="L5" s="422" t="s">
        <v>7</v>
      </c>
      <c r="M5" s="423"/>
      <c r="N5" s="422" t="s">
        <v>8</v>
      </c>
      <c r="O5" s="423"/>
      <c r="P5" s="422" t="s">
        <v>59</v>
      </c>
      <c r="Q5" s="423"/>
      <c r="R5" s="424" t="s">
        <v>53</v>
      </c>
      <c r="S5" s="423"/>
      <c r="T5" s="424" t="s">
        <v>10</v>
      </c>
      <c r="U5" s="423"/>
      <c r="V5" s="21"/>
    </row>
    <row r="6" spans="1:22" ht="18.75" customHeight="1" thickBot="1">
      <c r="A6" s="213" t="s">
        <v>82</v>
      </c>
      <c r="B6" s="14" t="s">
        <v>71</v>
      </c>
      <c r="C6" s="135" t="s">
        <v>72</v>
      </c>
      <c r="D6" s="14" t="s">
        <v>71</v>
      </c>
      <c r="E6" s="135" t="s">
        <v>72</v>
      </c>
      <c r="F6" s="14" t="s">
        <v>71</v>
      </c>
      <c r="G6" s="135" t="s">
        <v>72</v>
      </c>
      <c r="H6" s="14" t="s">
        <v>71</v>
      </c>
      <c r="I6" s="135" t="s">
        <v>72</v>
      </c>
      <c r="J6" s="14" t="s">
        <v>71</v>
      </c>
      <c r="K6" s="135" t="s">
        <v>72</v>
      </c>
      <c r="L6" s="14" t="s">
        <v>71</v>
      </c>
      <c r="M6" s="135" t="s">
        <v>72</v>
      </c>
      <c r="N6" s="14" t="s">
        <v>71</v>
      </c>
      <c r="O6" s="135" t="s">
        <v>72</v>
      </c>
      <c r="P6" s="14" t="s">
        <v>71</v>
      </c>
      <c r="Q6" s="135" t="s">
        <v>72</v>
      </c>
      <c r="R6" s="194" t="s">
        <v>71</v>
      </c>
      <c r="S6" s="195" t="s">
        <v>72</v>
      </c>
      <c r="T6" s="194" t="s">
        <v>71</v>
      </c>
      <c r="U6" s="135" t="s">
        <v>72</v>
      </c>
      <c r="V6" s="21"/>
    </row>
    <row r="7" spans="1:22">
      <c r="A7" s="214">
        <f>'FSSD_Jan 2013_EFF Conc.'!A10</f>
        <v>41101</v>
      </c>
      <c r="B7" s="351">
        <v>7.0000000000000007E-2</v>
      </c>
      <c r="C7" s="343">
        <v>0.1</v>
      </c>
      <c r="D7" s="331">
        <v>7.0000000000000007E-2</v>
      </c>
      <c r="E7" s="343">
        <v>0.1</v>
      </c>
      <c r="F7" s="331">
        <v>0.5</v>
      </c>
      <c r="G7" s="343">
        <v>1</v>
      </c>
      <c r="H7" s="355">
        <v>2E-3</v>
      </c>
      <c r="I7" s="356">
        <v>0.03</v>
      </c>
      <c r="J7" s="331">
        <v>0.02</v>
      </c>
      <c r="K7" s="343">
        <v>0.1</v>
      </c>
      <c r="L7" s="347"/>
      <c r="M7" s="348"/>
      <c r="N7" s="342">
        <v>0.04</v>
      </c>
      <c r="O7" s="343">
        <v>0.4</v>
      </c>
      <c r="P7" s="331">
        <v>0.04</v>
      </c>
      <c r="Q7" s="343">
        <v>0.4</v>
      </c>
      <c r="R7" s="332">
        <v>0.15</v>
      </c>
      <c r="S7" s="343">
        <v>0.2</v>
      </c>
      <c r="T7" s="338">
        <v>1</v>
      </c>
      <c r="U7" s="343">
        <v>2</v>
      </c>
    </row>
    <row r="8" spans="1:22">
      <c r="A8" s="215">
        <f>'FSSD_Jan 2013_EFF Conc.'!A11</f>
        <v>41107</v>
      </c>
      <c r="B8" s="357">
        <v>7.0000000000000007E-2</v>
      </c>
      <c r="C8" s="358">
        <v>0.1</v>
      </c>
      <c r="D8" s="359">
        <v>7.0000000000000007E-2</v>
      </c>
      <c r="E8" s="358">
        <v>0.1</v>
      </c>
      <c r="F8" s="359">
        <v>0.5</v>
      </c>
      <c r="G8" s="358">
        <v>1</v>
      </c>
      <c r="H8" s="359">
        <v>2E-3</v>
      </c>
      <c r="I8" s="358">
        <v>0.03</v>
      </c>
      <c r="J8" s="359">
        <v>0.02</v>
      </c>
      <c r="K8" s="358">
        <v>0.1</v>
      </c>
      <c r="L8" s="337"/>
      <c r="M8" s="344"/>
      <c r="N8" s="337">
        <v>0.04</v>
      </c>
      <c r="O8" s="344">
        <v>0.4</v>
      </c>
      <c r="P8" s="337">
        <v>0.04</v>
      </c>
      <c r="Q8" s="344">
        <v>0.4</v>
      </c>
      <c r="R8" s="334">
        <v>0.15</v>
      </c>
      <c r="S8" s="344">
        <v>0.2</v>
      </c>
      <c r="T8" s="339">
        <v>1</v>
      </c>
      <c r="U8" s="344">
        <v>2</v>
      </c>
    </row>
    <row r="9" spans="1:22">
      <c r="A9" s="216">
        <f>'FSSD_Jan 2013_EFF Conc.'!A12</f>
        <v>41127</v>
      </c>
      <c r="B9" s="353">
        <v>7.0000000000000007E-2</v>
      </c>
      <c r="C9" s="345">
        <v>0.1</v>
      </c>
      <c r="D9" s="329">
        <v>7.0000000000000007E-2</v>
      </c>
      <c r="E9" s="345">
        <v>0.1</v>
      </c>
      <c r="F9" s="329">
        <v>0.5</v>
      </c>
      <c r="G9" s="345">
        <v>1</v>
      </c>
      <c r="H9" s="329">
        <v>2E-3</v>
      </c>
      <c r="I9" s="345">
        <v>0.03</v>
      </c>
      <c r="J9" s="329">
        <v>0.02</v>
      </c>
      <c r="K9" s="345">
        <v>0.1</v>
      </c>
      <c r="L9" s="349"/>
      <c r="M9" s="350"/>
      <c r="N9" s="341">
        <v>0.04</v>
      </c>
      <c r="O9" s="345">
        <v>0.4</v>
      </c>
      <c r="P9" s="329">
        <v>0.04</v>
      </c>
      <c r="Q9" s="345">
        <v>0.4</v>
      </c>
      <c r="R9" s="330">
        <v>0.15</v>
      </c>
      <c r="S9" s="345">
        <v>0.2</v>
      </c>
      <c r="T9" s="333">
        <v>1</v>
      </c>
      <c r="U9" s="345">
        <v>2</v>
      </c>
    </row>
    <row r="10" spans="1:22">
      <c r="A10" s="215">
        <f>'FSSD_Jan 2013_EFF Conc.'!A13</f>
        <v>41136</v>
      </c>
      <c r="B10" s="352">
        <v>7.0000000000000007E-2</v>
      </c>
      <c r="C10" s="344">
        <v>0.1</v>
      </c>
      <c r="D10" s="337">
        <v>7.0000000000000007E-2</v>
      </c>
      <c r="E10" s="344">
        <v>0.1</v>
      </c>
      <c r="F10" s="337">
        <v>0.5</v>
      </c>
      <c r="G10" s="344">
        <v>1</v>
      </c>
      <c r="H10" s="337">
        <v>2E-3</v>
      </c>
      <c r="I10" s="344">
        <v>0.03</v>
      </c>
      <c r="J10" s="337">
        <v>0.02</v>
      </c>
      <c r="K10" s="344">
        <v>0.1</v>
      </c>
      <c r="L10" s="337"/>
      <c r="M10" s="344"/>
      <c r="N10" s="337">
        <v>0.04</v>
      </c>
      <c r="O10" s="344">
        <v>0.4</v>
      </c>
      <c r="P10" s="337">
        <v>0.04</v>
      </c>
      <c r="Q10" s="344">
        <v>0.4</v>
      </c>
      <c r="R10" s="334">
        <v>0.15</v>
      </c>
      <c r="S10" s="344">
        <v>0.2</v>
      </c>
      <c r="T10" s="339">
        <v>1</v>
      </c>
      <c r="U10" s="344">
        <v>2</v>
      </c>
    </row>
    <row r="11" spans="1:22">
      <c r="A11" s="216">
        <f>'FSSD_Jan 2013_EFF Conc.'!A14</f>
        <v>41164</v>
      </c>
      <c r="B11" s="353">
        <v>7.0000000000000007E-2</v>
      </c>
      <c r="C11" s="345">
        <v>0.1</v>
      </c>
      <c r="D11" s="329">
        <v>7.0000000000000007E-2</v>
      </c>
      <c r="E11" s="345">
        <v>0.1</v>
      </c>
      <c r="F11" s="329">
        <v>0.5</v>
      </c>
      <c r="G11" s="345">
        <v>1</v>
      </c>
      <c r="H11" s="329">
        <v>2E-3</v>
      </c>
      <c r="I11" s="345">
        <v>0.03</v>
      </c>
      <c r="J11" s="329">
        <v>0.02</v>
      </c>
      <c r="K11" s="345">
        <v>0.1</v>
      </c>
      <c r="L11" s="349"/>
      <c r="M11" s="350"/>
      <c r="N11" s="341">
        <v>0.04</v>
      </c>
      <c r="O11" s="345">
        <v>0.4</v>
      </c>
      <c r="P11" s="329">
        <v>0.04</v>
      </c>
      <c r="Q11" s="345">
        <v>0.4</v>
      </c>
      <c r="R11" s="330">
        <v>0.15</v>
      </c>
      <c r="S11" s="345">
        <v>0.2</v>
      </c>
      <c r="T11" s="333">
        <v>1</v>
      </c>
      <c r="U11" s="345">
        <v>2</v>
      </c>
    </row>
    <row r="12" spans="1:22" ht="15.75" thickBot="1">
      <c r="A12" s="217">
        <f>'FSSD_Jan 2013_EFF Conc.'!A15</f>
        <v>41176</v>
      </c>
      <c r="B12" s="354">
        <v>7.0000000000000007E-2</v>
      </c>
      <c r="C12" s="346">
        <v>0.1</v>
      </c>
      <c r="D12" s="336">
        <v>7.0000000000000007E-2</v>
      </c>
      <c r="E12" s="346">
        <v>0.1</v>
      </c>
      <c r="F12" s="336">
        <v>0.5</v>
      </c>
      <c r="G12" s="346">
        <v>1</v>
      </c>
      <c r="H12" s="336">
        <v>2E-3</v>
      </c>
      <c r="I12" s="346">
        <v>0.03</v>
      </c>
      <c r="J12" s="336">
        <v>0.02</v>
      </c>
      <c r="K12" s="346">
        <v>0.1</v>
      </c>
      <c r="L12" s="336"/>
      <c r="M12" s="346"/>
      <c r="N12" s="336">
        <v>0.04</v>
      </c>
      <c r="O12" s="346">
        <v>0.4</v>
      </c>
      <c r="P12" s="336">
        <v>0.04</v>
      </c>
      <c r="Q12" s="346">
        <v>0.4</v>
      </c>
      <c r="R12" s="335">
        <v>0.15</v>
      </c>
      <c r="S12" s="346">
        <v>0.2</v>
      </c>
      <c r="T12" s="340">
        <v>1</v>
      </c>
      <c r="U12" s="346">
        <v>2</v>
      </c>
      <c r="V12" s="23" t="s">
        <v>30</v>
      </c>
    </row>
    <row r="13" spans="1:22">
      <c r="A13" s="216">
        <f>'FSSD_Jan 2013_EFF Conc.'!A16</f>
        <v>41190</v>
      </c>
      <c r="B13" s="351">
        <v>7.0000000000000007E-2</v>
      </c>
      <c r="C13" s="343">
        <v>0.1</v>
      </c>
      <c r="D13" s="331">
        <v>7.0000000000000007E-2</v>
      </c>
      <c r="E13" s="343">
        <v>0.1</v>
      </c>
      <c r="F13" s="331">
        <v>0.5</v>
      </c>
      <c r="G13" s="343">
        <v>1</v>
      </c>
      <c r="H13" s="355">
        <v>2E-3</v>
      </c>
      <c r="I13" s="356">
        <v>0.03</v>
      </c>
      <c r="J13" s="331">
        <v>0.02</v>
      </c>
      <c r="K13" s="343">
        <v>0.1</v>
      </c>
      <c r="L13" s="347"/>
      <c r="M13" s="348"/>
      <c r="N13" s="342">
        <v>0.04</v>
      </c>
      <c r="O13" s="343">
        <v>0.4</v>
      </c>
      <c r="P13" s="331">
        <v>0.04</v>
      </c>
      <c r="Q13" s="343">
        <v>0.4</v>
      </c>
      <c r="R13" s="332">
        <v>0.15</v>
      </c>
      <c r="S13" s="343">
        <v>0.2</v>
      </c>
      <c r="T13" s="338">
        <v>1</v>
      </c>
      <c r="U13" s="343">
        <v>2</v>
      </c>
    </row>
    <row r="14" spans="1:22">
      <c r="A14" s="215">
        <f>'FSSD_Jan 2013_EFF Conc.'!A17</f>
        <v>41204</v>
      </c>
      <c r="B14" s="357">
        <v>7.0000000000000007E-2</v>
      </c>
      <c r="C14" s="358">
        <v>0.1</v>
      </c>
      <c r="D14" s="359">
        <v>7.0000000000000007E-2</v>
      </c>
      <c r="E14" s="358">
        <v>0.1</v>
      </c>
      <c r="F14" s="359">
        <v>0.5</v>
      </c>
      <c r="G14" s="358">
        <v>1</v>
      </c>
      <c r="H14" s="359">
        <v>2E-3</v>
      </c>
      <c r="I14" s="358">
        <v>0.03</v>
      </c>
      <c r="J14" s="359">
        <v>0.02</v>
      </c>
      <c r="K14" s="358">
        <v>0.1</v>
      </c>
      <c r="L14" s="337"/>
      <c r="M14" s="344"/>
      <c r="N14" s="337">
        <v>0.04</v>
      </c>
      <c r="O14" s="344">
        <v>0.4</v>
      </c>
      <c r="P14" s="337">
        <v>0.04</v>
      </c>
      <c r="Q14" s="344">
        <v>0.4</v>
      </c>
      <c r="R14" s="334">
        <v>0.15</v>
      </c>
      <c r="S14" s="344">
        <v>0.2</v>
      </c>
      <c r="T14" s="339">
        <v>1</v>
      </c>
      <c r="U14" s="344">
        <v>2</v>
      </c>
    </row>
    <row r="15" spans="1:22">
      <c r="A15" s="216">
        <f>'FSSD_Jan 2013_EFF Conc.'!A18</f>
        <v>41225</v>
      </c>
      <c r="B15" s="353">
        <v>7.0000000000000007E-2</v>
      </c>
      <c r="C15" s="345">
        <v>0.1</v>
      </c>
      <c r="D15" s="329">
        <v>7.0000000000000007E-2</v>
      </c>
      <c r="E15" s="345">
        <v>0.1</v>
      </c>
      <c r="F15" s="329">
        <v>0.5</v>
      </c>
      <c r="G15" s="345">
        <v>1</v>
      </c>
      <c r="H15" s="329">
        <v>2E-3</v>
      </c>
      <c r="I15" s="345">
        <v>0.03</v>
      </c>
      <c r="J15" s="329">
        <v>0.02</v>
      </c>
      <c r="K15" s="345">
        <v>0.1</v>
      </c>
      <c r="L15" s="349"/>
      <c r="M15" s="350"/>
      <c r="N15" s="341">
        <v>0.04</v>
      </c>
      <c r="O15" s="345">
        <v>0.4</v>
      </c>
      <c r="P15" s="329">
        <v>0.04</v>
      </c>
      <c r="Q15" s="345">
        <v>0.4</v>
      </c>
      <c r="R15" s="330">
        <v>0.15</v>
      </c>
      <c r="S15" s="345">
        <v>0.2</v>
      </c>
      <c r="T15" s="333">
        <v>1</v>
      </c>
      <c r="U15" s="345">
        <v>2</v>
      </c>
    </row>
    <row r="16" spans="1:22">
      <c r="A16" s="215">
        <f>'FSSD_Jan 2013_EFF Conc.'!A19</f>
        <v>41232</v>
      </c>
      <c r="B16" s="352">
        <v>7.0000000000000007E-2</v>
      </c>
      <c r="C16" s="344">
        <v>0.1</v>
      </c>
      <c r="D16" s="337">
        <v>7.0000000000000007E-2</v>
      </c>
      <c r="E16" s="344">
        <v>0.1</v>
      </c>
      <c r="F16" s="337">
        <v>0.5</v>
      </c>
      <c r="G16" s="344">
        <v>1</v>
      </c>
      <c r="H16" s="337">
        <v>2E-3</v>
      </c>
      <c r="I16" s="344">
        <v>0.03</v>
      </c>
      <c r="J16" s="337">
        <v>0.02</v>
      </c>
      <c r="K16" s="344">
        <v>0.1</v>
      </c>
      <c r="L16" s="337"/>
      <c r="M16" s="344"/>
      <c r="N16" s="337">
        <v>0.04</v>
      </c>
      <c r="O16" s="344">
        <v>0.4</v>
      </c>
      <c r="P16" s="337">
        <v>0.04</v>
      </c>
      <c r="Q16" s="344">
        <v>0.4</v>
      </c>
      <c r="R16" s="334">
        <v>0.15</v>
      </c>
      <c r="S16" s="344">
        <v>0.2</v>
      </c>
      <c r="T16" s="339">
        <v>1</v>
      </c>
      <c r="U16" s="344">
        <v>2</v>
      </c>
    </row>
    <row r="17" spans="1:22">
      <c r="A17" s="216">
        <f>'FSSD_Jan 2013_EFF Conc.'!A20</f>
        <v>41248</v>
      </c>
      <c r="B17" s="353">
        <v>7.0000000000000007E-2</v>
      </c>
      <c r="C17" s="345">
        <v>0.1</v>
      </c>
      <c r="D17" s="329">
        <v>7.0000000000000007E-2</v>
      </c>
      <c r="E17" s="345">
        <v>0.1</v>
      </c>
      <c r="F17" s="329">
        <v>0.5</v>
      </c>
      <c r="G17" s="345">
        <v>1</v>
      </c>
      <c r="H17" s="329">
        <v>2E-3</v>
      </c>
      <c r="I17" s="345">
        <v>0.03</v>
      </c>
      <c r="J17" s="329">
        <v>0.02</v>
      </c>
      <c r="K17" s="345">
        <v>0.1</v>
      </c>
      <c r="L17" s="349"/>
      <c r="M17" s="350"/>
      <c r="N17" s="341">
        <v>0.04</v>
      </c>
      <c r="O17" s="345">
        <v>0.4</v>
      </c>
      <c r="P17" s="329">
        <v>0.04</v>
      </c>
      <c r="Q17" s="345">
        <v>0.4</v>
      </c>
      <c r="R17" s="330">
        <v>0.15</v>
      </c>
      <c r="S17" s="345">
        <v>0.2</v>
      </c>
      <c r="T17" s="333">
        <v>1</v>
      </c>
      <c r="U17" s="345">
        <v>2</v>
      </c>
    </row>
    <row r="18" spans="1:22">
      <c r="A18" s="217">
        <f>'FSSD_Jan 2013_EFF Conc.'!A21</f>
        <v>41254</v>
      </c>
      <c r="B18" s="354">
        <v>7.0000000000000007E-2</v>
      </c>
      <c r="C18" s="346">
        <v>0.1</v>
      </c>
      <c r="D18" s="336">
        <v>7.0000000000000007E-2</v>
      </c>
      <c r="E18" s="346">
        <v>0.1</v>
      </c>
      <c r="F18" s="336">
        <v>0.5</v>
      </c>
      <c r="G18" s="346">
        <v>1</v>
      </c>
      <c r="H18" s="336">
        <v>2E-3</v>
      </c>
      <c r="I18" s="346">
        <v>0.03</v>
      </c>
      <c r="J18" s="336">
        <v>0.02</v>
      </c>
      <c r="K18" s="346">
        <v>0.1</v>
      </c>
      <c r="L18" s="336"/>
      <c r="M18" s="346"/>
      <c r="N18" s="336">
        <v>0.04</v>
      </c>
      <c r="O18" s="346">
        <v>0.4</v>
      </c>
      <c r="P18" s="336">
        <v>0.04</v>
      </c>
      <c r="Q18" s="346">
        <v>0.4</v>
      </c>
      <c r="R18" s="335">
        <v>0.15</v>
      </c>
      <c r="S18" s="346">
        <v>0.2</v>
      </c>
      <c r="T18" s="340">
        <v>1</v>
      </c>
      <c r="U18" s="346">
        <v>2</v>
      </c>
      <c r="V18" s="23" t="s">
        <v>29</v>
      </c>
    </row>
    <row r="19" spans="1:22">
      <c r="A19" s="216">
        <f>'FSSD_Jan 2013_EFF Conc.'!A22</f>
        <v>41275</v>
      </c>
      <c r="B19" s="267"/>
      <c r="C19" s="138"/>
      <c r="D19" s="1"/>
      <c r="E19" s="138"/>
      <c r="F19" s="1"/>
      <c r="G19" s="138"/>
      <c r="H19" s="1"/>
      <c r="I19" s="138"/>
      <c r="J19" s="1"/>
      <c r="K19" s="138"/>
      <c r="L19" s="196"/>
      <c r="M19" s="197"/>
      <c r="N19" s="95"/>
      <c r="O19" s="138"/>
      <c r="P19" s="1"/>
      <c r="Q19" s="138"/>
      <c r="R19" s="271"/>
      <c r="S19" s="138"/>
      <c r="T19" s="54"/>
      <c r="U19" s="138"/>
    </row>
    <row r="20" spans="1:22">
      <c r="A20" s="215">
        <f>'FSSD_Jan 2013_EFF Conc.'!A23</f>
        <v>41289</v>
      </c>
      <c r="B20" s="266"/>
      <c r="C20" s="137"/>
      <c r="D20" s="67"/>
      <c r="E20" s="137"/>
      <c r="F20" s="67"/>
      <c r="G20" s="137"/>
      <c r="H20" s="67"/>
      <c r="I20" s="137"/>
      <c r="J20" s="67"/>
      <c r="K20" s="137"/>
      <c r="L20" s="67"/>
      <c r="M20" s="137"/>
      <c r="N20" s="67"/>
      <c r="O20" s="137"/>
      <c r="P20" s="67"/>
      <c r="Q20" s="137"/>
      <c r="R20" s="270"/>
      <c r="S20" s="137"/>
      <c r="T20" s="80"/>
      <c r="U20" s="137"/>
    </row>
    <row r="21" spans="1:22">
      <c r="A21" s="216">
        <f>'FSSD_Jan 2013_EFF Conc.'!A24</f>
        <v>41306</v>
      </c>
      <c r="B21" s="267"/>
      <c r="C21" s="138"/>
      <c r="D21" s="1"/>
      <c r="E21" s="138"/>
      <c r="F21" s="1"/>
      <c r="G21" s="138"/>
      <c r="H21" s="1"/>
      <c r="I21" s="138"/>
      <c r="J21" s="1"/>
      <c r="K21" s="138"/>
      <c r="L21" s="196"/>
      <c r="M21" s="197"/>
      <c r="N21" s="95"/>
      <c r="O21" s="138"/>
      <c r="P21" s="1"/>
      <c r="Q21" s="138"/>
      <c r="R21" s="271"/>
      <c r="S21" s="138"/>
      <c r="T21" s="54"/>
      <c r="U21" s="138"/>
    </row>
    <row r="22" spans="1:22">
      <c r="A22" s="215">
        <f>'FSSD_Jan 2013_EFF Conc.'!A25</f>
        <v>41320</v>
      </c>
      <c r="B22" s="266"/>
      <c r="C22" s="137"/>
      <c r="D22" s="67"/>
      <c r="E22" s="137"/>
      <c r="F22" s="67"/>
      <c r="G22" s="137"/>
      <c r="H22" s="67"/>
      <c r="I22" s="137"/>
      <c r="J22" s="67"/>
      <c r="K22" s="137"/>
      <c r="L22" s="67"/>
      <c r="M22" s="137"/>
      <c r="N22" s="67"/>
      <c r="O22" s="137"/>
      <c r="P22" s="67"/>
      <c r="Q22" s="137"/>
      <c r="R22" s="270"/>
      <c r="S22" s="137"/>
      <c r="T22" s="80"/>
      <c r="U22" s="137"/>
    </row>
    <row r="23" spans="1:22">
      <c r="A23" s="216">
        <f>'FSSD_Jan 2013_EFF Conc.'!A26</f>
        <v>41334</v>
      </c>
      <c r="B23" s="267"/>
      <c r="C23" s="138"/>
      <c r="D23" s="1"/>
      <c r="E23" s="138"/>
      <c r="F23" s="1"/>
      <c r="G23" s="138"/>
      <c r="H23" s="1"/>
      <c r="I23" s="138"/>
      <c r="J23" s="1"/>
      <c r="K23" s="138"/>
      <c r="L23" s="196"/>
      <c r="M23" s="197"/>
      <c r="N23" s="95"/>
      <c r="O23" s="138"/>
      <c r="P23" s="1"/>
      <c r="Q23" s="138"/>
      <c r="R23" s="271"/>
      <c r="S23" s="138"/>
      <c r="T23" s="54"/>
      <c r="U23" s="138"/>
    </row>
    <row r="24" spans="1:22">
      <c r="A24" s="217">
        <f>'FSSD_Jan 2013_EFF Conc.'!A27</f>
        <v>41348</v>
      </c>
      <c r="B24" s="268"/>
      <c r="C24" s="139"/>
      <c r="D24" s="66"/>
      <c r="E24" s="139"/>
      <c r="F24" s="66"/>
      <c r="G24" s="139"/>
      <c r="H24" s="66"/>
      <c r="I24" s="139"/>
      <c r="J24" s="66"/>
      <c r="K24" s="139"/>
      <c r="L24" s="66"/>
      <c r="M24" s="139"/>
      <c r="N24" s="66"/>
      <c r="O24" s="139"/>
      <c r="P24" s="66"/>
      <c r="Q24" s="139"/>
      <c r="R24" s="272"/>
      <c r="S24" s="139"/>
      <c r="T24" s="83"/>
      <c r="U24" s="139"/>
      <c r="V24" s="23" t="s">
        <v>31</v>
      </c>
    </row>
    <row r="25" spans="1:22">
      <c r="A25" s="216">
        <f>'FSSD_Jan 2013_EFF Conc.'!A28</f>
        <v>41365</v>
      </c>
      <c r="B25" s="267"/>
      <c r="C25" s="138"/>
      <c r="D25" s="1"/>
      <c r="E25" s="138"/>
      <c r="F25" s="1"/>
      <c r="G25" s="138"/>
      <c r="H25" s="1"/>
      <c r="I25" s="138"/>
      <c r="J25" s="1"/>
      <c r="K25" s="138"/>
      <c r="L25" s="196"/>
      <c r="M25" s="197"/>
      <c r="N25" s="95"/>
      <c r="O25" s="138"/>
      <c r="P25" s="1"/>
      <c r="Q25" s="138"/>
      <c r="R25" s="271"/>
      <c r="S25" s="138"/>
      <c r="T25" s="54"/>
      <c r="U25" s="138"/>
    </row>
    <row r="26" spans="1:22">
      <c r="A26" s="215">
        <f>'FSSD_Jan 2013_EFF Conc.'!A29</f>
        <v>41379</v>
      </c>
      <c r="B26" s="266"/>
      <c r="C26" s="137"/>
      <c r="D26" s="67"/>
      <c r="E26" s="137"/>
      <c r="F26" s="67"/>
      <c r="G26" s="137"/>
      <c r="H26" s="67"/>
      <c r="I26" s="137"/>
      <c r="J26" s="67"/>
      <c r="K26" s="137"/>
      <c r="L26" s="67"/>
      <c r="M26" s="137"/>
      <c r="N26" s="67"/>
      <c r="O26" s="137"/>
      <c r="P26" s="67"/>
      <c r="Q26" s="137"/>
      <c r="R26" s="270"/>
      <c r="S26" s="137"/>
      <c r="T26" s="80"/>
      <c r="U26" s="137"/>
    </row>
    <row r="27" spans="1:22">
      <c r="A27" s="216">
        <f>'FSSD_Jan 2013_EFF Conc.'!A30</f>
        <v>41395</v>
      </c>
      <c r="B27" s="267"/>
      <c r="C27" s="138"/>
      <c r="D27" s="1"/>
      <c r="E27" s="138"/>
      <c r="F27" s="1"/>
      <c r="G27" s="138"/>
      <c r="H27" s="1"/>
      <c r="I27" s="138"/>
      <c r="J27" s="1"/>
      <c r="K27" s="138"/>
      <c r="L27" s="196"/>
      <c r="M27" s="197"/>
      <c r="N27" s="95"/>
      <c r="O27" s="138"/>
      <c r="P27" s="1"/>
      <c r="Q27" s="138"/>
      <c r="R27" s="271"/>
      <c r="S27" s="138"/>
      <c r="T27" s="54"/>
      <c r="U27" s="138"/>
    </row>
    <row r="28" spans="1:22">
      <c r="A28" s="215">
        <f>'FSSD_Jan 2013_EFF Conc.'!A31</f>
        <v>41409</v>
      </c>
      <c r="B28" s="266"/>
      <c r="C28" s="137"/>
      <c r="D28" s="67"/>
      <c r="E28" s="137"/>
      <c r="F28" s="67"/>
      <c r="G28" s="137"/>
      <c r="H28" s="67"/>
      <c r="I28" s="137"/>
      <c r="J28" s="67"/>
      <c r="K28" s="137"/>
      <c r="L28" s="67"/>
      <c r="M28" s="137"/>
      <c r="N28" s="67"/>
      <c r="O28" s="137"/>
      <c r="P28" s="67"/>
      <c r="Q28" s="137"/>
      <c r="R28" s="270"/>
      <c r="S28" s="137"/>
      <c r="T28" s="80"/>
      <c r="U28" s="137"/>
    </row>
    <row r="29" spans="1:22">
      <c r="A29" s="216">
        <f>'FSSD_Jan 2013_EFF Conc.'!A32</f>
        <v>41426</v>
      </c>
      <c r="B29" s="267"/>
      <c r="C29" s="138"/>
      <c r="D29" s="1"/>
      <c r="E29" s="138"/>
      <c r="F29" s="1"/>
      <c r="G29" s="138"/>
      <c r="H29" s="1"/>
      <c r="I29" s="138"/>
      <c r="J29" s="1"/>
      <c r="K29" s="138"/>
      <c r="L29" s="196"/>
      <c r="M29" s="197"/>
      <c r="N29" s="95"/>
      <c r="O29" s="138"/>
      <c r="P29" s="1"/>
      <c r="Q29" s="138"/>
      <c r="R29" s="271"/>
      <c r="S29" s="138"/>
      <c r="T29" s="54"/>
      <c r="U29" s="138"/>
    </row>
    <row r="30" spans="1:22">
      <c r="A30" s="217">
        <f>'FSSD_Jan 2013_EFF Conc.'!A33</f>
        <v>41440</v>
      </c>
      <c r="B30" s="268"/>
      <c r="C30" s="139"/>
      <c r="D30" s="66"/>
      <c r="E30" s="139"/>
      <c r="F30" s="66"/>
      <c r="G30" s="139"/>
      <c r="H30" s="66"/>
      <c r="I30" s="139"/>
      <c r="J30" s="66"/>
      <c r="K30" s="139"/>
      <c r="L30" s="66"/>
      <c r="M30" s="139"/>
      <c r="N30" s="66"/>
      <c r="O30" s="139"/>
      <c r="P30" s="66"/>
      <c r="Q30" s="139"/>
      <c r="R30" s="272"/>
      <c r="S30" s="139"/>
      <c r="T30" s="83"/>
      <c r="U30" s="139"/>
      <c r="V30" s="41" t="s">
        <v>27</v>
      </c>
    </row>
    <row r="31" spans="1:22">
      <c r="A31" s="216">
        <f>'FSSD_Jan 2013_EFF Conc.'!A34</f>
        <v>41456</v>
      </c>
      <c r="B31" s="267"/>
      <c r="C31" s="138"/>
      <c r="D31" s="1"/>
      <c r="E31" s="138"/>
      <c r="F31" s="1"/>
      <c r="G31" s="138"/>
      <c r="H31" s="1"/>
      <c r="I31" s="138"/>
      <c r="J31" s="1"/>
      <c r="K31" s="138"/>
      <c r="L31" s="196"/>
      <c r="M31" s="197"/>
      <c r="N31" s="95"/>
      <c r="O31" s="138"/>
      <c r="P31" s="1"/>
      <c r="Q31" s="138"/>
      <c r="R31" s="271"/>
      <c r="S31" s="138"/>
      <c r="T31" s="54"/>
      <c r="U31" s="138"/>
    </row>
    <row r="32" spans="1:22">
      <c r="A32" s="215">
        <f>'FSSD_Jan 2013_EFF Conc.'!A35</f>
        <v>41470</v>
      </c>
      <c r="B32" s="266"/>
      <c r="C32" s="137"/>
      <c r="D32" s="67"/>
      <c r="E32" s="137"/>
      <c r="F32" s="67"/>
      <c r="G32" s="137"/>
      <c r="H32" s="67"/>
      <c r="I32" s="137"/>
      <c r="J32" s="67"/>
      <c r="K32" s="137"/>
      <c r="L32" s="67"/>
      <c r="M32" s="137"/>
      <c r="N32" s="67"/>
      <c r="O32" s="137"/>
      <c r="P32" s="67"/>
      <c r="Q32" s="137"/>
      <c r="R32" s="270"/>
      <c r="S32" s="137"/>
      <c r="T32" s="80"/>
      <c r="U32" s="137"/>
    </row>
    <row r="33" spans="1:22">
      <c r="A33" s="216">
        <f>'FSSD_Jan 2013_EFF Conc.'!A36</f>
        <v>41487</v>
      </c>
      <c r="B33" s="267"/>
      <c r="C33" s="138"/>
      <c r="D33" s="1"/>
      <c r="E33" s="138"/>
      <c r="F33" s="1"/>
      <c r="G33" s="138"/>
      <c r="H33" s="1"/>
      <c r="I33" s="138"/>
      <c r="J33" s="1"/>
      <c r="K33" s="138"/>
      <c r="L33" s="196"/>
      <c r="M33" s="197"/>
      <c r="N33" s="95"/>
      <c r="O33" s="138"/>
      <c r="P33" s="1"/>
      <c r="Q33" s="138"/>
      <c r="R33" s="271"/>
      <c r="S33" s="138"/>
      <c r="T33" s="54"/>
      <c r="U33" s="138"/>
    </row>
    <row r="34" spans="1:22">
      <c r="A34" s="215">
        <f>'FSSD_Jan 2013_EFF Conc.'!A37</f>
        <v>41501</v>
      </c>
      <c r="B34" s="266"/>
      <c r="C34" s="137"/>
      <c r="D34" s="67"/>
      <c r="E34" s="137"/>
      <c r="F34" s="67"/>
      <c r="G34" s="137"/>
      <c r="H34" s="67"/>
      <c r="I34" s="137"/>
      <c r="J34" s="67"/>
      <c r="K34" s="137"/>
      <c r="L34" s="67"/>
      <c r="M34" s="137"/>
      <c r="N34" s="67"/>
      <c r="O34" s="137"/>
      <c r="P34" s="67"/>
      <c r="Q34" s="137"/>
      <c r="R34" s="270"/>
      <c r="S34" s="137"/>
      <c r="T34" s="80"/>
      <c r="U34" s="137"/>
    </row>
    <row r="35" spans="1:22">
      <c r="A35" s="216">
        <f>'FSSD_Jan 2013_EFF Conc.'!A38</f>
        <v>41518</v>
      </c>
      <c r="B35" s="267"/>
      <c r="C35" s="138"/>
      <c r="D35" s="1"/>
      <c r="E35" s="138"/>
      <c r="F35" s="1"/>
      <c r="G35" s="138"/>
      <c r="H35" s="1"/>
      <c r="I35" s="138"/>
      <c r="J35" s="1"/>
      <c r="K35" s="138"/>
      <c r="L35" s="196"/>
      <c r="M35" s="197"/>
      <c r="N35" s="95"/>
      <c r="O35" s="138"/>
      <c r="P35" s="1"/>
      <c r="Q35" s="138"/>
      <c r="R35" s="271"/>
      <c r="S35" s="138"/>
      <c r="T35" s="54"/>
      <c r="U35" s="138"/>
    </row>
    <row r="36" spans="1:22">
      <c r="A36" s="217">
        <f>'FSSD_Jan 2013_EFF Conc.'!A39</f>
        <v>41532</v>
      </c>
      <c r="B36" s="268"/>
      <c r="C36" s="139"/>
      <c r="D36" s="66"/>
      <c r="E36" s="139"/>
      <c r="F36" s="66"/>
      <c r="G36" s="139"/>
      <c r="H36" s="66"/>
      <c r="I36" s="139"/>
      <c r="J36" s="66"/>
      <c r="K36" s="139"/>
      <c r="L36" s="66"/>
      <c r="M36" s="139"/>
      <c r="N36" s="66"/>
      <c r="O36" s="139"/>
      <c r="P36" s="66"/>
      <c r="Q36" s="139"/>
      <c r="R36" s="272"/>
      <c r="S36" s="139"/>
      <c r="T36" s="83"/>
      <c r="U36" s="139"/>
      <c r="V36" s="23" t="s">
        <v>30</v>
      </c>
    </row>
    <row r="37" spans="1:22">
      <c r="A37" s="216">
        <f>'FSSD_Jan 2013_EFF Conc.'!A40</f>
        <v>41548</v>
      </c>
      <c r="B37" s="267"/>
      <c r="C37" s="138"/>
      <c r="D37" s="1"/>
      <c r="E37" s="138"/>
      <c r="F37" s="1"/>
      <c r="G37" s="138"/>
      <c r="H37" s="1"/>
      <c r="I37" s="138"/>
      <c r="J37" s="1"/>
      <c r="K37" s="138"/>
      <c r="L37" s="196"/>
      <c r="M37" s="197"/>
      <c r="N37" s="95"/>
      <c r="O37" s="138"/>
      <c r="P37" s="1"/>
      <c r="Q37" s="138"/>
      <c r="R37" s="271"/>
      <c r="S37" s="138"/>
      <c r="T37" s="54"/>
      <c r="U37" s="138"/>
    </row>
    <row r="38" spans="1:22">
      <c r="A38" s="215">
        <f>'FSSD_Jan 2013_EFF Conc.'!A41</f>
        <v>41562</v>
      </c>
      <c r="B38" s="266"/>
      <c r="C38" s="137"/>
      <c r="D38" s="67"/>
      <c r="E38" s="137"/>
      <c r="F38" s="67"/>
      <c r="G38" s="137"/>
      <c r="H38" s="67"/>
      <c r="I38" s="137"/>
      <c r="J38" s="67"/>
      <c r="K38" s="137"/>
      <c r="L38" s="67"/>
      <c r="M38" s="137"/>
      <c r="N38" s="67"/>
      <c r="O38" s="137"/>
      <c r="P38" s="67"/>
      <c r="Q38" s="137"/>
      <c r="R38" s="270"/>
      <c r="S38" s="137"/>
      <c r="T38" s="80"/>
      <c r="U38" s="137"/>
    </row>
    <row r="39" spans="1:22">
      <c r="A39" s="216">
        <f>'FSSD_Jan 2013_EFF Conc.'!A42</f>
        <v>41579</v>
      </c>
      <c r="B39" s="267"/>
      <c r="C39" s="138"/>
      <c r="D39" s="1"/>
      <c r="E39" s="138"/>
      <c r="F39" s="1"/>
      <c r="G39" s="138"/>
      <c r="H39" s="1"/>
      <c r="I39" s="138"/>
      <c r="J39" s="1"/>
      <c r="K39" s="138"/>
      <c r="L39" s="196"/>
      <c r="M39" s="197"/>
      <c r="N39" s="95"/>
      <c r="O39" s="138"/>
      <c r="P39" s="1"/>
      <c r="Q39" s="138"/>
      <c r="R39" s="271"/>
      <c r="S39" s="138"/>
      <c r="T39" s="54"/>
      <c r="U39" s="138"/>
    </row>
    <row r="40" spans="1:22">
      <c r="A40" s="215">
        <f>'FSSD_Jan 2013_EFF Conc.'!A43</f>
        <v>41593</v>
      </c>
      <c r="B40" s="266"/>
      <c r="C40" s="137"/>
      <c r="D40" s="67"/>
      <c r="E40" s="137"/>
      <c r="F40" s="67"/>
      <c r="G40" s="137"/>
      <c r="H40" s="67"/>
      <c r="I40" s="137"/>
      <c r="J40" s="67"/>
      <c r="K40" s="137"/>
      <c r="L40" s="67"/>
      <c r="M40" s="137"/>
      <c r="N40" s="67"/>
      <c r="O40" s="137"/>
      <c r="P40" s="67"/>
      <c r="Q40" s="137"/>
      <c r="R40" s="270"/>
      <c r="S40" s="137"/>
      <c r="T40" s="80"/>
      <c r="U40" s="137"/>
    </row>
    <row r="41" spans="1:22">
      <c r="A41" s="216">
        <f>'FSSD_Jan 2013_EFF Conc.'!A44</f>
        <v>41609</v>
      </c>
      <c r="B41" s="267"/>
      <c r="C41" s="138"/>
      <c r="D41" s="1"/>
      <c r="E41" s="138"/>
      <c r="F41" s="1"/>
      <c r="G41" s="138"/>
      <c r="H41" s="1"/>
      <c r="I41" s="138"/>
      <c r="J41" s="1"/>
      <c r="K41" s="138"/>
      <c r="L41" s="196"/>
      <c r="M41" s="197"/>
      <c r="N41" s="95"/>
      <c r="O41" s="138"/>
      <c r="P41" s="1"/>
      <c r="Q41" s="138"/>
      <c r="R41" s="271"/>
      <c r="S41" s="138"/>
      <c r="T41" s="54"/>
      <c r="U41" s="138"/>
    </row>
    <row r="42" spans="1:22">
      <c r="A42" s="217">
        <f>'FSSD_Jan 2013_EFF Conc.'!A45</f>
        <v>41623</v>
      </c>
      <c r="B42" s="268"/>
      <c r="C42" s="139"/>
      <c r="D42" s="66"/>
      <c r="E42" s="139"/>
      <c r="F42" s="66"/>
      <c r="G42" s="139"/>
      <c r="H42" s="66"/>
      <c r="I42" s="139"/>
      <c r="J42" s="66"/>
      <c r="K42" s="139"/>
      <c r="L42" s="66"/>
      <c r="M42" s="139"/>
      <c r="N42" s="66"/>
      <c r="O42" s="139"/>
      <c r="P42" s="66"/>
      <c r="Q42" s="139"/>
      <c r="R42" s="272"/>
      <c r="S42" s="139"/>
      <c r="T42" s="83"/>
      <c r="U42" s="139"/>
      <c r="V42" s="23" t="s">
        <v>29</v>
      </c>
    </row>
    <row r="43" spans="1:22">
      <c r="A43" s="216">
        <f>'FSSD_Jan 2013_EFF Conc.'!A46</f>
        <v>41640</v>
      </c>
      <c r="B43" s="267"/>
      <c r="C43" s="138"/>
      <c r="D43" s="1"/>
      <c r="E43" s="138"/>
      <c r="F43" s="1"/>
      <c r="G43" s="138"/>
      <c r="H43" s="1"/>
      <c r="I43" s="138"/>
      <c r="J43" s="1"/>
      <c r="K43" s="138"/>
      <c r="L43" s="196"/>
      <c r="M43" s="197"/>
      <c r="N43" s="95"/>
      <c r="O43" s="138"/>
      <c r="P43" s="1"/>
      <c r="Q43" s="138"/>
      <c r="R43" s="271"/>
      <c r="S43" s="138"/>
      <c r="T43" s="54"/>
      <c r="U43" s="138"/>
    </row>
    <row r="44" spans="1:22">
      <c r="A44" s="215">
        <f>'FSSD_Jan 2013_EFF Conc.'!A47</f>
        <v>41654</v>
      </c>
      <c r="B44" s="266"/>
      <c r="C44" s="137"/>
      <c r="D44" s="67"/>
      <c r="E44" s="137"/>
      <c r="F44" s="67"/>
      <c r="G44" s="137"/>
      <c r="H44" s="67"/>
      <c r="I44" s="137"/>
      <c r="J44" s="67"/>
      <c r="K44" s="137"/>
      <c r="L44" s="67"/>
      <c r="M44" s="137"/>
      <c r="N44" s="67"/>
      <c r="O44" s="137"/>
      <c r="P44" s="67"/>
      <c r="Q44" s="137"/>
      <c r="R44" s="270"/>
      <c r="S44" s="137"/>
      <c r="T44" s="80"/>
      <c r="U44" s="137"/>
    </row>
    <row r="45" spans="1:22">
      <c r="A45" s="216">
        <f>'FSSD_Jan 2013_EFF Conc.'!A48</f>
        <v>41671</v>
      </c>
      <c r="B45" s="267"/>
      <c r="C45" s="138"/>
      <c r="D45" s="1"/>
      <c r="E45" s="138"/>
      <c r="F45" s="1"/>
      <c r="G45" s="138"/>
      <c r="H45" s="1"/>
      <c r="I45" s="138"/>
      <c r="J45" s="1"/>
      <c r="K45" s="138"/>
      <c r="L45" s="196"/>
      <c r="M45" s="197"/>
      <c r="N45" s="95"/>
      <c r="O45" s="138"/>
      <c r="P45" s="1"/>
      <c r="Q45" s="138"/>
      <c r="R45" s="271"/>
      <c r="S45" s="138"/>
      <c r="T45" s="54"/>
      <c r="U45" s="138"/>
    </row>
    <row r="46" spans="1:22">
      <c r="A46" s="215">
        <f>'FSSD_Jan 2013_EFF Conc.'!A49</f>
        <v>41685</v>
      </c>
      <c r="B46" s="266"/>
      <c r="C46" s="137"/>
      <c r="D46" s="67"/>
      <c r="E46" s="137"/>
      <c r="F46" s="67"/>
      <c r="G46" s="137"/>
      <c r="H46" s="67"/>
      <c r="I46" s="137"/>
      <c r="J46" s="67"/>
      <c r="K46" s="137"/>
      <c r="L46" s="67"/>
      <c r="M46" s="137"/>
      <c r="N46" s="67"/>
      <c r="O46" s="137"/>
      <c r="P46" s="67"/>
      <c r="Q46" s="137"/>
      <c r="R46" s="270"/>
      <c r="S46" s="137"/>
      <c r="T46" s="80"/>
      <c r="U46" s="137"/>
    </row>
    <row r="47" spans="1:22">
      <c r="A47" s="216">
        <f>'FSSD_Jan 2013_EFF Conc.'!A50</f>
        <v>41699</v>
      </c>
      <c r="B47" s="267"/>
      <c r="C47" s="138"/>
      <c r="D47" s="1"/>
      <c r="E47" s="138"/>
      <c r="F47" s="1"/>
      <c r="G47" s="138"/>
      <c r="H47" s="1"/>
      <c r="I47" s="138"/>
      <c r="J47" s="1"/>
      <c r="K47" s="138"/>
      <c r="L47" s="196"/>
      <c r="M47" s="197"/>
      <c r="N47" s="95"/>
      <c r="O47" s="138"/>
      <c r="P47" s="1"/>
      <c r="Q47" s="138"/>
      <c r="R47" s="271"/>
      <c r="S47" s="138"/>
      <c r="T47" s="54"/>
      <c r="U47" s="138"/>
    </row>
    <row r="48" spans="1:22">
      <c r="A48" s="217">
        <f>'FSSD_Jan 2013_EFF Conc.'!A51</f>
        <v>41713</v>
      </c>
      <c r="B48" s="268"/>
      <c r="C48" s="139"/>
      <c r="D48" s="66"/>
      <c r="E48" s="139"/>
      <c r="F48" s="66"/>
      <c r="G48" s="139"/>
      <c r="H48" s="66"/>
      <c r="I48" s="139"/>
      <c r="J48" s="66"/>
      <c r="K48" s="139"/>
      <c r="L48" s="66"/>
      <c r="M48" s="139"/>
      <c r="N48" s="66"/>
      <c r="O48" s="139"/>
      <c r="P48" s="66"/>
      <c r="Q48" s="139"/>
      <c r="R48" s="272"/>
      <c r="S48" s="139"/>
      <c r="T48" s="83"/>
      <c r="U48" s="139"/>
      <c r="V48" s="23" t="s">
        <v>31</v>
      </c>
    </row>
    <row r="49" spans="1:22">
      <c r="A49" s="216">
        <f>'FSSD_Jan 2013_EFF Conc.'!A52</f>
        <v>41730</v>
      </c>
      <c r="B49" s="267"/>
      <c r="C49" s="138"/>
      <c r="D49" s="1"/>
      <c r="E49" s="138"/>
      <c r="F49" s="1"/>
      <c r="G49" s="138"/>
      <c r="H49" s="1"/>
      <c r="I49" s="138"/>
      <c r="J49" s="1"/>
      <c r="K49" s="138"/>
      <c r="L49" s="196"/>
      <c r="M49" s="197"/>
      <c r="N49" s="95"/>
      <c r="O49" s="138"/>
      <c r="P49" s="1"/>
      <c r="Q49" s="138"/>
      <c r="R49" s="271"/>
      <c r="S49" s="138"/>
      <c r="T49" s="54"/>
      <c r="U49" s="138"/>
    </row>
    <row r="50" spans="1:22">
      <c r="A50" s="215">
        <f>'FSSD_Jan 2013_EFF Conc.'!A53</f>
        <v>41744</v>
      </c>
      <c r="B50" s="266"/>
      <c r="C50" s="137"/>
      <c r="D50" s="67"/>
      <c r="E50" s="137"/>
      <c r="F50" s="67"/>
      <c r="G50" s="137"/>
      <c r="H50" s="67"/>
      <c r="I50" s="137"/>
      <c r="J50" s="67"/>
      <c r="K50" s="137"/>
      <c r="L50" s="67"/>
      <c r="M50" s="137"/>
      <c r="N50" s="67"/>
      <c r="O50" s="137"/>
      <c r="P50" s="67"/>
      <c r="Q50" s="137"/>
      <c r="R50" s="270"/>
      <c r="S50" s="137"/>
      <c r="T50" s="80"/>
      <c r="U50" s="137"/>
    </row>
    <row r="51" spans="1:22">
      <c r="A51" s="216">
        <f>'FSSD_Jan 2013_EFF Conc.'!A54</f>
        <v>41760</v>
      </c>
      <c r="B51" s="267"/>
      <c r="C51" s="138"/>
      <c r="D51" s="1"/>
      <c r="E51" s="138"/>
      <c r="F51" s="1"/>
      <c r="G51" s="138"/>
      <c r="H51" s="1"/>
      <c r="I51" s="138"/>
      <c r="J51" s="1"/>
      <c r="K51" s="138"/>
      <c r="L51" s="196"/>
      <c r="M51" s="197"/>
      <c r="N51" s="95"/>
      <c r="O51" s="138"/>
      <c r="P51" s="1"/>
      <c r="Q51" s="138"/>
      <c r="R51" s="271"/>
      <c r="S51" s="138"/>
      <c r="T51" s="54"/>
      <c r="U51" s="138"/>
    </row>
    <row r="52" spans="1:22">
      <c r="A52" s="215">
        <f>'FSSD_Jan 2013_EFF Conc.'!A55</f>
        <v>41774</v>
      </c>
      <c r="B52" s="266"/>
      <c r="C52" s="137"/>
      <c r="D52" s="67"/>
      <c r="E52" s="137"/>
      <c r="F52" s="67"/>
      <c r="G52" s="137"/>
      <c r="H52" s="67"/>
      <c r="I52" s="137"/>
      <c r="J52" s="67"/>
      <c r="K52" s="137"/>
      <c r="L52" s="67"/>
      <c r="M52" s="137"/>
      <c r="N52" s="67"/>
      <c r="O52" s="137"/>
      <c r="P52" s="67"/>
      <c r="Q52" s="137"/>
      <c r="R52" s="270"/>
      <c r="S52" s="137"/>
      <c r="T52" s="80"/>
      <c r="U52" s="137"/>
    </row>
    <row r="53" spans="1:22">
      <c r="A53" s="216">
        <f>'FSSD_Jan 2013_EFF Conc.'!A56</f>
        <v>41791</v>
      </c>
      <c r="B53" s="267"/>
      <c r="C53" s="138"/>
      <c r="D53" s="1"/>
      <c r="E53" s="138"/>
      <c r="F53" s="1"/>
      <c r="G53" s="138"/>
      <c r="H53" s="1"/>
      <c r="I53" s="138"/>
      <c r="J53" s="1"/>
      <c r="K53" s="138"/>
      <c r="L53" s="196"/>
      <c r="M53" s="197"/>
      <c r="N53" s="95"/>
      <c r="O53" s="138"/>
      <c r="P53" s="1"/>
      <c r="Q53" s="138"/>
      <c r="R53" s="271"/>
      <c r="S53" s="138"/>
      <c r="T53" s="54"/>
      <c r="U53" s="138"/>
    </row>
    <row r="54" spans="1:22" ht="15.75" thickBot="1">
      <c r="A54" s="218">
        <f>'FSSD_Jan 2013_EFF Conc.'!A57</f>
        <v>41805</v>
      </c>
      <c r="B54" s="269"/>
      <c r="C54" s="140"/>
      <c r="D54" s="70"/>
      <c r="E54" s="140"/>
      <c r="F54" s="70"/>
      <c r="G54" s="140"/>
      <c r="H54" s="70"/>
      <c r="I54" s="140"/>
      <c r="J54" s="70"/>
      <c r="K54" s="140"/>
      <c r="L54" s="70"/>
      <c r="M54" s="140"/>
      <c r="N54" s="70"/>
      <c r="O54" s="140"/>
      <c r="P54" s="70"/>
      <c r="Q54" s="140"/>
      <c r="R54" s="273"/>
      <c r="S54" s="140"/>
      <c r="T54" s="86"/>
      <c r="U54" s="140"/>
      <c r="V54" s="41" t="s">
        <v>28</v>
      </c>
    </row>
    <row r="55" spans="1:22" ht="11.25" customHeight="1"/>
    <row r="56" spans="1:22" ht="10.5" customHeight="1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A3:U3"/>
    <mergeCell ref="A4:U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FSSD_Jan 2013_Inf Conc.</vt:lpstr>
      <vt:lpstr>FSSD_Jan 2013_Inf Loads</vt:lpstr>
      <vt:lpstr>FSSD_Jan 2013_EFF Conc.</vt:lpstr>
      <vt:lpstr>FSSD_Jan 2013_EFF Loads</vt:lpstr>
      <vt:lpstr>FSSD_Jan 2013_Inf QQQC MLs</vt:lpstr>
      <vt:lpstr>FSSD_Jan 2013_EF QQQC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gheravian</cp:lastModifiedBy>
  <cp:lastPrinted>2013-01-29T16:19:43Z</cp:lastPrinted>
  <dcterms:created xsi:type="dcterms:W3CDTF">2012-05-04T22:10:30Z</dcterms:created>
  <dcterms:modified xsi:type="dcterms:W3CDTF">2013-01-31T22:25:01Z</dcterms:modified>
</cp:coreProperties>
</file>