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defaultThemeVersion="166925"/>
  <mc:AlternateContent xmlns:mc="http://schemas.openxmlformats.org/markup-compatibility/2006">
    <mc:Choice Requires="x15">
      <x15ac:absPath xmlns:x15ac="http://schemas.microsoft.com/office/spreadsheetml/2010/11/ac" url="C:\Users\DSeggay\Downloads\"/>
    </mc:Choice>
  </mc:AlternateContent>
  <xr:revisionPtr revIDLastSave="0" documentId="8_{E95F2108-453D-4294-BE79-F21DBE852B9E}" xr6:coauthVersionLast="47" xr6:coauthVersionMax="47" xr10:uidLastSave="{00000000-0000-0000-0000-000000000000}"/>
  <bookViews>
    <workbookView xWindow="-108" yWindow="-108" windowWidth="23256" windowHeight="12456" firstSheet="1" activeTab="3" xr2:uid="{2D0C3E03-2B1F-4823-90B7-E809441F4046}"/>
  </bookViews>
  <sheets>
    <sheet name="2021-22 Fundable List Analysis" sheetId="25" r:id="rId1"/>
    <sheet name="2022-23 Fundable List Analysis" sheetId="26" r:id="rId2"/>
    <sheet name="2023-24 Fundable List Analysis" sheetId="27" r:id="rId3"/>
    <sheet name="2024-25 Fundable List Analysis" sheetId="28" r:id="rId4"/>
    <sheet name="Fundable List (2021 - 2024)" sheetId="21" state="hidden" r:id="rId5"/>
    <sheet name="2024-25 Fundable List" sheetId="18" state="hidden" r:id="rId6"/>
    <sheet name="2023-24 Fundable List" sheetId="17" state="hidden" r:id="rId7"/>
    <sheet name="2022-23 Fundable List" sheetId="19" state="hidden" r:id="rId8"/>
    <sheet name="2021-22 Fundable List" sheetId="20" state="hidden" r:id="rId9"/>
    <sheet name="Selected FL(2021 - 2024)" sheetId="23" state="hidden"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0" i="25" l="1"/>
  <c r="AA30" i="25"/>
  <c r="N10" i="28"/>
  <c r="N3" i="28"/>
  <c r="N5" i="28"/>
  <c r="N15" i="28"/>
  <c r="N16" i="28"/>
  <c r="N6" i="28"/>
  <c r="N11" i="28"/>
  <c r="N12" i="28"/>
  <c r="N13" i="28"/>
  <c r="N7" i="28"/>
  <c r="N14" i="28"/>
  <c r="N8" i="28"/>
  <c r="N20" i="28"/>
  <c r="N21" i="28"/>
  <c r="N22" i="28"/>
  <c r="N17" i="28"/>
  <c r="N23" i="28"/>
  <c r="N24" i="28"/>
  <c r="N25" i="28"/>
  <c r="N26" i="28"/>
  <c r="N18" i="28"/>
  <c r="N9" i="28"/>
  <c r="N29" i="28"/>
  <c r="N27" i="28"/>
  <c r="N19" i="28"/>
  <c r="N28" i="28"/>
  <c r="N4" i="28"/>
  <c r="AE28" i="28"/>
  <c r="AC28" i="28"/>
  <c r="AA28" i="28"/>
  <c r="AE19" i="28"/>
  <c r="AC19" i="28"/>
  <c r="AA19" i="28"/>
  <c r="AE27" i="28"/>
  <c r="AC27" i="28"/>
  <c r="AA27" i="28"/>
  <c r="AE29" i="28"/>
  <c r="AC29" i="28"/>
  <c r="AA29" i="28"/>
  <c r="AE9" i="28"/>
  <c r="AC9" i="28"/>
  <c r="AA9" i="28"/>
  <c r="AE18" i="28"/>
  <c r="AC18" i="28"/>
  <c r="AA18" i="28"/>
  <c r="AE26" i="28"/>
  <c r="AC26" i="28"/>
  <c r="AA26" i="28"/>
  <c r="AE25" i="28"/>
  <c r="AC25" i="28"/>
  <c r="AA25" i="28"/>
  <c r="AE24" i="28"/>
  <c r="AC24" i="28"/>
  <c r="AA24" i="28"/>
  <c r="AE23" i="28"/>
  <c r="AC23" i="28"/>
  <c r="AA23" i="28"/>
  <c r="AE17" i="28"/>
  <c r="AC17" i="28"/>
  <c r="AA17" i="28"/>
  <c r="AE22" i="28"/>
  <c r="AC22" i="28"/>
  <c r="AA22" i="28"/>
  <c r="AE21" i="28"/>
  <c r="AC21" i="28"/>
  <c r="AA21" i="28"/>
  <c r="AE20" i="28"/>
  <c r="AC20" i="28"/>
  <c r="AA20" i="28"/>
  <c r="AE8" i="28"/>
  <c r="AC8" i="28"/>
  <c r="AA8" i="28"/>
  <c r="AE14" i="28"/>
  <c r="AC14" i="28"/>
  <c r="AA14" i="28"/>
  <c r="AE7" i="28"/>
  <c r="AC7" i="28"/>
  <c r="AA7" i="28"/>
  <c r="AE13" i="28"/>
  <c r="AC13" i="28"/>
  <c r="AA13" i="28"/>
  <c r="AE12" i="28"/>
  <c r="AC12" i="28"/>
  <c r="AA12" i="28"/>
  <c r="AE11" i="28"/>
  <c r="AC11" i="28"/>
  <c r="AA11" i="28"/>
  <c r="AE6" i="28"/>
  <c r="AC6" i="28"/>
  <c r="AA6" i="28"/>
  <c r="AE16" i="28"/>
  <c r="AC16" i="28"/>
  <c r="AA16" i="28"/>
  <c r="AE15" i="28"/>
  <c r="AC15" i="28"/>
  <c r="AA15" i="28"/>
  <c r="AE5" i="28"/>
  <c r="AC5" i="28"/>
  <c r="AA5" i="28"/>
  <c r="AE3" i="28"/>
  <c r="AC3" i="28"/>
  <c r="AA3" i="28"/>
  <c r="AE10" i="28"/>
  <c r="AC10" i="28"/>
  <c r="AA10" i="28"/>
  <c r="AE4" i="28"/>
  <c r="AC4" i="28"/>
  <c r="AA4" i="28"/>
  <c r="N31" i="27"/>
  <c r="N20" i="27"/>
  <c r="N6" i="27"/>
  <c r="N7" i="27"/>
  <c r="N4" i="27"/>
  <c r="N13" i="27"/>
  <c r="N21" i="27"/>
  <c r="N14" i="27"/>
  <c r="N15" i="27"/>
  <c r="N16" i="27"/>
  <c r="N22" i="27"/>
  <c r="N8" i="27"/>
  <c r="N9" i="27"/>
  <c r="N5" i="27"/>
  <c r="N23" i="27"/>
  <c r="N24" i="27"/>
  <c r="N25" i="27"/>
  <c r="N26" i="27"/>
  <c r="N17" i="27"/>
  <c r="N10" i="27"/>
  <c r="N27" i="27"/>
  <c r="N11" i="27"/>
  <c r="N28" i="27"/>
  <c r="N29" i="27"/>
  <c r="N18" i="27"/>
  <c r="N32" i="27"/>
  <c r="N12" i="27"/>
  <c r="N33" i="27"/>
  <c r="N34" i="27"/>
  <c r="N35" i="27"/>
  <c r="N36" i="27"/>
  <c r="N30" i="27"/>
  <c r="N19" i="27"/>
  <c r="N3" i="27"/>
  <c r="AE30" i="27"/>
  <c r="AE19" i="27"/>
  <c r="AC30" i="27"/>
  <c r="AC19" i="27"/>
  <c r="AA30" i="27"/>
  <c r="AA19" i="27"/>
  <c r="AE36" i="27"/>
  <c r="AC36" i="27"/>
  <c r="AA36" i="27"/>
  <c r="AE35" i="27"/>
  <c r="AC35" i="27"/>
  <c r="AA35" i="27"/>
  <c r="AE34" i="27"/>
  <c r="AC34" i="27"/>
  <c r="AA34" i="27"/>
  <c r="AE33" i="27"/>
  <c r="AC33" i="27"/>
  <c r="AA33" i="27"/>
  <c r="AE12" i="27"/>
  <c r="AC12" i="27"/>
  <c r="AA12" i="27"/>
  <c r="AE32" i="27"/>
  <c r="AC32" i="27"/>
  <c r="AA32" i="27"/>
  <c r="AE18" i="27"/>
  <c r="AC18" i="27"/>
  <c r="AA18" i="27"/>
  <c r="AE29" i="27"/>
  <c r="AC29" i="27"/>
  <c r="AA29" i="27"/>
  <c r="AE28" i="27"/>
  <c r="AC28" i="27"/>
  <c r="AA28" i="27"/>
  <c r="AE11" i="27"/>
  <c r="AC11" i="27"/>
  <c r="AA11" i="27"/>
  <c r="AE27" i="27"/>
  <c r="AC27" i="27"/>
  <c r="AA27" i="27"/>
  <c r="AE10" i="27"/>
  <c r="AC10" i="27"/>
  <c r="AA10" i="27"/>
  <c r="AE17" i="27"/>
  <c r="AC17" i="27"/>
  <c r="AA17" i="27"/>
  <c r="AE26" i="27"/>
  <c r="AC26" i="27"/>
  <c r="AA26" i="27"/>
  <c r="AE25" i="27"/>
  <c r="AC25" i="27"/>
  <c r="AA25" i="27"/>
  <c r="AE24" i="27"/>
  <c r="AC24" i="27"/>
  <c r="AA24" i="27"/>
  <c r="AE23" i="27"/>
  <c r="AC23" i="27"/>
  <c r="AA23" i="27"/>
  <c r="AE5" i="27"/>
  <c r="AC5" i="27"/>
  <c r="AA5" i="27"/>
  <c r="AE9" i="27"/>
  <c r="AC9" i="27"/>
  <c r="AA9" i="27"/>
  <c r="AE8" i="27"/>
  <c r="AC8" i="27"/>
  <c r="AA8" i="27"/>
  <c r="AE22" i="27"/>
  <c r="AC22" i="27"/>
  <c r="AA22" i="27"/>
  <c r="AE16" i="27"/>
  <c r="AC16" i="27"/>
  <c r="AA16" i="27"/>
  <c r="AE15" i="27"/>
  <c r="AC15" i="27"/>
  <c r="AA15" i="27"/>
  <c r="AE14" i="27"/>
  <c r="AC14" i="27"/>
  <c r="AA14" i="27"/>
  <c r="AE21" i="27"/>
  <c r="AC21" i="27"/>
  <c r="AA21" i="27"/>
  <c r="AE13" i="27"/>
  <c r="AC13" i="27"/>
  <c r="AA13" i="27"/>
  <c r="AE4" i="27"/>
  <c r="AC4" i="27"/>
  <c r="AA4" i="27"/>
  <c r="AE7" i="27"/>
  <c r="AC7" i="27"/>
  <c r="AA7" i="27"/>
  <c r="AE6" i="27"/>
  <c r="AC6" i="27"/>
  <c r="AA6" i="27"/>
  <c r="AE20" i="27"/>
  <c r="AC20" i="27"/>
  <c r="AA20" i="27"/>
  <c r="AE31" i="27"/>
  <c r="AC31" i="27"/>
  <c r="AA31" i="27"/>
  <c r="AE3" i="27"/>
  <c r="AC3" i="27"/>
  <c r="AA3" i="27"/>
  <c r="N6" i="26"/>
  <c r="N13" i="26"/>
  <c r="N20" i="26"/>
  <c r="N21" i="26"/>
  <c r="N7" i="26"/>
  <c r="N8" i="26"/>
  <c r="N22" i="26"/>
  <c r="N5" i="26"/>
  <c r="N12" i="26"/>
  <c r="N23" i="26"/>
  <c r="N14" i="26"/>
  <c r="N24" i="26"/>
  <c r="N25" i="26"/>
  <c r="N26" i="26"/>
  <c r="N27" i="26"/>
  <c r="N9" i="26"/>
  <c r="N28" i="26"/>
  <c r="N15" i="26"/>
  <c r="N10" i="26"/>
  <c r="N16" i="26"/>
  <c r="N29" i="26"/>
  <c r="N17" i="26"/>
  <c r="N32" i="26"/>
  <c r="N3" i="26"/>
  <c r="N11" i="26"/>
  <c r="N30" i="26"/>
  <c r="N33" i="26"/>
  <c r="N34" i="26"/>
  <c r="N31" i="26"/>
  <c r="N18" i="26"/>
  <c r="N19" i="26"/>
  <c r="N4" i="26"/>
  <c r="AC28" i="26"/>
  <c r="AA28" i="26"/>
  <c r="AC24" i="26"/>
  <c r="AA24" i="26"/>
  <c r="AA4" i="26"/>
  <c r="AE19" i="26"/>
  <c r="AC19" i="26"/>
  <c r="AA19" i="26"/>
  <c r="AE18" i="26"/>
  <c r="AC18" i="26"/>
  <c r="AA18" i="26"/>
  <c r="AE31" i="26"/>
  <c r="AC31" i="26"/>
  <c r="AA31" i="26"/>
  <c r="AE34" i="26"/>
  <c r="AC34" i="26"/>
  <c r="AA34" i="26"/>
  <c r="AE33" i="26"/>
  <c r="AC33" i="26"/>
  <c r="AA33" i="26"/>
  <c r="AE30" i="26"/>
  <c r="AC30" i="26"/>
  <c r="AA30" i="26"/>
  <c r="AE11" i="26"/>
  <c r="AC11" i="26"/>
  <c r="AA11" i="26"/>
  <c r="AE3" i="26"/>
  <c r="AC3" i="26"/>
  <c r="AA3" i="26"/>
  <c r="AE32" i="26"/>
  <c r="AC32" i="26"/>
  <c r="AA32" i="26"/>
  <c r="AE17" i="26"/>
  <c r="AC17" i="26"/>
  <c r="AA17" i="26"/>
  <c r="AE29" i="26"/>
  <c r="AC29" i="26"/>
  <c r="AA29" i="26"/>
  <c r="AE16" i="26"/>
  <c r="AC16" i="26"/>
  <c r="AA16" i="26"/>
  <c r="AE10" i="26"/>
  <c r="AC10" i="26"/>
  <c r="AA10" i="26"/>
  <c r="AE15" i="26"/>
  <c r="AC15" i="26"/>
  <c r="AA15" i="26"/>
  <c r="AE28" i="26"/>
  <c r="AE9" i="26"/>
  <c r="AC9" i="26"/>
  <c r="AA9" i="26"/>
  <c r="AE27" i="26"/>
  <c r="AC27" i="26"/>
  <c r="AA27" i="26"/>
  <c r="AE26" i="26"/>
  <c r="AC26" i="26"/>
  <c r="AA26" i="26"/>
  <c r="AE25" i="26"/>
  <c r="AC25" i="26"/>
  <c r="AA25" i="26"/>
  <c r="AE24" i="26"/>
  <c r="AE14" i="26"/>
  <c r="AC14" i="26"/>
  <c r="AA14" i="26"/>
  <c r="AE23" i="26"/>
  <c r="AC23" i="26"/>
  <c r="AA23" i="26"/>
  <c r="AE12" i="26"/>
  <c r="AC12" i="26"/>
  <c r="AA12" i="26"/>
  <c r="AE5" i="26"/>
  <c r="AC5" i="26"/>
  <c r="AA5" i="26"/>
  <c r="AE22" i="26"/>
  <c r="AC22" i="26"/>
  <c r="AA22" i="26"/>
  <c r="AE8" i="26"/>
  <c r="AC8" i="26"/>
  <c r="AA8" i="26"/>
  <c r="AE7" i="26"/>
  <c r="AC7" i="26"/>
  <c r="AA7" i="26"/>
  <c r="AE21" i="26"/>
  <c r="AC21" i="26"/>
  <c r="AA21" i="26"/>
  <c r="AE20" i="26"/>
  <c r="AC20" i="26"/>
  <c r="AA20" i="26"/>
  <c r="AE13" i="26"/>
  <c r="AC13" i="26"/>
  <c r="AA13" i="26"/>
  <c r="AE6" i="26"/>
  <c r="AC6" i="26"/>
  <c r="AA6" i="26"/>
  <c r="AE4" i="26"/>
  <c r="AC4" i="26"/>
  <c r="N3" i="25"/>
  <c r="N8" i="25"/>
  <c r="N9" i="25"/>
  <c r="N10" i="25"/>
  <c r="N4" i="25"/>
  <c r="N5" i="25"/>
  <c r="N15" i="25"/>
  <c r="N16" i="25"/>
  <c r="N21" i="25"/>
  <c r="N22" i="25"/>
  <c r="N23" i="25"/>
  <c r="N30" i="25"/>
  <c r="N11" i="25"/>
  <c r="N17" i="25"/>
  <c r="N18" i="25"/>
  <c r="N24" i="25"/>
  <c r="N25" i="25"/>
  <c r="N26" i="25"/>
  <c r="N31" i="25"/>
  <c r="N32" i="25"/>
  <c r="N33" i="25"/>
  <c r="N12" i="25"/>
  <c r="N13" i="25"/>
  <c r="N14" i="25"/>
  <c r="N19" i="25"/>
  <c r="N34" i="25"/>
  <c r="N35" i="25"/>
  <c r="N36" i="25"/>
  <c r="N42" i="25"/>
  <c r="N6" i="25"/>
  <c r="N27" i="25"/>
  <c r="N28" i="25"/>
  <c r="N29" i="25"/>
  <c r="N20" i="25"/>
  <c r="N37" i="25"/>
  <c r="N38" i="25"/>
  <c r="N39" i="25"/>
  <c r="N40" i="25"/>
  <c r="N41" i="25"/>
  <c r="N7" i="25"/>
  <c r="AE7" i="25"/>
  <c r="AE3" i="25"/>
  <c r="AE8" i="25"/>
  <c r="AE9" i="25"/>
  <c r="AE10" i="25"/>
  <c r="AE4" i="25"/>
  <c r="AE5" i="25"/>
  <c r="AE15" i="25"/>
  <c r="AE16" i="25"/>
  <c r="AE21" i="25"/>
  <c r="AE22" i="25"/>
  <c r="AE23" i="25"/>
  <c r="AE30" i="25"/>
  <c r="AE11" i="25"/>
  <c r="AE17" i="25"/>
  <c r="AE18" i="25"/>
  <c r="AE24" i="25"/>
  <c r="AE25" i="25"/>
  <c r="AE26" i="25"/>
  <c r="AE31" i="25"/>
  <c r="AE32" i="25"/>
  <c r="AE33" i="25"/>
  <c r="AE12" i="25"/>
  <c r="AE13" i="25"/>
  <c r="AE19" i="25"/>
  <c r="AE34" i="25"/>
  <c r="AE35" i="25"/>
  <c r="AE36" i="25"/>
  <c r="AE42" i="25"/>
  <c r="AE6" i="25"/>
  <c r="AE27" i="25"/>
  <c r="AE28" i="25"/>
  <c r="AE29" i="25"/>
  <c r="AE20" i="25"/>
  <c r="AE37" i="25"/>
  <c r="AE38" i="25"/>
  <c r="AE39" i="25"/>
  <c r="AE40" i="25"/>
  <c r="AE41" i="25"/>
  <c r="AE14" i="25"/>
  <c r="AC3" i="25"/>
  <c r="AC8" i="25"/>
  <c r="AC9" i="25"/>
  <c r="AC10" i="25"/>
  <c r="AC4" i="25"/>
  <c r="AC5" i="25"/>
  <c r="AC15" i="25"/>
  <c r="AC16" i="25"/>
  <c r="AC21" i="25"/>
  <c r="AC22" i="25"/>
  <c r="AC23" i="25"/>
  <c r="AC11" i="25"/>
  <c r="AC17" i="25"/>
  <c r="AC18" i="25"/>
  <c r="AC24" i="25"/>
  <c r="AC26" i="25"/>
  <c r="AC31" i="25"/>
  <c r="AC32" i="25"/>
  <c r="AC33" i="25"/>
  <c r="AC12" i="25"/>
  <c r="AC13" i="25"/>
  <c r="AC14" i="25"/>
  <c r="AC19" i="25"/>
  <c r="AC34" i="25"/>
  <c r="AC35" i="25"/>
  <c r="AC36" i="25"/>
  <c r="AC42" i="25"/>
  <c r="AC6" i="25"/>
  <c r="AC27" i="25"/>
  <c r="AC28" i="25"/>
  <c r="AC29" i="25"/>
  <c r="AC20" i="25"/>
  <c r="AC37" i="25"/>
  <c r="AC38" i="25"/>
  <c r="AC39" i="25"/>
  <c r="AC40" i="25"/>
  <c r="AC41" i="25"/>
  <c r="AC7" i="25"/>
  <c r="AA3" i="25"/>
  <c r="AA8" i="25"/>
  <c r="AA9" i="25"/>
  <c r="AA10" i="25"/>
  <c r="AA4" i="25"/>
  <c r="AA5" i="25"/>
  <c r="AA15" i="25"/>
  <c r="AA16" i="25"/>
  <c r="AA21" i="25"/>
  <c r="AA22" i="25"/>
  <c r="AA23" i="25"/>
  <c r="AA11" i="25"/>
  <c r="AA17" i="25"/>
  <c r="AA18" i="25"/>
  <c r="AA24" i="25"/>
  <c r="AA26" i="25"/>
  <c r="AA31" i="25"/>
  <c r="AA32" i="25"/>
  <c r="AA33" i="25"/>
  <c r="AA12" i="25"/>
  <c r="AA13" i="25"/>
  <c r="AA14" i="25"/>
  <c r="AA19" i="25"/>
  <c r="AA34" i="25"/>
  <c r="AA35" i="25"/>
  <c r="AA36" i="25"/>
  <c r="AA42" i="25"/>
  <c r="AA6" i="25"/>
  <c r="AA27" i="25"/>
  <c r="AA28" i="25"/>
  <c r="AA29" i="25"/>
  <c r="AA20" i="25"/>
  <c r="AA37" i="25"/>
  <c r="AA38" i="25"/>
  <c r="AA39" i="25"/>
  <c r="AA40" i="25"/>
  <c r="AA41" i="25"/>
  <c r="AA7" i="25"/>
  <c r="U28" i="28" l="1"/>
  <c r="U19" i="28"/>
  <c r="U27" i="28"/>
  <c r="U29" i="28"/>
  <c r="U9" i="28"/>
  <c r="U18" i="28"/>
  <c r="U26" i="28"/>
  <c r="U25" i="28"/>
  <c r="U24" i="28"/>
  <c r="U23" i="28"/>
  <c r="U17" i="28"/>
  <c r="U22" i="28"/>
  <c r="U21" i="28"/>
  <c r="U19" i="27"/>
  <c r="U30" i="27"/>
  <c r="U36" i="27"/>
  <c r="U35" i="27"/>
  <c r="U34" i="27"/>
  <c r="U33" i="27"/>
  <c r="U12" i="27"/>
  <c r="U32" i="27"/>
  <c r="U18" i="27"/>
  <c r="U29" i="27"/>
  <c r="U28" i="27"/>
  <c r="U11" i="27"/>
  <c r="U27" i="27"/>
  <c r="U10" i="27"/>
  <c r="U17" i="27"/>
  <c r="U26" i="27"/>
  <c r="U25" i="27"/>
  <c r="U19" i="26"/>
  <c r="U18" i="26"/>
  <c r="U31" i="26"/>
  <c r="U34" i="26"/>
  <c r="U33" i="26"/>
  <c r="U30" i="26"/>
  <c r="U11" i="26"/>
  <c r="U3" i="26"/>
  <c r="U32" i="26"/>
  <c r="U17" i="26"/>
  <c r="U29" i="26"/>
  <c r="U16" i="26"/>
  <c r="U10" i="26"/>
  <c r="U15" i="26"/>
  <c r="U28" i="26"/>
  <c r="U9" i="26"/>
  <c r="U27" i="26"/>
  <c r="U26" i="26"/>
  <c r="U25" i="26"/>
  <c r="U24" i="26"/>
  <c r="U14" i="26"/>
  <c r="U23" i="26"/>
  <c r="U12" i="26"/>
  <c r="U40" i="25"/>
  <c r="U39" i="25"/>
  <c r="U38" i="25"/>
  <c r="U37" i="25"/>
  <c r="U20" i="25"/>
  <c r="U41" i="25"/>
  <c r="U29" i="25"/>
  <c r="U28" i="25"/>
  <c r="U6" i="25"/>
  <c r="U27" i="25"/>
  <c r="U36" i="25"/>
  <c r="U14" i="25"/>
  <c r="U13" i="25"/>
  <c r="U35" i="25"/>
  <c r="U42" i="25"/>
  <c r="U34" i="25"/>
  <c r="U12" i="25"/>
  <c r="U19" i="25"/>
  <c r="U30" i="25"/>
  <c r="U20" i="28"/>
  <c r="U8" i="28"/>
  <c r="U14" i="28"/>
  <c r="U7" i="28"/>
  <c r="U13" i="28"/>
  <c r="U12" i="28"/>
  <c r="U11" i="28"/>
  <c r="U6" i="28"/>
  <c r="U16" i="28"/>
  <c r="U15" i="28"/>
  <c r="U5" i="28"/>
  <c r="U3" i="28"/>
  <c r="U10" i="28"/>
  <c r="U4" i="28"/>
  <c r="U24" i="27"/>
  <c r="U23" i="27"/>
  <c r="U5" i="27"/>
  <c r="U9" i="27"/>
  <c r="U8" i="27"/>
  <c r="U22" i="27"/>
  <c r="U16" i="27"/>
  <c r="U15" i="27"/>
  <c r="U14" i="27"/>
  <c r="U21" i="27"/>
  <c r="U13" i="27"/>
  <c r="U4" i="27"/>
  <c r="U7" i="27"/>
  <c r="U6" i="27"/>
  <c r="U20" i="27"/>
  <c r="U31" i="27"/>
  <c r="U3" i="27"/>
  <c r="U5" i="26"/>
  <c r="U22" i="26"/>
  <c r="U8" i="26"/>
  <c r="U7" i="26"/>
  <c r="U21" i="26"/>
  <c r="U20" i="26"/>
  <c r="U13" i="26"/>
  <c r="U6" i="26"/>
  <c r="U4" i="26"/>
  <c r="U23" i="25"/>
  <c r="U22" i="25"/>
  <c r="U26" i="25"/>
  <c r="U33" i="25"/>
  <c r="U10" i="25"/>
  <c r="U5" i="25"/>
  <c r="U4" i="25"/>
  <c r="U11" i="25"/>
  <c r="U18" i="25"/>
  <c r="U25" i="25"/>
  <c r="U8" i="25"/>
  <c r="U3" i="25"/>
  <c r="U7" i="25"/>
  <c r="U16" i="25"/>
  <c r="U15" i="25"/>
  <c r="U24" i="25"/>
  <c r="U9" i="25"/>
  <c r="U32" i="25"/>
  <c r="U31" i="25"/>
  <c r="U21" i="25"/>
  <c r="U17" i="25"/>
  <c r="R3" i="23"/>
  <c r="R4" i="23"/>
  <c r="R5" i="23"/>
  <c r="R6" i="23"/>
  <c r="R7" i="23"/>
  <c r="R8" i="23"/>
  <c r="R9" i="23"/>
  <c r="R10" i="23"/>
  <c r="R11" i="23"/>
  <c r="R12" i="23"/>
  <c r="R13" i="23"/>
  <c r="R14" i="23"/>
  <c r="R15" i="23"/>
  <c r="R16" i="23"/>
  <c r="R17" i="23"/>
  <c r="R18" i="23"/>
  <c r="R19" i="23"/>
  <c r="R20" i="23"/>
  <c r="R21" i="23"/>
  <c r="R22" i="23"/>
  <c r="R23" i="23"/>
  <c r="R24" i="23"/>
  <c r="R25" i="23"/>
  <c r="R26" i="23"/>
  <c r="R27" i="23"/>
  <c r="R28" i="23"/>
  <c r="R29" i="23"/>
  <c r="R30" i="23"/>
  <c r="R31" i="23"/>
  <c r="R32" i="23"/>
  <c r="R33" i="23"/>
  <c r="R34" i="23"/>
  <c r="R35" i="23"/>
  <c r="R36" i="23"/>
  <c r="R37" i="23"/>
  <c r="R38" i="23"/>
  <c r="R39" i="23"/>
  <c r="R40" i="23"/>
  <c r="R41" i="23"/>
  <c r="R42" i="23"/>
  <c r="R43" i="23"/>
  <c r="R44" i="23"/>
  <c r="R45" i="23"/>
  <c r="R46" i="23"/>
  <c r="R47" i="23"/>
  <c r="R48" i="23"/>
  <c r="R49" i="23"/>
  <c r="R50" i="23"/>
  <c r="R51" i="23"/>
  <c r="R52" i="23"/>
  <c r="R53" i="23"/>
  <c r="R54" i="23"/>
  <c r="R55" i="23"/>
  <c r="R56" i="23"/>
  <c r="R57" i="23"/>
  <c r="R58" i="23"/>
  <c r="R59" i="23"/>
  <c r="R60" i="23"/>
  <c r="R61" i="23"/>
  <c r="R62" i="23"/>
  <c r="R2"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Calderon, Melky@Waterboards</author>
  </authors>
  <commentList>
    <comment ref="H14" authorId="0" shapeId="0" xr:uid="{25467CE6-8361-46B6-B2AC-10126FC20CAE}">
      <text>
        <r>
          <rPr>
            <b/>
            <sz val="9"/>
            <color indexed="81"/>
            <rFont val="Tahoma"/>
            <family val="2"/>
          </rPr>
          <t>Calderon, Melky@Waterboards:</t>
        </r>
        <r>
          <rPr>
            <sz val="9"/>
            <color indexed="81"/>
            <rFont val="Tahoma"/>
            <family val="2"/>
          </rPr>
          <t xml:space="preserve">
Shown as 4 in IUP but is a score of 7 on worksheet.</t>
        </r>
      </text>
    </comment>
    <comment ref="R14" authorId="0" shapeId="0" xr:uid="{9CD51883-0BD9-4572-9382-510560F6ECA5}">
      <text>
        <r>
          <rPr>
            <b/>
            <sz val="9"/>
            <color indexed="81"/>
            <rFont val="Tahoma"/>
            <family val="2"/>
          </rPr>
          <t>Calderon, Melky@Waterboards:</t>
        </r>
        <r>
          <rPr>
            <sz val="9"/>
            <color indexed="81"/>
            <rFont val="Tahoma"/>
            <family val="2"/>
          </rPr>
          <t xml:space="preserve">
Shown as 4 but not a complete package and P&amp;S not submitted.
</t>
        </r>
      </text>
    </comment>
    <comment ref="H30" authorId="0" shapeId="0" xr:uid="{9272E05F-146F-4EE9-806D-BE9F1011AB67}">
      <text>
        <r>
          <rPr>
            <b/>
            <sz val="9"/>
            <color indexed="81"/>
            <rFont val="Tahoma"/>
            <family val="2"/>
          </rPr>
          <t>Calderon, Melky@Waterboards:</t>
        </r>
        <r>
          <rPr>
            <sz val="9"/>
            <color indexed="81"/>
            <rFont val="Tahoma"/>
            <family val="2"/>
          </rPr>
          <t xml:space="preserve">
Showns as an 8 in the IUP but worksheet shows a score of 6
</t>
        </r>
      </text>
    </comment>
  </commentList>
</comments>
</file>

<file path=xl/sharedStrings.xml><?xml version="1.0" encoding="utf-8"?>
<sst xmlns="http://schemas.openxmlformats.org/spreadsheetml/2006/main" count="3817" uniqueCount="663">
  <si>
    <t>Project Score (max 10)</t>
  </si>
  <si>
    <t>Affordability Score (max 5)</t>
  </si>
  <si>
    <t>Readiness Score (max 3)</t>
  </si>
  <si>
    <t>Priority Score</t>
  </si>
  <si>
    <t>Agency Data</t>
  </si>
  <si>
    <t>Fundable List Rollover Year</t>
  </si>
  <si>
    <t>Clean Water Regional Board</t>
  </si>
  <si>
    <t>Project
Number</t>
  </si>
  <si>
    <t>Agency</t>
  </si>
  <si>
    <t>Project Name</t>
  </si>
  <si>
    <t>Primary Score Category</t>
  </si>
  <si>
    <t>Primary Score Purpose</t>
  </si>
  <si>
    <t>Primary Score (OLD)</t>
  </si>
  <si>
    <t>Project Score (New)</t>
  </si>
  <si>
    <t>Size/MHI Points</t>
  </si>
  <si>
    <t>Rates as % of MHI Points</t>
  </si>
  <si>
    <t>Offers Rate Assistance</t>
  </si>
  <si>
    <t>Secondary Score (OLD)</t>
  </si>
  <si>
    <t>Affordability Score (NEW)</t>
  </si>
  <si>
    <t>Complete Applications</t>
  </si>
  <si>
    <t>P&amp;S</t>
  </si>
  <si>
    <t>Consent to Agreement Template</t>
  </si>
  <si>
    <t>Readiness Score (OLD)</t>
  </si>
  <si>
    <t>Readiness Score (NEW)</t>
  </si>
  <si>
    <t>OLD</t>
  </si>
  <si>
    <t>NEW</t>
  </si>
  <si>
    <t>Estimated Total Financing</t>
  </si>
  <si>
    <t>Estimated Total Financing w/Max</t>
  </si>
  <si>
    <t>Population</t>
  </si>
  <si>
    <t>Determination: Community Size</t>
  </si>
  <si>
    <t>Median Household Income</t>
  </si>
  <si>
    <t>Determination: DAC, 80%-100% MHI, &gt; MHI ($91,905)</t>
  </si>
  <si>
    <t>Rates</t>
  </si>
  <si>
    <t>Rates as % of MHI</t>
  </si>
  <si>
    <t>(POINTS) Size/MHI</t>
  </si>
  <si>
    <t>(POINTS) Rates as % of MHI</t>
  </si>
  <si>
    <t>21-22</t>
  </si>
  <si>
    <t>8577-110</t>
  </si>
  <si>
    <t>Santa Paula, City of</t>
  </si>
  <si>
    <t>City of Santa Paula Advanced Water Treatment Facility</t>
  </si>
  <si>
    <t xml:space="preserve">WQ Control Plan or Permit </t>
  </si>
  <si>
    <t>Corrective</t>
  </si>
  <si>
    <t>Yes</t>
  </si>
  <si>
    <t>8581-110</t>
  </si>
  <si>
    <t>South Tahoe Public Utility District</t>
  </si>
  <si>
    <t>WWTP Secondary Clarifiers Upgrade</t>
  </si>
  <si>
    <t>Preventive</t>
  </si>
  <si>
    <t>8599-110</t>
  </si>
  <si>
    <t>Upper Truckee Wastewater Pump Stations
Rehabilitation Project</t>
  </si>
  <si>
    <t>21-22 (Not Selected)</t>
  </si>
  <si>
    <t>8255-110</t>
  </si>
  <si>
    <t>Pismo Beach, City of</t>
  </si>
  <si>
    <t>Regional Groundwater Sustainability Project</t>
  </si>
  <si>
    <t>Water Recycling</t>
  </si>
  <si>
    <t>Improvement</t>
  </si>
  <si>
    <t>No</t>
  </si>
  <si>
    <t>8578-110</t>
  </si>
  <si>
    <t>Santa Ynez Community
Services District</t>
  </si>
  <si>
    <t>Horizon Drive Mainline Extension</t>
  </si>
  <si>
    <t>8584-110</t>
  </si>
  <si>
    <t>Amador County</t>
  </si>
  <si>
    <t>Buena Vista Landfill WMU-1 Final Cover Reconstruction and Class II Surface Impoundment
Expansion and Liner Replacement</t>
  </si>
  <si>
    <t>&gt;89%</t>
  </si>
  <si>
    <t>NA</t>
  </si>
  <si>
    <t>8573-110</t>
  </si>
  <si>
    <t>Vallejo Sanitation &amp; Flood District</t>
  </si>
  <si>
    <t>Vallejo Mare Island Pump Station 3W Effluent Bypass</t>
  </si>
  <si>
    <t>Impaired Water Body</t>
  </si>
  <si>
    <t>8580-110</t>
  </si>
  <si>
    <t>Coachella Valley Water District</t>
  </si>
  <si>
    <t>Fiscal Year 2020-
2021 Nonpotable
Water (NPW) Connections Project</t>
  </si>
  <si>
    <t>8486-110</t>
  </si>
  <si>
    <t>Hidden Valley Lake Community Services
District</t>
  </si>
  <si>
    <t>I&amp;I Remediation</t>
  </si>
  <si>
    <t>&lt;49%</t>
  </si>
  <si>
    <t>8608-110</t>
  </si>
  <si>
    <t>La Mesa, City of</t>
  </si>
  <si>
    <t>Inflow and Infiltration Mitigation Project Phase 6</t>
  </si>
  <si>
    <t>WQ Control Plan or Permit</t>
  </si>
  <si>
    <t>8554-110</t>
  </si>
  <si>
    <t>Pajaro Valley Water Management Agency</t>
  </si>
  <si>
    <t>College Lake Integrated Resources Management Project</t>
  </si>
  <si>
    <t>8595-110</t>
  </si>
  <si>
    <t>Valley Sanitary District</t>
  </si>
  <si>
    <t>Reclaimed Water Project - Phase I</t>
  </si>
  <si>
    <t>8508-110</t>
  </si>
  <si>
    <t>Santa Barbara, City of</t>
  </si>
  <si>
    <t>El Estero Wastewater Treatment Plant Electrical Distribution
Renewal Project</t>
  </si>
  <si>
    <t>8602-110</t>
  </si>
  <si>
    <t>Braemar Lift Station Rehabilitation Project</t>
  </si>
  <si>
    <t>8499-110</t>
  </si>
  <si>
    <t>Milpitas, City of</t>
  </si>
  <si>
    <t>City of Milpitas Recycled Water Pipeline Extension</t>
  </si>
  <si>
    <t>8507-110</t>
  </si>
  <si>
    <t>Del Puerto Water District</t>
  </si>
  <si>
    <t>Del Puerto Water District Irrigation System Improvement
Project II</t>
  </si>
  <si>
    <t>Delta Water Quality</t>
  </si>
  <si>
    <t>N/A</t>
  </si>
  <si>
    <t>8442-110</t>
  </si>
  <si>
    <t>Downey, City of</t>
  </si>
  <si>
    <t>Fruman Park/Rio Honda Elementary School Recycled Water Extension and Irrigation</t>
  </si>
  <si>
    <t>8496-110</t>
  </si>
  <si>
    <t>Redlands, City of</t>
  </si>
  <si>
    <t>City of Redlands Wastewater Treatment Plant Rehabilitation Project</t>
  </si>
  <si>
    <t>8588-110</t>
  </si>
  <si>
    <t>Oro Loma Sanitary District</t>
  </si>
  <si>
    <t>Sewer Collection System Pipeline Rehabilitation and Replacement 2
Project</t>
  </si>
  <si>
    <t>8605-110</t>
  </si>
  <si>
    <t>Carlsbad, City of</t>
  </si>
  <si>
    <t>SCADA
Implementation Project</t>
  </si>
  <si>
    <t>8308-210</t>
  </si>
  <si>
    <t>South Coast Water District</t>
  </si>
  <si>
    <t>Monarch Beach Drive/ Stonehill Recycled Water
Distribution</t>
  </si>
  <si>
    <t>&gt;49%</t>
  </si>
  <si>
    <t>8293-120</t>
  </si>
  <si>
    <t>West County Wastewater District</t>
  </si>
  <si>
    <t>WPCP and Collection System
Improvements - Phase II</t>
  </si>
  <si>
    <t>8446-110</t>
  </si>
  <si>
    <t>Biggs-West Gridley Water District</t>
  </si>
  <si>
    <t>Infrastructure Modernization and Canal Operations Decision Support</t>
  </si>
  <si>
    <t>8535-110</t>
  </si>
  <si>
    <t>Inland Empire Utilities Agency</t>
  </si>
  <si>
    <t>Philadelphia Force Main Improvements Project</t>
  </si>
  <si>
    <t>8158-110</t>
  </si>
  <si>
    <t>Benicia, City of</t>
  </si>
  <si>
    <t>Benicia Water Reuse Project</t>
  </si>
  <si>
    <t>8594-110</t>
  </si>
  <si>
    <t>Sacramento, City of</t>
  </si>
  <si>
    <t>Sump 85 Reconstruction Project</t>
  </si>
  <si>
    <t>8606-110</t>
  </si>
  <si>
    <t>Sunnyvale, City of</t>
  </si>
  <si>
    <t>Site Preparation and Existing Plant Rehabilitation Project</t>
  </si>
  <si>
    <t>8504-110</t>
  </si>
  <si>
    <t>San Diego, City of</t>
  </si>
  <si>
    <t>Los Penasquitos Lagoon Resotration Phase I</t>
  </si>
  <si>
    <t>8609-110</t>
  </si>
  <si>
    <t>Palo Alto, City of</t>
  </si>
  <si>
    <t>Secondary Treatment Upgrades</t>
  </si>
  <si>
    <t>8483-110</t>
  </si>
  <si>
    <t>Secondary Treatment and Dewatering Facilities</t>
  </si>
  <si>
    <t>8170-110</t>
  </si>
  <si>
    <t>City of Pomona, Monte Vista Water District &amp; IEUA Recycled Water
Intertie Project</t>
  </si>
  <si>
    <t>Drinking Water Source</t>
  </si>
  <si>
    <t>-</t>
  </si>
  <si>
    <t>8382-110</t>
  </si>
  <si>
    <t>Laguna Beach, City of</t>
  </si>
  <si>
    <t>Sewer System Replacement Project</t>
  </si>
  <si>
    <t>8494-110</t>
  </si>
  <si>
    <t>Wet Weather Basin Expansion Project</t>
  </si>
  <si>
    <t>8079-110</t>
  </si>
  <si>
    <t>Yucaipa, City of</t>
  </si>
  <si>
    <t>Wilson III Detention Basin Project</t>
  </si>
  <si>
    <t>8610-110</t>
  </si>
  <si>
    <t>City of San Diego Stormwater Capital Improvement Program</t>
  </si>
  <si>
    <t>8598-110</t>
  </si>
  <si>
    <t>Union Sanitary District</t>
  </si>
  <si>
    <t>Enhanced Treatment and Site Upgrade Phase 1A Project</t>
  </si>
  <si>
    <t>8598-210</t>
  </si>
  <si>
    <t>Enhanced Treatment and Site Upgrade Phase 1B Project</t>
  </si>
  <si>
    <t>8598-310</t>
  </si>
  <si>
    <t>Enhanced Treatment and Site Upgrade Phase 1C Project</t>
  </si>
  <si>
    <t>8420-110</t>
  </si>
  <si>
    <t>Browns Valley Irrigation District</t>
  </si>
  <si>
    <t>Tennessee Ditch Canal Modernization and Hydroelectric Project</t>
  </si>
  <si>
    <t>8383-110</t>
  </si>
  <si>
    <t>Coastal Treatment Plant Facility Improvement Project</t>
  </si>
  <si>
    <t>Fundable List Selection Facts</t>
  </si>
  <si>
    <t>Funding Target</t>
  </si>
  <si>
    <t>$600M ($540M - $750M)</t>
  </si>
  <si>
    <t># of Projects Added</t>
  </si>
  <si>
    <t>Cut-Off Score</t>
  </si>
  <si>
    <t>Total Cost added to Fundable List</t>
  </si>
  <si>
    <t>$748M</t>
  </si>
  <si>
    <t>Note: Projects are ranked based off the proposed priority score including the Project Score, Affordability Score, and Readiness Score.</t>
  </si>
  <si>
    <t>Note: 8504 shows up on the Comp. List as a score of 15 but was rolled over</t>
  </si>
  <si>
    <t>Estimated Total Financing w/ Max</t>
  </si>
  <si>
    <t>22-23 (Not Selected)</t>
  </si>
  <si>
    <t>22-23</t>
  </si>
  <si>
    <t>8657-110</t>
  </si>
  <si>
    <t>San Francisco Public Utilities Commission</t>
  </si>
  <si>
    <t>Wawona Area Stormwater Improvement Project</t>
  </si>
  <si>
    <t>8651-110</t>
  </si>
  <si>
    <t>New Treasure Island Wastewater Treatment Plant</t>
  </si>
  <si>
    <t>8661-110</t>
  </si>
  <si>
    <t>San Juan Bautista, City of</t>
  </si>
  <si>
    <t>Sewer main from San Juan Bautista to Hollister WWTP</t>
  </si>
  <si>
    <t>8645-110</t>
  </si>
  <si>
    <t>Central Basin Municipal Water District</t>
  </si>
  <si>
    <t>Recycled Water Expansion Project in Cities of South Gate, Lynwood, and Bell
Gardens</t>
  </si>
  <si>
    <t>Reclaimed Water Project - Phase 1</t>
  </si>
  <si>
    <t>8422-110</t>
  </si>
  <si>
    <t>Redding, City of</t>
  </si>
  <si>
    <t>Wood Acres North Wastewater Collection and Disposal System</t>
  </si>
  <si>
    <t>8621-110</t>
  </si>
  <si>
    <t>Ricardo Ave Septic to Sewer</t>
  </si>
  <si>
    <t>22-23 (Scored High Enough but Not Selected)</t>
  </si>
  <si>
    <t>8654-110</t>
  </si>
  <si>
    <t>Chollas Green Infrastructure and Storm Drain Improvements</t>
  </si>
  <si>
    <t>8662-110</t>
  </si>
  <si>
    <t>West Bay Sanitary District</t>
  </si>
  <si>
    <t>Avy Altschul Pump Station Project</t>
  </si>
  <si>
    <t>8655-110</t>
  </si>
  <si>
    <t>Central Coast Blue Joint Powers Authority</t>
  </si>
  <si>
    <t>Central Coast Blue - Phase 1</t>
  </si>
  <si>
    <t>8650-110</t>
  </si>
  <si>
    <t>Napa Sanitation District</t>
  </si>
  <si>
    <t>Collection System Rehabilitation and Stormwater Reuse Project</t>
  </si>
  <si>
    <t>8641-110</t>
  </si>
  <si>
    <t>Rio Vista, City of</t>
  </si>
  <si>
    <t>Rio Vista Wastewater Plant Consolidation Project</t>
  </si>
  <si>
    <t>8633-110</t>
  </si>
  <si>
    <t>Wheatland, City of</t>
  </si>
  <si>
    <t>Wheatland Regional Sewer Pipeline Project</t>
  </si>
  <si>
    <t>8619-110</t>
  </si>
  <si>
    <t>Bayfront Recycled Water Facility</t>
  </si>
  <si>
    <t>8432-110</t>
  </si>
  <si>
    <t>Monterey One Water</t>
  </si>
  <si>
    <t>Pure Water Monterey
Groundwater Project Expansion</t>
  </si>
  <si>
    <t>8626-110</t>
  </si>
  <si>
    <t>San Buenaventura, City of</t>
  </si>
  <si>
    <t>Ventura Water Pure</t>
  </si>
  <si>
    <t>8639-110</t>
  </si>
  <si>
    <t>Carbon Canyon Asset Management Improvements Project</t>
  </si>
  <si>
    <t>8658-110</t>
  </si>
  <si>
    <t>Alvarado Trunk Sewer Phase IV</t>
  </si>
  <si>
    <t>8598-210)</t>
  </si>
  <si>
    <t>8643-110</t>
  </si>
  <si>
    <t>City of Redlands Wastewater Treatment Plant Upgrades</t>
  </si>
  <si>
    <t>8649-110</t>
  </si>
  <si>
    <t>Yolo, County of</t>
  </si>
  <si>
    <t>Waste Management Unit H4 Construction Project</t>
  </si>
  <si>
    <t>8642-110</t>
  </si>
  <si>
    <t>La Canada Flintridge, City of</t>
  </si>
  <si>
    <t>La Canada Flintridge - Completion of Sewer System</t>
  </si>
  <si>
    <t>Maximum Project Amount</t>
  </si>
  <si>
    <t>$50M</t>
  </si>
  <si>
    <t>DFA will use 13 as the Cut-Off Score, but limit adding new projects to the Fundable List to those projects which address water quality enforcement or time schedule orders by the Regional Water Boards, water supply reliability, or climate resiliency. Projects added to the Fundable List (not rollover projects) will be limited to a maximum CWSRF loan of $50 million.</t>
  </si>
  <si>
    <t>23-24</t>
  </si>
  <si>
    <t>8732-110</t>
  </si>
  <si>
    <t>San Francisco Public Utilities
Commission</t>
  </si>
  <si>
    <t>Folsom Area Stormwater Improvement Project</t>
  </si>
  <si>
    <t>8723-110</t>
  </si>
  <si>
    <t>Infiltration &amp; Inflow Mitigation Project, Phase 7</t>
  </si>
  <si>
    <t>8674-110</t>
  </si>
  <si>
    <t>Sunset Beach Sanitary District</t>
  </si>
  <si>
    <t>Broadway Pump Station Sewer Bypass</t>
  </si>
  <si>
    <t>8682-110</t>
  </si>
  <si>
    <t>Yuba City, City of</t>
  </si>
  <si>
    <t>Wastewater Treatment
Facility Outfall and Diffuser Project</t>
  </si>
  <si>
    <t>8733-110</t>
  </si>
  <si>
    <t>FY 2022-2023 Phase 1
NPW Improvements Project</t>
  </si>
  <si>
    <t>8735-110</t>
  </si>
  <si>
    <t>Sewerage
Commission - Oroville Region</t>
  </si>
  <si>
    <t>Wastewater Treatment Plant Upgrade Project</t>
  </si>
  <si>
    <t>8725-110</t>
  </si>
  <si>
    <t>Bijou Wastewater Pump Station Rehabilitation
Project</t>
  </si>
  <si>
    <t>23-24 (Not Selected)</t>
  </si>
  <si>
    <t>8659-110</t>
  </si>
  <si>
    <t>Sacramento Regional County Sanitation District</t>
  </si>
  <si>
    <t>Harvest Water</t>
  </si>
  <si>
    <t>Chollas Green Infrastructure and Storm Drain
Improvements</t>
  </si>
  <si>
    <t>8734-110</t>
  </si>
  <si>
    <t>Los Angeles, County of</t>
  </si>
  <si>
    <t>Malibu Mesa Water Reclamation Refurbishment</t>
  </si>
  <si>
    <t>City of Redlands Wastewater Treatment Plant
Upgrades</t>
  </si>
  <si>
    <t>8644-110</t>
  </si>
  <si>
    <t>Riverbank, City of</t>
  </si>
  <si>
    <t>Riverbank Regional Recycled Water Project - Phase I</t>
  </si>
  <si>
    <t>8731-110</t>
  </si>
  <si>
    <t>Membrane Bioreactor Project</t>
  </si>
  <si>
    <t>Carbon Canyon Asset
Management Improvements Project</t>
  </si>
  <si>
    <t>Enhanced Treatment and
Site Upgrade Phase 1A Project</t>
  </si>
  <si>
    <t>Enhanced Treatment and Site Upgrade Phase 1B
Project</t>
  </si>
  <si>
    <t>8730-110</t>
  </si>
  <si>
    <t>Burlingame, City of</t>
  </si>
  <si>
    <t>City of Burlingame Wastewater Treatment Facility Digester Improvements Project</t>
  </si>
  <si>
    <t>8722-110</t>
  </si>
  <si>
    <t>Recycled water Interconnection to the City of Rialto</t>
  </si>
  <si>
    <t>8720-110</t>
  </si>
  <si>
    <t>Rory M. Shaw Wetlands Park (Site Grading and Excavation)</t>
  </si>
  <si>
    <t>Central Coast Blue Joint Powers
Authority</t>
  </si>
  <si>
    <t>8680-110</t>
  </si>
  <si>
    <t>Windsor, Town of</t>
  </si>
  <si>
    <t>Windsor SRF Water Reclamation Facility Biosolids Class A Handling</t>
  </si>
  <si>
    <t>8761-110</t>
  </si>
  <si>
    <t>Central Contra Costa Sanitary District</t>
  </si>
  <si>
    <t>Ultraviolet (UV) Disinfection Replacement, DP 100012</t>
  </si>
  <si>
    <t>The State Water Board will use 13 as the Cut-Off Score (Scenario F) for adding new projects to the Fundable List, and new projects will be limited to a maximum CWSRF loan of $50 million. This results in a Fundable List with 37 projects andanticipated repayable loan commitments of $1.29 billion, above the Funding Target Range established by the sustainable funding capacity. To moderate lending levels, the State Water Board anticipates adding to the Fundable List approximately $750 million of new loan projects in SFY 2024/25 and no new loan projects in SFY 2025/26. Adding no new projects in SFY 2025/26 will help align actual loan levels with the established sustainable loan capacity.</t>
  </si>
  <si>
    <t>24-25</t>
  </si>
  <si>
    <t>8798-110</t>
  </si>
  <si>
    <t>Merced, City of</t>
  </si>
  <si>
    <t>Wastewater Treatment Facility Phase VI Improvements Project</t>
  </si>
  <si>
    <t xml:space="preserve"> Delta Water Quality</t>
  </si>
  <si>
    <t xml:space="preserve">Yes </t>
  </si>
  <si>
    <t>14*</t>
  </si>
  <si>
    <t>8799-110</t>
  </si>
  <si>
    <t>Water Replenishment District of Southern California</t>
  </si>
  <si>
    <t>Torrance Groundwater Desalter Expansion Project</t>
  </si>
  <si>
    <t>8803-110</t>
  </si>
  <si>
    <t>Eastern Municipal Water District</t>
  </si>
  <si>
    <t>Purified Water Replenishment
Advanced Water Purification Facility</t>
  </si>
  <si>
    <t>yes</t>
  </si>
  <si>
    <t>8668-110</t>
  </si>
  <si>
    <t>Oakland, City of</t>
  </si>
  <si>
    <t>Sanitary Sewer
Rehabilitation (Sub- basin 82-005) Phase 2</t>
  </si>
  <si>
    <t>Riverbank Regional Recycled Water Project
- Phase I</t>
  </si>
  <si>
    <t>8803-210</t>
  </si>
  <si>
    <t>Purified Water Replenishment Conveyance Pipeline
and Blending Facility</t>
  </si>
  <si>
    <t>24-25 (Not Selected)</t>
  </si>
  <si>
    <t>8768-110</t>
  </si>
  <si>
    <t>Las Virgenes- Triunfo Joint Powers Authority</t>
  </si>
  <si>
    <t>Pure Water Project (PWP) Las Virgenes- Triunfo</t>
  </si>
  <si>
    <t>8001-210</t>
  </si>
  <si>
    <t>Dixon, City of</t>
  </si>
  <si>
    <t>Dixon WWTF Expansion Project</t>
  </si>
  <si>
    <t>13*</t>
  </si>
  <si>
    <t>8760-110</t>
  </si>
  <si>
    <t>Existing Plant Rehabilitation Project</t>
  </si>
  <si>
    <t>Recycled Water
Interconnection to the City of Rialto</t>
  </si>
  <si>
    <t>12*</t>
  </si>
  <si>
    <t>Waste Management Unit H4 Construction
Project</t>
  </si>
  <si>
    <t>City of Burlingame Wastewater Treatment Facility Digester
Improvements Project</t>
  </si>
  <si>
    <t>8807-110</t>
  </si>
  <si>
    <t>WAS Thickener Replacement Project</t>
  </si>
  <si>
    <t>24-25 (Also placed on FL in 21-22)</t>
  </si>
  <si>
    <t>Los Peñasquitos Lagoon Restoration
Phase I</t>
  </si>
  <si>
    <t>8805-110</t>
  </si>
  <si>
    <t>Pump Station 1 Improvements and Modernization</t>
  </si>
  <si>
    <t>8805-210</t>
  </si>
  <si>
    <t>Pump Station 2 Improvements and Modernization</t>
  </si>
  <si>
    <t>8681-110</t>
  </si>
  <si>
    <t>Windsor SRF Water Reclamation Facility Aeration Basin Upgrade/Replacement</t>
  </si>
  <si>
    <t>8808-110</t>
  </si>
  <si>
    <t>Soscol Recycled Water Pump Station Upgrades</t>
  </si>
  <si>
    <t>The State Water Board will use 12 as the Cut-Off Score (Scenario D) for adding new projects to the Fundable List, and new projects will be limited to a maximum CWSRF loan of $50 million. This results in a Fundable List with 41 projects and anticipated repayable loan commitments of $877 million, slightly above the Funding Target Range established by the sustainable funding capacity.</t>
  </si>
  <si>
    <r>
      <t>Total Priority Score</t>
    </r>
    <r>
      <rPr>
        <b/>
        <vertAlign val="superscript"/>
        <sz val="10"/>
        <rFont val="Arial"/>
        <family val="2"/>
      </rPr>
      <t>1</t>
    </r>
  </si>
  <si>
    <t>MHI</t>
  </si>
  <si>
    <t>Rates/MHI (%)</t>
  </si>
  <si>
    <t>8600-110</t>
  </si>
  <si>
    <t>Association of Bay Area Governments</t>
  </si>
  <si>
    <t>Oro Loma Horizontal Levee - Advancing New Designs for Resilience and Water Quality Improvement</t>
  </si>
  <si>
    <t>A</t>
  </si>
  <si>
    <t>8238-110</t>
  </si>
  <si>
    <t>Burbank Sanitary District</t>
  </si>
  <si>
    <t>Scott Street and Backyard Easements
Sanitary Sewer Rehabilitation Project</t>
  </si>
  <si>
    <t>8489-110</t>
  </si>
  <si>
    <t>Central Contra Costa Sanitary
District</t>
  </si>
  <si>
    <t>Solids Handling Facilities Improvements, DP
7348</t>
  </si>
  <si>
    <t>8502-110</t>
  </si>
  <si>
    <t>Daly City, City of</t>
  </si>
  <si>
    <t>Vista Grande Drainage Basin Improvement Project</t>
  </si>
  <si>
    <t>8524-110</t>
  </si>
  <si>
    <t>Sewer Collection System Pipeline Rehabilitation and
Replacement Project</t>
  </si>
  <si>
    <t>8588-
110</t>
  </si>
  <si>
    <t>8377-
110</t>
  </si>
  <si>
    <t>Regional Water Quality Control Plant Discharge
Infrastructure Improvements</t>
  </si>
  <si>
    <t>8417-
110</t>
  </si>
  <si>
    <t>Advanced Water Purification System (AWPS) 1 MGD
Project</t>
  </si>
  <si>
    <t>8490-
110</t>
  </si>
  <si>
    <t>Regional Water Quality Control Plant Primary Sedimentation and
Electrical Upgrade</t>
  </si>
  <si>
    <t>8609-
110</t>
  </si>
  <si>
    <t>8258-
110</t>
  </si>
  <si>
    <t>Richmond, City of</t>
  </si>
  <si>
    <t>Wastewater Treatment Plant
Critical Improvements Project</t>
  </si>
  <si>
    <t>8517-
110</t>
  </si>
  <si>
    <t>Ross Valley Sanitary District</t>
  </si>
  <si>
    <t>FY 2019-20 Gravity Sewer Improvements, Butterfield/Arroyo-
Kenrick</t>
  </si>
  <si>
    <t>8286-
110</t>
  </si>
  <si>
    <t>San Francisco, Public Utilities Commission of the City &amp;
County of</t>
  </si>
  <si>
    <t>CWWSIPSE02 SEP
New Headworks (Grit) Replacement</t>
  </si>
  <si>
    <t>8297-
110</t>
  </si>
  <si>
    <t>San Mateo- Foster City Public
Financing Authority</t>
  </si>
  <si>
    <t>The San Mateo Clean Water Program - Wastewater Treatment Plant</t>
  </si>
  <si>
    <t>8264-
110</t>
  </si>
  <si>
    <t>Silicon Valley Clean Water</t>
  </si>
  <si>
    <t>Conveyance and Treatment Reliability Improvements Project</t>
  </si>
  <si>
    <t>8264-
210</t>
  </si>
  <si>
    <t>Conveyance and Treatment Reliability Improvements Project
- Front of Plant- Receiving Lift Station, Headworks, Influent Connector Pipe, Front of Plant Civil Site
Work</t>
  </si>
  <si>
    <t>8264-
710</t>
  </si>
  <si>
    <t>Conveyance and Treatment Reliability Improvements Project
- San Carlos Pump Station Demo</t>
  </si>
  <si>
    <t>8483-
110</t>
  </si>
  <si>
    <t>8498-
110</t>
  </si>
  <si>
    <t>Standby Power Generation System Upgrade Project</t>
  </si>
  <si>
    <t>8573-
110</t>
  </si>
  <si>
    <t>8293-
110</t>
  </si>
  <si>
    <t>WPCP and Collection System Improvements -
Phase I</t>
  </si>
  <si>
    <t>8293-
120</t>
  </si>
  <si>
    <t>8366-
110</t>
  </si>
  <si>
    <t>Carpinteria Valley Water District</t>
  </si>
  <si>
    <t>Carpinteria Advanced Purification Project</t>
  </si>
  <si>
    <t>8440-
110</t>
  </si>
  <si>
    <t>El Paso de Robles, City
of</t>
  </si>
  <si>
    <t>Paso Robles Recycled Water
Distribution System</t>
  </si>
  <si>
    <t>8185-
210</t>
  </si>
  <si>
    <t>Morro Bay, City of</t>
  </si>
  <si>
    <t>Water Reclamation Facility Project</t>
  </si>
  <si>
    <t>8508-
110</t>
  </si>
  <si>
    <t>8602-
110</t>
  </si>
  <si>
    <t>8436-
110</t>
  </si>
  <si>
    <t>Santa Cruz County Sanitation
District</t>
  </si>
  <si>
    <t>Valencia Creek Sewer Relocation Project</t>
  </si>
  <si>
    <t>8578-
110</t>
  </si>
  <si>
    <t>8154-
110</t>
  </si>
  <si>
    <t>Los Angeles County Sanitation
District No. 2</t>
  </si>
  <si>
    <t>Carson JWPCP - Effluent Outfall Tunnel Project</t>
  </si>
  <si>
    <t>8063-
110</t>
  </si>
  <si>
    <t>Los Angeles, City of</t>
  </si>
  <si>
    <t>DCTWRP Advanced
Water Purification Facility</t>
  </si>
  <si>
    <t>8018-
210</t>
  </si>
  <si>
    <t>Malibu, City of</t>
  </si>
  <si>
    <t>Malibu Civic Center Water Treatment Facility Phase 2</t>
  </si>
  <si>
    <t>8433-
110</t>
  </si>
  <si>
    <t>Oxnard, City of</t>
  </si>
  <si>
    <t>City of Oxnard Treatment Plant
Rehabilitation Projects</t>
  </si>
  <si>
    <t>8501-
110</t>
  </si>
  <si>
    <t>Sanitation Districts of Los Angeles
County</t>
  </si>
  <si>
    <t>216th Street Replacement Trunk Sewer Phase 2</t>
  </si>
  <si>
    <t>8577-
110</t>
  </si>
  <si>
    <t>8114-
110</t>
  </si>
  <si>
    <t>West Basin
Municipal Water District</t>
  </si>
  <si>
    <t>Recycled Water
Supply for Palos Verdes Golf Course</t>
  </si>
  <si>
    <t>8584-
110</t>
  </si>
  <si>
    <t>8446-
110</t>
  </si>
  <si>
    <t>8507-
110</t>
  </si>
  <si>
    <t>8486-
110</t>
  </si>
  <si>
    <t>8447-
110</t>
  </si>
  <si>
    <t>Stockton, City of</t>
  </si>
  <si>
    <t>Regional Wastewater Control Facilities Modifications</t>
  </si>
  <si>
    <t>8384-
110</t>
  </si>
  <si>
    <t>Woodland, City of</t>
  </si>
  <si>
    <t>Spring Lake Recycled Water Project</t>
  </si>
  <si>
    <t>8516-
110</t>
  </si>
  <si>
    <t>Crestline Sanitation District</t>
  </si>
  <si>
    <t>Huston Creek WWTP Dewatering Building and Primary Clarifier</t>
  </si>
  <si>
    <t>8544-
110</t>
  </si>
  <si>
    <t>Tahoe Keys Wastewater Pump Station Rehabilitation
Project</t>
  </si>
  <si>
    <t>8581-
110</t>
  </si>
  <si>
    <t>8599-
110</t>
  </si>
  <si>
    <t>8470-
110</t>
  </si>
  <si>
    <t>CVWD 2017/18 Non-
Potable Water Connections Project</t>
  </si>
  <si>
    <t>8580-
110</t>
  </si>
  <si>
    <t>8523-
210</t>
  </si>
  <si>
    <t>Cucamonga Valley Water District</t>
  </si>
  <si>
    <t>Recycled Water Pipeline Extension project</t>
  </si>
  <si>
    <t>8462-
110</t>
  </si>
  <si>
    <t>Elsinore Valley Municipal
Water District</t>
  </si>
  <si>
    <t>Regional Water Reclamation Facility Expansion</t>
  </si>
  <si>
    <t>8514-
110</t>
  </si>
  <si>
    <t>Diamond Regional Sewer Lift Station and Dual Force Mains</t>
  </si>
  <si>
    <t>8170-
110</t>
  </si>
  <si>
    <t>8173-
210</t>
  </si>
  <si>
    <t>Inland Empire
Utilities Agency</t>
  </si>
  <si>
    <t>RP-5 Expansion Construction Project</t>
  </si>
  <si>
    <t>8260-
110</t>
  </si>
  <si>
    <t>Distribution System/Wineville/Juru pa/RP-3 Recharge Improvements (PID
23a)</t>
  </si>
  <si>
    <t>8414-
110</t>
  </si>
  <si>
    <t>Lower Day Basin Improvement Project</t>
  </si>
  <si>
    <t>8415-
110</t>
  </si>
  <si>
    <t>Montclair Basin Improvement Project</t>
  </si>
  <si>
    <t>8526-
110</t>
  </si>
  <si>
    <t>RP-1 Disinfection Improvements Project</t>
  </si>
  <si>
    <t>8535-
110</t>
  </si>
  <si>
    <t>8167-
120</t>
  </si>
  <si>
    <t>Jurupa Community Services
District</t>
  </si>
  <si>
    <t>Joint IEUA - JCSD
Regional Water Recycling Program</t>
  </si>
  <si>
    <t>8194-
110</t>
  </si>
  <si>
    <t>San Bernardino, City</t>
  </si>
  <si>
    <t>Clean Water Factory</t>
  </si>
  <si>
    <t>8478-
110</t>
  </si>
  <si>
    <t>Santa Ana, City of</t>
  </si>
  <si>
    <t>Septic to Sewer Island</t>
  </si>
  <si>
    <t>8162-
110</t>
  </si>
  <si>
    <t>Yucaipa Valley Water District</t>
  </si>
  <si>
    <t>Calimesa Recycled Water Conveyance Project</t>
  </si>
  <si>
    <t>8605-
110</t>
  </si>
  <si>
    <t>8548-
110</t>
  </si>
  <si>
    <t>East County Advanced Water
Purification JPA</t>
  </si>
  <si>
    <t>East County Advanced Water Purification Project</t>
  </si>
  <si>
    <t>8059-
110</t>
  </si>
  <si>
    <t>Escondido, City of</t>
  </si>
  <si>
    <t>Recycled Water Easterly Agricultural Reverse Osmosis
Facility and Pump Station</t>
  </si>
  <si>
    <t>8546-
110</t>
  </si>
  <si>
    <t>Oceanside, City of</t>
  </si>
  <si>
    <t>Upper Recycled Water Conveyance System and Fire Mountain Reservoir
and Pump Station</t>
  </si>
  <si>
    <t>8277-
110</t>
  </si>
  <si>
    <t>Advanced Metering Infrastructure (AMI) Project</t>
  </si>
  <si>
    <t>8419-
110</t>
  </si>
  <si>
    <t>Pure Water North City Morena Blvd Pump Station &amp; Pipeline
(Wastewater Portion)</t>
  </si>
  <si>
    <t>8419-
210</t>
  </si>
  <si>
    <t>Pure Water North City Water Reclamation Plant Expansion</t>
  </si>
  <si>
    <t>8419-
310</t>
  </si>
  <si>
    <t>Pure Water North City Metropolitan Biosolids Center Improvements</t>
  </si>
  <si>
    <t>8504-
110</t>
  </si>
  <si>
    <t>Los Peñasquitos Lagoon Restoration Phase I</t>
  </si>
  <si>
    <t>8553-
110</t>
  </si>
  <si>
    <t>South Mission Beach Storm Drain Improvements and
Green Infrastructure</t>
  </si>
  <si>
    <t>8308-
210</t>
  </si>
  <si>
    <t>8377-110</t>
  </si>
  <si>
    <t>Regional Water Quality Control Plant Discharge Infrastructure Improvements</t>
  </si>
  <si>
    <t>8417-110</t>
  </si>
  <si>
    <t>Advanced Water Purification System (AWPS) 1 MGD Project</t>
  </si>
  <si>
    <t>8366-110</t>
  </si>
  <si>
    <t>8440-110</t>
  </si>
  <si>
    <t>El Paso de Robles, City of</t>
  </si>
  <si>
    <t>Paso Robles Recycled Water Distribution System</t>
  </si>
  <si>
    <t>El Estero Wastewater Treatment Plant Electrical
Distribution Renewal Project</t>
  </si>
  <si>
    <r>
      <t>8154-110</t>
    </r>
    <r>
      <rPr>
        <vertAlign val="superscript"/>
        <sz val="8"/>
        <rFont val="Arial Narrow"/>
        <family val="2"/>
      </rPr>
      <t>6</t>
    </r>
  </si>
  <si>
    <t>County Sanitation District No. 2 of Los Angeles County</t>
  </si>
  <si>
    <t>8501-110</t>
  </si>
  <si>
    <t>County Sanitation District No. 2 of Los Angeles
County</t>
  </si>
  <si>
    <t>8063-110</t>
  </si>
  <si>
    <t>DCTWRP Advanced Water Purification Facility</t>
  </si>
  <si>
    <t>8018-210</t>
  </si>
  <si>
    <t>Santa Paula Utility Authority</t>
  </si>
  <si>
    <t>City of Santa Paula
Advanced Water Treatment Facility</t>
  </si>
  <si>
    <t>Buena Vista Landfill WMU-1 Final Cover Reconstruction and Class II Surface Impoundment Expansion and Liner Replacement</t>
  </si>
  <si>
    <t>Del Puerto Water District Irrigation System Improvement Project II</t>
  </si>
  <si>
    <t>8523-210</t>
  </si>
  <si>
    <t>West End Community (Village of Heritage) Recycled Water Pipeline -
Phase 1</t>
  </si>
  <si>
    <t>8514-110</t>
  </si>
  <si>
    <t>Elsinore Valley Municipal Water District</t>
  </si>
  <si>
    <t>8526-110</t>
  </si>
  <si>
    <t>8478-110</t>
  </si>
  <si>
    <t>SCADA Implementation Project</t>
  </si>
  <si>
    <t>8553-110</t>
  </si>
  <si>
    <t>South Mission Beach Storm Drain Improvements and Green Infrastructure</t>
  </si>
  <si>
    <t>Monarch Beach Drive/ Stonehill Recycled Water Distribution</t>
  </si>
  <si>
    <t>City of Santa Paula Advanced Water Treatment
Facility</t>
  </si>
  <si>
    <t>8692-110</t>
  </si>
  <si>
    <t>State of the Estuary Platform</t>
  </si>
  <si>
    <t>Daly City Joint
Powers Financing Authority</t>
  </si>
  <si>
    <t>San Francisco
Public Utilities Commission</t>
  </si>
  <si>
    <t>West Bay Sanitary
District</t>
  </si>
  <si>
    <t>Avy Altschul Pump Station
Project</t>
  </si>
  <si>
    <t>Modifications to Pure Water Monterey Groundwater Replenishment Project</t>
  </si>
  <si>
    <t>Los Angeles, City
of</t>
  </si>
  <si>
    <t>DCTWRP Advanced Water
Purification Facility</t>
  </si>
  <si>
    <t>Buena Vista Landfill WMU-1 Final Cover Reconstruction and Class II Surface Impoundment Expansion
and Liner Replacement</t>
  </si>
  <si>
    <t>Inflow and Infiltration
Mitigation Project Phase 6</t>
  </si>
  <si>
    <t>South Mission Beach Storm
Drain Improvements and Green Infrastructure</t>
  </si>
  <si>
    <t>Monarch Beach Drive/
Stonehill Recycled Water Distribution</t>
  </si>
  <si>
    <t>Advanced Water Purification System
(AWPS) 1 MGD Project</t>
  </si>
  <si>
    <t>Daly City Joint Powers
Financing Authority</t>
  </si>
  <si>
    <t>8629-110</t>
  </si>
  <si>
    <t>Irvine Ranch Water District</t>
  </si>
  <si>
    <t>Syphon Reservoir Improvement Project</t>
  </si>
  <si>
    <t>8758-110</t>
  </si>
  <si>
    <t>Santa Clarita Valley Water
Agency</t>
  </si>
  <si>
    <t>Recycled Water Expansion Project -
Phase 2C Reach 1</t>
  </si>
  <si>
    <t>8574-110</t>
  </si>
  <si>
    <t>Gonzales, City of</t>
  </si>
  <si>
    <t>Separate Industrial Wastewater System</t>
  </si>
  <si>
    <t>8613-110</t>
  </si>
  <si>
    <t>Colusa, City of</t>
  </si>
  <si>
    <t>City of Colusa Recycled
Water System Upgrade</t>
  </si>
  <si>
    <t>South Tahoe
Public Utility District</t>
  </si>
  <si>
    <t>Bijou Wastewater Pump
Station Rehabilitation Project</t>
  </si>
  <si>
    <t>Central Coast
Blue Joint Powers Authority</t>
  </si>
  <si>
    <t>Wastewater Treatment Facility Outfall and
Diffuser Project</t>
  </si>
  <si>
    <t>Malibu Mesa Water Reclamation
Refurbishment</t>
  </si>
  <si>
    <t>Sewerage Commission - Oroville Region</t>
  </si>
  <si>
    <t>8692-210</t>
  </si>
  <si>
    <t>State of the Estuary Platform Phase II</t>
  </si>
  <si>
    <t>8737-110</t>
  </si>
  <si>
    <t>Mendocino City Community Services District</t>
  </si>
  <si>
    <t>MCCSD Recycled Water System Upgrades</t>
  </si>
  <si>
    <t>8802-110</t>
  </si>
  <si>
    <t>City of Mt. Shasta</t>
  </si>
  <si>
    <t>Stormwater Drainage Improvement Project</t>
  </si>
  <si>
    <t>8787-110</t>
  </si>
  <si>
    <t>City of Mendota</t>
  </si>
  <si>
    <t>Mendota 2nd Street Storm Water
Improvement Project</t>
  </si>
  <si>
    <t>8739-110</t>
  </si>
  <si>
    <t>City of Parlier</t>
  </si>
  <si>
    <t>City of Parlier Flood Control and Groundwater Banking Project</t>
  </si>
  <si>
    <t>8717-110</t>
  </si>
  <si>
    <t>Los Angeles County Flood Control District</t>
  </si>
  <si>
    <t>Santa Anita Debris Dam Seismic Strengthening Project</t>
  </si>
  <si>
    <t>Sacramento Regional County of Sanitation
District</t>
  </si>
  <si>
    <t>APPENDIX B: CWSRF Project Financing Forecast for SFY 2024-25 – Fundable List</t>
  </si>
  <si>
    <t>Project Number</t>
  </si>
  <si>
    <t>Total Priority Score</t>
  </si>
  <si>
    <t>Proposed Funding Source Program</t>
  </si>
  <si>
    <t>Total Project Financing Need</t>
  </si>
  <si>
    <t>Estimated Total DFA Financing</t>
  </si>
  <si>
    <t>Regional Board</t>
  </si>
  <si>
    <t>Rollover Projects with Funding Decision in Progress</t>
  </si>
  <si>
    <t>CWSRF / WRFP</t>
  </si>
  <si>
    <t>CWSRF</t>
  </si>
  <si>
    <t>WRFP</t>
  </si>
  <si>
    <t>Subtotal Projects =</t>
  </si>
  <si>
    <t>Subtotal =</t>
  </si>
  <si>
    <t> </t>
  </si>
  <si>
    <t>Rollover Projects + New Scored Applications + Stormwater and Estuary Projects</t>
  </si>
  <si>
    <t>OSG</t>
  </si>
  <si>
    <t>Total Scored Fundable List =</t>
  </si>
  <si>
    <t>Total =</t>
  </si>
  <si>
    <r>
      <rPr>
        <sz val="15"/>
        <color rgb="FF313D4F"/>
        <rFont val="Arial"/>
      </rPr>
      <t xml:space="preserve">APPENDIX B: CWSRF Project Financing Forecast for SFY 2023-24 – Fundable List for Scored Projects
</t>
    </r>
    <r>
      <rPr>
        <b/>
        <sz val="12"/>
        <color rgb="FF000000"/>
        <rFont val="Arial"/>
      </rPr>
      <t xml:space="preserve">Sort Order: Regional Board, Agency, Priority Score, Project Number                                                                                                                                                                                          </t>
    </r>
    <r>
      <rPr>
        <b/>
        <sz val="11"/>
        <color rgb="FF000000"/>
        <rFont val="Arial"/>
      </rPr>
      <t>Green Project Reserve</t>
    </r>
  </si>
  <si>
    <r>
      <t>Project Number</t>
    </r>
    <r>
      <rPr>
        <b/>
        <vertAlign val="superscript"/>
        <sz val="7"/>
        <rFont val="Arial Narrow"/>
        <family val="2"/>
      </rPr>
      <t>2</t>
    </r>
  </si>
  <si>
    <r>
      <t>Proposed Funding Source Program</t>
    </r>
    <r>
      <rPr>
        <b/>
        <vertAlign val="superscript"/>
        <sz val="10"/>
        <rFont val="Arial"/>
        <family val="2"/>
      </rPr>
      <t>3</t>
    </r>
  </si>
  <si>
    <t>Estimated Total State Water Board Financing</t>
  </si>
  <si>
    <r>
      <t>Rollover Projects + New Scored Applications</t>
    </r>
    <r>
      <rPr>
        <b/>
        <vertAlign val="superscript"/>
        <sz val="7"/>
        <rFont val="Arial Narrow"/>
        <family val="2"/>
      </rPr>
      <t>9</t>
    </r>
  </si>
  <si>
    <t>CWSRF
Cap Grant</t>
  </si>
  <si>
    <t>$64,303,800,</t>
  </si>
  <si>
    <t>CWSRF /
WRFP</t>
  </si>
  <si>
    <t>Rollover + New Projects =</t>
  </si>
  <si>
    <t>Total Loan Projects =</t>
  </si>
  <si>
    <t>Automatically Fundable Projects with Complete Applications =</t>
  </si>
  <si>
    <t>Total Fundable List Projects =</t>
  </si>
  <si>
    <t>APPENDIX B: CWSRF Project Financing Forecast for SFY 2022-23 – Fundable List for Scored Projects</t>
  </si>
  <si>
    <t>Sort Order: Regional Board, Agency, Priority Score, Project Number</t>
  </si>
  <si>
    <t>CWSRF
/ WRFP</t>
  </si>
  <si>
    <t>Reason for Removal</t>
  </si>
  <si>
    <t>Removed per applicant's request.</t>
  </si>
  <si>
    <t>Sewer Collection System Pipeline Rehabilitation and Replacement 2 Project</t>
  </si>
  <si>
    <t>8293-110</t>
  </si>
  <si>
    <t>West County
Wastewater District</t>
  </si>
  <si>
    <t>WPCP and Collection
System Improvements - Phase I</t>
  </si>
  <si>
    <t>Removed for lack of progress.</t>
  </si>
  <si>
    <t>Hidden Valley Lake Community Services District</t>
  </si>
  <si>
    <t>8194-110</t>
  </si>
  <si>
    <t>8277-110</t>
  </si>
  <si>
    <r>
      <t>APPENDIX B: CWSRF Project Financing Forecast for SFY 2021-22 – Fundable List for Scored Projects</t>
    </r>
    <r>
      <rPr>
        <b/>
        <sz val="12"/>
        <rFont val="Arial"/>
        <family val="2"/>
      </rPr>
      <t xml:space="preserve">
Sort Order: Regional Board, Agency, Priority Score, Project Number</t>
    </r>
  </si>
  <si>
    <t>Total Requested Funding</t>
  </si>
  <si>
    <t>Projects Removed from Fundable List</t>
  </si>
  <si>
    <t>8354-
110</t>
  </si>
  <si>
    <t>Gateway Cities Regional Recycled Water System Expansion Project -
Lynwood</t>
  </si>
  <si>
    <t>8354-
210</t>
  </si>
  <si>
    <t>Gateway Cities Regional Recycled Water System Expansion Project -
South Gate</t>
  </si>
  <si>
    <t>8354-
310</t>
  </si>
  <si>
    <t>Gateway Cities Regional Recycled Water System Expansion Project -
Bell Gardens</t>
  </si>
  <si>
    <t>8137-
110</t>
  </si>
  <si>
    <t>Pasadena, City of</t>
  </si>
  <si>
    <t>Pasadena Non- Potable Water Project</t>
  </si>
  <si>
    <t>8125-
110</t>
  </si>
  <si>
    <t>Palmdale Recycled Water
Authority</t>
  </si>
  <si>
    <t>Recycled Water Line Phase 2</t>
  </si>
  <si>
    <t>8102-
110</t>
  </si>
  <si>
    <t>Palmdale Water District</t>
  </si>
  <si>
    <t>Palmdale Regional Groundwater
Recharge and Recovery Project</t>
  </si>
  <si>
    <t>8167-
110</t>
  </si>
  <si>
    <t>Joint IEUA - JCSD
Regional Water
Recycling Program Phase I</t>
  </si>
  <si>
    <t>8236-
110</t>
  </si>
  <si>
    <t>Ontario, City Of</t>
  </si>
  <si>
    <t>City of Ontario Recycled Water
Distribution System Project</t>
  </si>
  <si>
    <t>8196-
110</t>
  </si>
  <si>
    <t>San Elijo Joint Powers Authority</t>
  </si>
  <si>
    <t>SEJPA Recycled Water Phase II Project</t>
  </si>
  <si>
    <t>Total Removed =</t>
  </si>
  <si>
    <t>Primary Score</t>
  </si>
  <si>
    <t>Secondary Score</t>
  </si>
  <si>
    <t>Readiness Score</t>
  </si>
  <si>
    <t>Community Size</t>
  </si>
  <si>
    <t>DAC ($73,524), 80-100 ($91,905) State MHI, &gt; 100</t>
  </si>
  <si>
    <t>Medium</t>
  </si>
  <si>
    <t>&gt;100%</t>
  </si>
  <si>
    <t>Large</t>
  </si>
  <si>
    <t>80-100</t>
  </si>
  <si>
    <t>DAC</t>
  </si>
  <si>
    <t>Small</t>
  </si>
  <si>
    <t>$475M</t>
  </si>
  <si>
    <t>$505M</t>
  </si>
  <si>
    <t>$237M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</si>
</sst>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_([$$-409]* #,##0.00_);_([$$-409]* \(#,##0.00\);_([$$-409]* &quot;-&quot;??_);_(@_)"/>
    <numFmt numFmtId="165" formatCode="_(* #,##0_);_(* \(#,##0\);_(* &quot;-&quot;??_);_(@_)"/>
    <numFmt numFmtId="166" formatCode="_([$$-409]* #,##0_);_([$$-409]* \(#,##0\);_([$$-409]* &quot;-&quot;??_);_(@_)"/>
  </numFmts>
  <fonts count="43" x14ac:knownFonts="1">
    <font>
      <sz val="11"/>
      <color theme="1"/>
      <name val="Calibri"/>
      <family val="2"/>
      <scheme val="minor"/>
    </font>
    <font>
      <b/>
      <sz val="10"/>
      <name val="Arial"/>
      <family val="2"/>
    </font>
    <font>
      <sz val="10"/>
      <name val="Arial"/>
      <family val="2"/>
    </font>
    <font>
      <b/>
      <vertAlign val="superscript"/>
      <sz val="10"/>
      <name val="Arial"/>
      <family val="2"/>
    </font>
    <font>
      <sz val="10"/>
      <color rgb="FF000000"/>
      <name val="Arial"/>
      <family val="2"/>
    </font>
    <font>
      <b/>
      <sz val="12"/>
      <name val="Arial"/>
      <family val="2"/>
    </font>
    <font>
      <sz val="11"/>
      <name val="Arial"/>
      <family val="2"/>
    </font>
    <font>
      <b/>
      <sz val="11"/>
      <name val="Arial"/>
      <family val="2"/>
    </font>
    <font>
      <b/>
      <sz val="10"/>
      <color rgb="FF000000"/>
      <name val="Arial"/>
      <family val="2"/>
    </font>
    <font>
      <b/>
      <sz val="10"/>
      <name val="Arial"/>
    </font>
    <font>
      <sz val="15"/>
      <color rgb="FF16365D"/>
      <name val="Segoe UI"/>
      <family val="2"/>
    </font>
    <font>
      <b/>
      <sz val="12"/>
      <name val="Arial Narrow"/>
      <family val="2"/>
    </font>
    <font>
      <sz val="10"/>
      <color rgb="FF000000"/>
      <name val="Times New Roman"/>
      <charset val="204"/>
    </font>
    <font>
      <sz val="12"/>
      <name val="Arial Narrow"/>
      <family val="2"/>
    </font>
    <font>
      <sz val="12"/>
      <color rgb="FF000000"/>
      <name val="Arial Narrow"/>
      <family val="2"/>
    </font>
    <font>
      <sz val="12"/>
      <color rgb="FFFF0000"/>
      <name val="Arial Narrow"/>
      <family val="2"/>
    </font>
    <font>
      <b/>
      <sz val="12"/>
      <color rgb="FF000000"/>
      <name val="Arial Narrow"/>
      <family val="2"/>
    </font>
    <font>
      <sz val="12"/>
      <name val="Arial"/>
      <family val="2"/>
    </font>
    <font>
      <vertAlign val="superscript"/>
      <sz val="8"/>
      <name val="Arial Narrow"/>
      <family val="2"/>
    </font>
    <font>
      <sz val="15"/>
      <color rgb="FF313D4F"/>
      <name val="Arial"/>
      <family val="2"/>
    </font>
    <font>
      <b/>
      <sz val="11"/>
      <name val="Arial Narrow"/>
      <family val="2"/>
    </font>
    <font>
      <b/>
      <vertAlign val="superscript"/>
      <sz val="7"/>
      <name val="Arial Narrow"/>
      <family val="2"/>
    </font>
    <font>
      <sz val="11"/>
      <color rgb="FF000000"/>
      <name val="Arial Narrow"/>
      <family val="2"/>
    </font>
    <font>
      <sz val="11"/>
      <name val="Arial Narrow"/>
      <family val="2"/>
    </font>
    <font>
      <b/>
      <sz val="11"/>
      <color rgb="FF000000"/>
      <name val="Arial Narrow"/>
      <family val="2"/>
    </font>
    <font>
      <sz val="15"/>
      <color rgb="FF313D4F"/>
      <name val="Arial"/>
    </font>
    <font>
      <b/>
      <sz val="12"/>
      <color rgb="FF000000"/>
      <name val="Arial"/>
    </font>
    <font>
      <b/>
      <sz val="11"/>
      <color rgb="FF000000"/>
      <name val="Arial"/>
    </font>
    <font>
      <b/>
      <sz val="10"/>
      <color rgb="FF000000"/>
      <name val="Aptos Narrow"/>
      <family val="2"/>
    </font>
    <font>
      <sz val="9"/>
      <color indexed="81"/>
      <name val="Tahoma"/>
      <family val="2"/>
    </font>
    <font>
      <b/>
      <sz val="9"/>
      <color indexed="81"/>
      <name val="Tahoma"/>
      <family val="2"/>
    </font>
    <font>
      <sz val="10"/>
      <name val="Aptos Narrow"/>
      <family val="2"/>
    </font>
    <font>
      <sz val="11"/>
      <name val="Aptos Narrow"/>
      <family val="2"/>
    </font>
    <font>
      <sz val="11"/>
      <color theme="1"/>
      <name val="Aptos Narrow"/>
      <family val="2"/>
    </font>
    <font>
      <sz val="10"/>
      <color rgb="FF000000"/>
      <name val="Aptos Narrow"/>
      <family val="2"/>
    </font>
    <font>
      <sz val="10"/>
      <color theme="1"/>
      <name val="Aptos Narrow"/>
      <family val="2"/>
    </font>
    <font>
      <b/>
      <sz val="10"/>
      <color rgb="FF000000"/>
      <name val="Arial Narrow"/>
      <family val="2"/>
    </font>
    <font>
      <sz val="10"/>
      <name val="Arial Narrow"/>
      <family val="2"/>
    </font>
    <font>
      <sz val="10"/>
      <color rgb="FF000000"/>
      <name val="Arial Narrow"/>
      <family val="2"/>
    </font>
    <font>
      <sz val="10"/>
      <color theme="1"/>
      <name val="Arial Narrow"/>
      <family val="2"/>
    </font>
    <font>
      <b/>
      <sz val="11"/>
      <name val="Aptos Narrow"/>
      <family val="2"/>
    </font>
    <font>
      <sz val="8"/>
      <name val="Calibri"/>
      <family val="2"/>
      <scheme val="minor"/>
    </font>
    <font>
      <sz val="12"/>
      <name val="Aptos Narrow"/>
      <family val="2"/>
    </font>
  </fonts>
  <fills count="2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E7E6E6"/>
        <bgColor indexed="64"/>
      </patternFill>
    </fill>
    <fill>
      <patternFill patternType="solid">
        <fgColor rgb="FFFFCCCC"/>
        <bgColor indexed="64"/>
      </patternFill>
    </fill>
    <fill>
      <patternFill patternType="solid">
        <fgColor rgb="FFDAEDF3"/>
        <bgColor rgb="FF000000"/>
      </patternFill>
    </fill>
    <fill>
      <patternFill patternType="solid">
        <fgColor rgb="FFB7DEE8"/>
        <bgColor rgb="FF000000"/>
      </patternFill>
    </fill>
    <fill>
      <patternFill patternType="solid">
        <fgColor rgb="FFB8CCE3"/>
        <bgColor rgb="FF000000"/>
      </patternFill>
    </fill>
    <fill>
      <patternFill patternType="solid">
        <fgColor rgb="FFBCD5ED"/>
        <bgColor rgb="FF000000"/>
      </patternFill>
    </fill>
    <fill>
      <patternFill patternType="solid">
        <fgColor rgb="FFD9E1F3"/>
        <bgColor rgb="FF000000"/>
      </patternFill>
    </fill>
    <fill>
      <patternFill patternType="solid">
        <fgColor rgb="FFDEEAF6"/>
        <bgColor rgb="FF000000"/>
      </patternFill>
    </fill>
    <fill>
      <patternFill patternType="solid">
        <fgColor rgb="FFCCC0DA"/>
        <bgColor rgb="FF000000"/>
      </patternFill>
    </fill>
    <fill>
      <patternFill patternType="solid">
        <fgColor rgb="FFC4D69B"/>
        <bgColor rgb="FF000000"/>
      </patternFill>
    </fill>
    <fill>
      <patternFill patternType="solid">
        <fgColor rgb="FFFFFFCC"/>
        <bgColor rgb="FF000000"/>
      </patternFill>
    </fill>
    <fill>
      <patternFill patternType="solid">
        <fgColor rgb="FFDAEEF3"/>
        <bgColor rgb="FF000000"/>
      </patternFill>
    </fill>
    <fill>
      <patternFill patternType="solid">
        <fgColor rgb="FFC1F0C8"/>
        <bgColor rgb="FF000000"/>
      </patternFill>
    </fill>
    <fill>
      <patternFill patternType="solid">
        <fgColor rgb="FFFABF8F"/>
        <bgColor rgb="FF000000"/>
      </patternFill>
    </fill>
    <fill>
      <patternFill patternType="solid">
        <fgColor theme="7" tint="0.79998168889431442"/>
        <bgColor indexed="64"/>
      </patternFill>
    </fill>
    <fill>
      <patternFill patternType="solid">
        <fgColor theme="9" tint="0.39997558519241921"/>
        <bgColor rgb="FF000000"/>
      </patternFill>
    </fill>
    <fill>
      <patternFill patternType="solid">
        <fgColor theme="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79998168889431442"/>
        <bgColor indexed="64"/>
      </patternFill>
    </fill>
  </fills>
  <borders count="3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style="thin">
        <color rgb="FFB8CCE3"/>
      </bottom>
      <diagonal/>
    </border>
    <border>
      <left/>
      <right style="thin">
        <color rgb="FF000000"/>
      </right>
      <top style="thin">
        <color rgb="FF000000"/>
      </top>
      <bottom style="thin">
        <color rgb="FFB8CCE3"/>
      </bottom>
      <diagonal/>
    </border>
    <border>
      <left/>
      <right/>
      <top style="thin">
        <color rgb="FF000000"/>
      </top>
      <bottom style="thin">
        <color rgb="FFB8CCE3"/>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indexed="64"/>
      </left>
      <right/>
      <top style="thin">
        <color indexed="6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top/>
      <bottom style="medium">
        <color indexed="64"/>
      </bottom>
      <diagonal/>
    </border>
    <border>
      <left/>
      <right/>
      <top/>
      <bottom style="medium">
        <color indexed="64"/>
      </bottom>
      <diagonal/>
    </border>
    <border>
      <left style="thin">
        <color theme="2" tint="-0.24994659260841701"/>
      </left>
      <right style="thin">
        <color theme="2" tint="-0.24994659260841701"/>
      </right>
      <top/>
      <bottom style="thin">
        <color theme="2" tint="-0.24994659260841701"/>
      </bottom>
      <diagonal/>
    </border>
    <border>
      <left style="thin">
        <color theme="0" tint="-0.24994659260841701"/>
      </left>
      <right style="thin">
        <color theme="0" tint="-0.24994659260841701"/>
      </right>
      <top/>
      <bottom style="thin">
        <color theme="0" tint="-0.2499465926084170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s>
  <cellStyleXfs count="3">
    <xf numFmtId="0" fontId="0" fillId="0" borderId="0"/>
    <xf numFmtId="44" fontId="2" fillId="0" borderId="0" applyFont="0" applyFill="0" applyBorder="0" applyAlignment="0" applyProtection="0"/>
    <xf numFmtId="0" fontId="2" fillId="0" borderId="0"/>
  </cellStyleXfs>
  <cellXfs count="304">
    <xf numFmtId="0" fontId="0" fillId="0" borderId="0" xfId="0"/>
    <xf numFmtId="0" fontId="1"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9" fillId="2" borderId="0" xfId="0" applyFont="1" applyFill="1" applyAlignment="1">
      <alignment horizontal="center" vertical="center" wrapText="1"/>
    </xf>
    <xf numFmtId="0" fontId="1" fillId="3" borderId="1" xfId="0" applyFont="1" applyFill="1" applyBorder="1" applyAlignment="1">
      <alignment horizontal="center" vertical="center" wrapText="1"/>
    </xf>
    <xf numFmtId="164" fontId="2" fillId="4" borderId="5" xfId="0" applyNumberFormat="1" applyFont="1" applyFill="1" applyBorder="1" applyAlignment="1">
      <alignment horizontal="center" vertical="center" wrapText="1"/>
    </xf>
    <xf numFmtId="164" fontId="6" fillId="4" borderId="5" xfId="0" applyNumberFormat="1" applyFont="1" applyFill="1" applyBorder="1" applyAlignment="1">
      <alignment horizontal="center" vertical="center" wrapText="1"/>
    </xf>
    <xf numFmtId="165" fontId="2" fillId="4" borderId="5" xfId="0" applyNumberFormat="1" applyFont="1" applyFill="1" applyBorder="1" applyAlignment="1">
      <alignment horizontal="center" vertical="center" wrapText="1"/>
    </xf>
    <xf numFmtId="0" fontId="13" fillId="0" borderId="7" xfId="0" applyFont="1" applyBorder="1" applyAlignment="1">
      <alignment wrapText="1"/>
    </xf>
    <xf numFmtId="0" fontId="14" fillId="0" borderId="8" xfId="0" applyFont="1" applyBorder="1"/>
    <xf numFmtId="0" fontId="13" fillId="0" borderId="8" xfId="0" applyFont="1" applyBorder="1" applyAlignment="1">
      <alignment wrapText="1"/>
    </xf>
    <xf numFmtId="6" fontId="14" fillId="0" borderId="8" xfId="0" applyNumberFormat="1" applyFont="1" applyBorder="1"/>
    <xf numFmtId="0" fontId="14" fillId="0" borderId="7" xfId="0" applyFont="1" applyBorder="1"/>
    <xf numFmtId="0" fontId="12" fillId="0" borderId="0" xfId="0" applyFont="1"/>
    <xf numFmtId="0" fontId="15" fillId="0" borderId="7" xfId="0" applyFont="1" applyBorder="1" applyAlignment="1">
      <alignment wrapText="1"/>
    </xf>
    <xf numFmtId="0" fontId="15" fillId="0" borderId="8" xfId="0" applyFont="1" applyBorder="1" applyAlignment="1">
      <alignment wrapText="1"/>
    </xf>
    <xf numFmtId="6" fontId="15" fillId="0" borderId="8" xfId="0" applyNumberFormat="1" applyFont="1" applyBorder="1"/>
    <xf numFmtId="0" fontId="16" fillId="7" borderId="8" xfId="0" applyFont="1" applyFill="1" applyBorder="1"/>
    <xf numFmtId="0" fontId="12" fillId="7" borderId="8" xfId="0" applyFont="1" applyFill="1" applyBorder="1" applyAlignment="1">
      <alignment wrapText="1"/>
    </xf>
    <xf numFmtId="6" fontId="16" fillId="7" borderId="8" xfId="0" applyNumberFormat="1" applyFont="1" applyFill="1" applyBorder="1"/>
    <xf numFmtId="0" fontId="16" fillId="6" borderId="8" xfId="0" applyFont="1" applyFill="1" applyBorder="1"/>
    <xf numFmtId="0" fontId="12" fillId="6" borderId="8" xfId="0" applyFont="1" applyFill="1" applyBorder="1" applyAlignment="1">
      <alignment wrapText="1"/>
    </xf>
    <xf numFmtId="6" fontId="16" fillId="6" borderId="8" xfId="0" applyNumberFormat="1" applyFont="1" applyFill="1" applyBorder="1"/>
    <xf numFmtId="0" fontId="11" fillId="6" borderId="3" xfId="0" applyFont="1" applyFill="1" applyBorder="1" applyAlignment="1">
      <alignment wrapText="1"/>
    </xf>
    <xf numFmtId="0" fontId="11" fillId="6" borderId="5" xfId="0" applyFont="1" applyFill="1" applyBorder="1" applyAlignment="1">
      <alignment wrapText="1"/>
    </xf>
    <xf numFmtId="0" fontId="11" fillId="7" borderId="9" xfId="0" applyFont="1" applyFill="1" applyBorder="1" applyAlignment="1">
      <alignment wrapText="1"/>
    </xf>
    <xf numFmtId="0" fontId="16" fillId="7" borderId="0" xfId="0" applyFont="1" applyFill="1"/>
    <xf numFmtId="0" fontId="12" fillId="7" borderId="0" xfId="0" applyFont="1" applyFill="1" applyAlignment="1">
      <alignment wrapText="1"/>
    </xf>
    <xf numFmtId="6" fontId="16" fillId="7" borderId="0" xfId="0" applyNumberFormat="1" applyFont="1" applyFill="1"/>
    <xf numFmtId="0" fontId="16" fillId="8" borderId="8" xfId="0" applyFont="1" applyFill="1" applyBorder="1"/>
    <xf numFmtId="6" fontId="16" fillId="8" borderId="8" xfId="0" applyNumberFormat="1" applyFont="1" applyFill="1" applyBorder="1"/>
    <xf numFmtId="0" fontId="12" fillId="8" borderId="8" xfId="0" applyFont="1" applyFill="1" applyBorder="1" applyAlignment="1">
      <alignment wrapText="1"/>
    </xf>
    <xf numFmtId="0" fontId="12" fillId="8" borderId="5" xfId="0" applyFont="1" applyFill="1" applyBorder="1" applyAlignment="1">
      <alignment wrapText="1"/>
    </xf>
    <xf numFmtId="0" fontId="12" fillId="0" borderId="0" xfId="0" applyFont="1" applyAlignment="1">
      <alignment wrapText="1"/>
    </xf>
    <xf numFmtId="0" fontId="16" fillId="8" borderId="13" xfId="0" applyFont="1" applyFill="1" applyBorder="1"/>
    <xf numFmtId="6" fontId="16" fillId="8" borderId="13" xfId="0" applyNumberFormat="1" applyFont="1" applyFill="1" applyBorder="1"/>
    <xf numFmtId="0" fontId="16" fillId="8" borderId="14" xfId="0" applyFont="1" applyFill="1" applyBorder="1"/>
    <xf numFmtId="0" fontId="13" fillId="0" borderId="6" xfId="0" applyFont="1" applyBorder="1" applyAlignment="1">
      <alignment wrapText="1"/>
    </xf>
    <xf numFmtId="0" fontId="12" fillId="8" borderId="15" xfId="0" applyFont="1" applyFill="1" applyBorder="1" applyAlignment="1">
      <alignment wrapText="1"/>
    </xf>
    <xf numFmtId="0" fontId="11" fillId="7" borderId="4" xfId="0" applyFont="1" applyFill="1" applyBorder="1" applyAlignment="1">
      <alignment wrapText="1"/>
    </xf>
    <xf numFmtId="0" fontId="11" fillId="7" borderId="5" xfId="0" applyFont="1" applyFill="1" applyBorder="1" applyAlignment="1">
      <alignment wrapText="1"/>
    </xf>
    <xf numFmtId="0" fontId="12" fillId="0" borderId="9" xfId="0" applyFont="1" applyBorder="1" applyAlignment="1">
      <alignment wrapText="1"/>
    </xf>
    <xf numFmtId="0" fontId="11" fillId="6" borderId="4" xfId="0" applyFont="1" applyFill="1" applyBorder="1" applyAlignment="1">
      <alignment wrapText="1"/>
    </xf>
    <xf numFmtId="6" fontId="14" fillId="0" borderId="7" xfId="0" applyNumberFormat="1" applyFont="1" applyBorder="1"/>
    <xf numFmtId="6" fontId="15" fillId="0" borderId="7" xfId="0" applyNumberFormat="1" applyFont="1" applyBorder="1"/>
    <xf numFmtId="6" fontId="16" fillId="7" borderId="7" xfId="0" applyNumberFormat="1" applyFont="1" applyFill="1" applyBorder="1"/>
    <xf numFmtId="0" fontId="23" fillId="0" borderId="8" xfId="0" applyFont="1" applyBorder="1" applyAlignment="1">
      <alignment wrapText="1"/>
    </xf>
    <xf numFmtId="0" fontId="22" fillId="0" borderId="8" xfId="0" applyFont="1" applyBorder="1"/>
    <xf numFmtId="6" fontId="22" fillId="0" borderId="8" xfId="0" applyNumberFormat="1" applyFont="1" applyBorder="1"/>
    <xf numFmtId="10" fontId="22" fillId="0" borderId="8" xfId="0" applyNumberFormat="1" applyFont="1" applyBorder="1"/>
    <xf numFmtId="0" fontId="12" fillId="9" borderId="8" xfId="0" applyFont="1" applyFill="1" applyBorder="1" applyAlignment="1">
      <alignment wrapText="1"/>
    </xf>
    <xf numFmtId="0" fontId="1" fillId="9" borderId="5" xfId="0" applyFont="1" applyFill="1" applyBorder="1" applyAlignment="1">
      <alignment wrapText="1"/>
    </xf>
    <xf numFmtId="0" fontId="19" fillId="0" borderId="0" xfId="0" applyFont="1" applyAlignment="1">
      <alignment wrapText="1"/>
    </xf>
    <xf numFmtId="0" fontId="23" fillId="12" borderId="8" xfId="0" applyFont="1" applyFill="1" applyBorder="1" applyAlignment="1">
      <alignment wrapText="1"/>
    </xf>
    <xf numFmtId="3" fontId="22" fillId="0" borderId="8" xfId="0" applyNumberFormat="1" applyFont="1" applyBorder="1"/>
    <xf numFmtId="0" fontId="23" fillId="13" borderId="8" xfId="0" applyFont="1" applyFill="1" applyBorder="1" applyAlignment="1">
      <alignment wrapText="1"/>
    </xf>
    <xf numFmtId="0" fontId="23" fillId="14" borderId="8" xfId="0" applyFont="1" applyFill="1" applyBorder="1" applyAlignment="1">
      <alignment wrapText="1"/>
    </xf>
    <xf numFmtId="0" fontId="24" fillId="8" borderId="8" xfId="0" applyFont="1" applyFill="1" applyBorder="1"/>
    <xf numFmtId="6" fontId="8" fillId="8" borderId="8" xfId="0" applyNumberFormat="1" applyFont="1" applyFill="1" applyBorder="1"/>
    <xf numFmtId="6" fontId="24" fillId="8" borderId="8" xfId="0" applyNumberFormat="1" applyFont="1" applyFill="1" applyBorder="1"/>
    <xf numFmtId="0" fontId="12" fillId="0" borderId="12" xfId="0" applyFont="1" applyBorder="1" applyAlignment="1">
      <alignment wrapText="1"/>
    </xf>
    <xf numFmtId="6" fontId="4" fillId="0" borderId="8" xfId="0" applyNumberFormat="1" applyFont="1" applyBorder="1"/>
    <xf numFmtId="0" fontId="20" fillId="8" borderId="4" xfId="0" applyFont="1" applyFill="1" applyBorder="1" applyAlignment="1">
      <alignment wrapText="1"/>
    </xf>
    <xf numFmtId="0" fontId="28" fillId="15" borderId="2" xfId="0" applyFont="1" applyFill="1" applyBorder="1"/>
    <xf numFmtId="0" fontId="14" fillId="0" borderId="3" xfId="0" applyFont="1" applyBorder="1"/>
    <xf numFmtId="0" fontId="11" fillId="6" borderId="7" xfId="0" applyFont="1" applyFill="1" applyBorder="1" applyAlignment="1">
      <alignment textRotation="90" wrapText="1"/>
    </xf>
    <xf numFmtId="0" fontId="15" fillId="0" borderId="7" xfId="0" applyFont="1" applyBorder="1"/>
    <xf numFmtId="0" fontId="28" fillId="16" borderId="2" xfId="0" applyFont="1" applyFill="1" applyBorder="1" applyAlignment="1">
      <alignment wrapText="1"/>
    </xf>
    <xf numFmtId="0" fontId="22" fillId="0" borderId="3" xfId="0" applyFont="1" applyBorder="1"/>
    <xf numFmtId="0" fontId="22" fillId="0" borderId="7" xfId="0" applyFont="1" applyBorder="1"/>
    <xf numFmtId="0" fontId="28" fillId="17" borderId="2" xfId="0" applyFont="1" applyFill="1" applyBorder="1" applyAlignment="1">
      <alignment wrapText="1"/>
    </xf>
    <xf numFmtId="3" fontId="22" fillId="0" borderId="5" xfId="0" applyNumberFormat="1" applyFont="1" applyBorder="1"/>
    <xf numFmtId="0" fontId="28" fillId="18" borderId="2" xfId="0" applyFont="1" applyFill="1" applyBorder="1" applyAlignment="1">
      <alignment wrapText="1"/>
    </xf>
    <xf numFmtId="0" fontId="4" fillId="0" borderId="3" xfId="0" applyFont="1" applyBorder="1"/>
    <xf numFmtId="0" fontId="28" fillId="15" borderId="2" xfId="0" applyFont="1" applyFill="1" applyBorder="1" applyAlignment="1">
      <alignment horizontal="center"/>
    </xf>
    <xf numFmtId="0" fontId="28" fillId="16" borderId="2" xfId="0" applyFont="1" applyFill="1" applyBorder="1" applyAlignment="1">
      <alignment horizontal="center" wrapText="1"/>
    </xf>
    <xf numFmtId="0" fontId="28" fillId="17" borderId="2" xfId="0" applyFont="1" applyFill="1" applyBorder="1" applyAlignment="1">
      <alignment horizontal="center" wrapText="1"/>
    </xf>
    <xf numFmtId="0" fontId="28" fillId="18" borderId="2" xfId="0" applyFont="1" applyFill="1" applyBorder="1" applyAlignment="1">
      <alignment horizontal="center" wrapText="1"/>
    </xf>
    <xf numFmtId="9" fontId="2" fillId="0" borderId="0" xfId="0" applyNumberFormat="1" applyFont="1" applyAlignment="1">
      <alignment horizontal="center" vertical="center" wrapText="1"/>
    </xf>
    <xf numFmtId="0" fontId="2" fillId="3" borderId="0" xfId="0" applyFont="1" applyFill="1" applyAlignment="1">
      <alignment horizontal="left" vertical="top" wrapText="1"/>
    </xf>
    <xf numFmtId="0" fontId="2" fillId="3" borderId="0" xfId="0" applyFont="1" applyFill="1" applyAlignment="1">
      <alignment horizontal="center" vertical="center" wrapText="1"/>
    </xf>
    <xf numFmtId="10" fontId="22" fillId="0" borderId="5" xfId="0" applyNumberFormat="1" applyFont="1" applyBorder="1"/>
    <xf numFmtId="0" fontId="28" fillId="15" borderId="20" xfId="0" applyFont="1" applyFill="1" applyBorder="1" applyAlignment="1">
      <alignment horizontal="center" vertical="center"/>
    </xf>
    <xf numFmtId="0" fontId="28" fillId="5" borderId="4" xfId="0" applyFont="1" applyFill="1" applyBorder="1" applyAlignment="1">
      <alignment horizontal="center" vertical="center" wrapText="1"/>
    </xf>
    <xf numFmtId="0" fontId="28" fillId="16" borderId="20" xfId="0" applyFont="1" applyFill="1" applyBorder="1" applyAlignment="1">
      <alignment horizontal="center" vertical="center" wrapText="1"/>
    </xf>
    <xf numFmtId="0" fontId="28" fillId="19" borderId="20" xfId="0" applyFont="1" applyFill="1" applyBorder="1" applyAlignment="1">
      <alignment horizontal="center" vertical="center" wrapText="1"/>
    </xf>
    <xf numFmtId="0" fontId="28" fillId="17" borderId="20" xfId="0" applyFont="1" applyFill="1" applyBorder="1" applyAlignment="1">
      <alignment horizontal="center" vertical="center" wrapText="1"/>
    </xf>
    <xf numFmtId="0" fontId="31" fillId="0" borderId="19" xfId="0" applyFont="1" applyBorder="1" applyAlignment="1">
      <alignment horizontal="center" vertical="center" wrapText="1"/>
    </xf>
    <xf numFmtId="165" fontId="31" fillId="0" borderId="19" xfId="0" applyNumberFormat="1" applyFont="1" applyBorder="1" applyAlignment="1">
      <alignment horizontal="center" vertical="center" wrapText="1"/>
    </xf>
    <xf numFmtId="10" fontId="31" fillId="0" borderId="19" xfId="0" applyNumberFormat="1" applyFont="1" applyBorder="1" applyAlignment="1">
      <alignment horizontal="center" vertical="center" wrapText="1"/>
    </xf>
    <xf numFmtId="0" fontId="31" fillId="21" borderId="19" xfId="0" applyFont="1" applyFill="1" applyBorder="1" applyAlignment="1">
      <alignment horizontal="center" vertical="center" wrapText="1"/>
    </xf>
    <xf numFmtId="9" fontId="31" fillId="0" borderId="19" xfId="0" applyNumberFormat="1" applyFont="1" applyBorder="1" applyAlignment="1">
      <alignment horizontal="center" vertical="center" wrapText="1"/>
    </xf>
    <xf numFmtId="164" fontId="31" fillId="0" borderId="19" xfId="0" applyNumberFormat="1" applyFont="1" applyBorder="1" applyAlignment="1">
      <alignment horizontal="center" vertical="center" wrapText="1"/>
    </xf>
    <xf numFmtId="166" fontId="31" fillId="0" borderId="19" xfId="0" applyNumberFormat="1" applyFont="1" applyBorder="1" applyAlignment="1">
      <alignment horizontal="center" vertical="center" wrapText="1"/>
    </xf>
    <xf numFmtId="165" fontId="31" fillId="20" borderId="19" xfId="0" applyNumberFormat="1" applyFont="1" applyFill="1" applyBorder="1" applyAlignment="1">
      <alignment horizontal="center" vertical="center" wrapText="1"/>
    </xf>
    <xf numFmtId="0" fontId="31" fillId="20" borderId="19" xfId="0" applyFont="1" applyFill="1" applyBorder="1" applyAlignment="1">
      <alignment horizontal="center" vertical="center" wrapText="1"/>
    </xf>
    <xf numFmtId="9" fontId="31" fillId="20" borderId="19" xfId="0" applyNumberFormat="1" applyFont="1" applyFill="1" applyBorder="1" applyAlignment="1">
      <alignment horizontal="center" vertical="center" wrapText="1"/>
    </xf>
    <xf numFmtId="0" fontId="31" fillId="0" borderId="0" xfId="0" applyFont="1" applyAlignment="1">
      <alignment horizontal="center" vertical="center" wrapText="1"/>
    </xf>
    <xf numFmtId="0" fontId="33" fillId="0" borderId="0" xfId="0" applyFont="1"/>
    <xf numFmtId="0" fontId="34" fillId="0" borderId="19" xfId="0" applyFont="1" applyBorder="1" applyAlignment="1">
      <alignment horizontal="center" vertical="center"/>
    </xf>
    <xf numFmtId="0" fontId="31" fillId="0" borderId="19" xfId="0" applyFont="1" applyBorder="1" applyAlignment="1">
      <alignment vertical="center" wrapText="1"/>
    </xf>
    <xf numFmtId="0" fontId="35" fillId="0" borderId="19" xfId="0" applyFont="1" applyBorder="1" applyAlignment="1">
      <alignment horizontal="center" vertical="center"/>
    </xf>
    <xf numFmtId="0" fontId="35" fillId="0" borderId="19" xfId="0" applyFont="1" applyBorder="1"/>
    <xf numFmtId="6" fontId="34" fillId="0" borderId="19" xfId="0" applyNumberFormat="1" applyFont="1" applyBorder="1"/>
    <xf numFmtId="166" fontId="35" fillId="0" borderId="19" xfId="0" applyNumberFormat="1" applyFont="1" applyBorder="1" applyAlignment="1">
      <alignment horizontal="center" vertical="center"/>
    </xf>
    <xf numFmtId="164" fontId="31" fillId="20" borderId="19" xfId="0" applyNumberFormat="1" applyFont="1" applyFill="1" applyBorder="1" applyAlignment="1">
      <alignment horizontal="center" vertical="center" wrapText="1"/>
    </xf>
    <xf numFmtId="166" fontId="31" fillId="20" borderId="19" xfId="0" applyNumberFormat="1" applyFont="1" applyFill="1" applyBorder="1" applyAlignment="1">
      <alignment horizontal="center" vertical="center" wrapText="1"/>
    </xf>
    <xf numFmtId="0" fontId="35" fillId="0" borderId="0" xfId="0" applyFont="1"/>
    <xf numFmtId="0" fontId="31" fillId="0" borderId="21" xfId="0" applyFont="1" applyBorder="1" applyAlignment="1">
      <alignment horizontal="center" vertical="center" wrapText="1"/>
    </xf>
    <xf numFmtId="165" fontId="31" fillId="0" borderId="21" xfId="0" applyNumberFormat="1" applyFont="1" applyBorder="1" applyAlignment="1">
      <alignment horizontal="center" vertical="center" wrapText="1"/>
    </xf>
    <xf numFmtId="0" fontId="31" fillId="21" borderId="21" xfId="0" applyFont="1" applyFill="1" applyBorder="1" applyAlignment="1">
      <alignment horizontal="center" vertical="center" wrapText="1"/>
    </xf>
    <xf numFmtId="9" fontId="31" fillId="0" borderId="21" xfId="0" applyNumberFormat="1" applyFont="1" applyBorder="1" applyAlignment="1">
      <alignment horizontal="center" vertical="center" wrapText="1"/>
    </xf>
    <xf numFmtId="164" fontId="31" fillId="0" borderId="21" xfId="0" applyNumberFormat="1" applyFont="1" applyBorder="1" applyAlignment="1">
      <alignment horizontal="center" vertical="center" wrapText="1"/>
    </xf>
    <xf numFmtId="166" fontId="31" fillId="0" borderId="21" xfId="0" applyNumberFormat="1" applyFont="1" applyBorder="1" applyAlignment="1">
      <alignment horizontal="center" vertical="center" wrapText="1"/>
    </xf>
    <xf numFmtId="0" fontId="31" fillId="20" borderId="21" xfId="0" applyFont="1" applyFill="1" applyBorder="1" applyAlignment="1">
      <alignment horizontal="center" vertical="center" wrapText="1"/>
    </xf>
    <xf numFmtId="9" fontId="31" fillId="0" borderId="0" xfId="0" applyNumberFormat="1" applyFont="1" applyAlignment="1">
      <alignment horizontal="center" vertical="center" wrapText="1"/>
    </xf>
    <xf numFmtId="0" fontId="32" fillId="0" borderId="0" xfId="0" applyFont="1" applyAlignment="1">
      <alignment horizontal="center" vertical="center" wrapText="1"/>
    </xf>
    <xf numFmtId="0" fontId="32" fillId="0" borderId="0" xfId="0" applyFont="1" applyAlignment="1">
      <alignment horizontal="left" vertical="top" wrapText="1"/>
    </xf>
    <xf numFmtId="0" fontId="32" fillId="0" borderId="0" xfId="0" applyFont="1" applyAlignment="1">
      <alignment horizontal="left" vertical="center" wrapText="1"/>
    </xf>
    <xf numFmtId="0" fontId="34" fillId="0" borderId="21" xfId="0" applyFont="1" applyBorder="1" applyAlignment="1">
      <alignment horizontal="center" vertical="center"/>
    </xf>
    <xf numFmtId="0" fontId="31" fillId="0" borderId="21" xfId="0" applyFont="1" applyBorder="1" applyAlignment="1">
      <alignment vertical="center" wrapText="1"/>
    </xf>
    <xf numFmtId="0" fontId="35" fillId="0" borderId="21" xfId="0" applyFont="1" applyBorder="1" applyAlignment="1">
      <alignment horizontal="center" vertical="center"/>
    </xf>
    <xf numFmtId="0" fontId="34" fillId="0" borderId="21" xfId="0" applyFont="1" applyBorder="1"/>
    <xf numFmtId="0" fontId="35" fillId="0" borderId="21" xfId="0" applyFont="1" applyBorder="1"/>
    <xf numFmtId="6" fontId="34" fillId="0" borderId="21" xfId="0" applyNumberFormat="1" applyFont="1" applyBorder="1"/>
    <xf numFmtId="0" fontId="34" fillId="0" borderId="0" xfId="0" applyFont="1" applyAlignment="1">
      <alignment horizontal="center" vertical="center"/>
    </xf>
    <xf numFmtId="0" fontId="31" fillId="0" borderId="0" xfId="0" applyFont="1" applyAlignment="1">
      <alignment vertical="center" wrapText="1"/>
    </xf>
    <xf numFmtId="0" fontId="35" fillId="0" borderId="0" xfId="0" applyFont="1" applyAlignment="1">
      <alignment horizontal="center" vertical="center"/>
    </xf>
    <xf numFmtId="0" fontId="34" fillId="0" borderId="0" xfId="0" applyFont="1"/>
    <xf numFmtId="6" fontId="34" fillId="0" borderId="0" xfId="0" applyNumberFormat="1" applyFont="1"/>
    <xf numFmtId="0" fontId="36" fillId="18" borderId="20" xfId="0" applyFont="1" applyFill="1" applyBorder="1" applyAlignment="1">
      <alignment horizontal="center" vertical="center" wrapText="1"/>
    </xf>
    <xf numFmtId="0" fontId="37" fillId="0" borderId="21" xfId="0" applyFont="1" applyBorder="1" applyAlignment="1">
      <alignment horizontal="center" vertical="center" wrapText="1"/>
    </xf>
    <xf numFmtId="165" fontId="37" fillId="0" borderId="21" xfId="0" applyNumberFormat="1" applyFont="1" applyBorder="1" applyAlignment="1">
      <alignment horizontal="center" vertical="center" wrapText="1"/>
    </xf>
    <xf numFmtId="0" fontId="37" fillId="21" borderId="21" xfId="0" applyFont="1" applyFill="1" applyBorder="1" applyAlignment="1">
      <alignment horizontal="center" vertical="center" wrapText="1"/>
    </xf>
    <xf numFmtId="0" fontId="38" fillId="0" borderId="21" xfId="0" applyFont="1" applyBorder="1" applyAlignment="1">
      <alignment horizontal="center" vertical="center"/>
    </xf>
    <xf numFmtId="6" fontId="38" fillId="0" borderId="21" xfId="0" applyNumberFormat="1" applyFont="1" applyBorder="1"/>
    <xf numFmtId="0" fontId="36" fillId="5" borderId="4" xfId="0" applyFont="1" applyFill="1" applyBorder="1" applyAlignment="1">
      <alignment horizontal="center" vertical="center" wrapText="1"/>
    </xf>
    <xf numFmtId="0" fontId="37" fillId="0" borderId="0" xfId="0" applyFont="1" applyAlignment="1">
      <alignment horizontal="center" vertical="center" wrapText="1"/>
    </xf>
    <xf numFmtId="0" fontId="37" fillId="0" borderId="0" xfId="0" applyFont="1" applyAlignment="1">
      <alignment horizontal="left" vertical="center" wrapText="1"/>
    </xf>
    <xf numFmtId="0" fontId="37" fillId="0" borderId="21" xfId="0" applyFont="1" applyBorder="1" applyAlignment="1">
      <alignment vertical="center" wrapText="1"/>
    </xf>
    <xf numFmtId="164" fontId="37" fillId="0" borderId="21" xfId="0" applyNumberFormat="1" applyFont="1" applyBorder="1" applyAlignment="1">
      <alignment horizontal="center" vertical="center" wrapText="1"/>
    </xf>
    <xf numFmtId="166" fontId="37" fillId="0" borderId="21" xfId="0" applyNumberFormat="1" applyFont="1" applyBorder="1" applyAlignment="1">
      <alignment horizontal="center" vertical="center" wrapText="1"/>
    </xf>
    <xf numFmtId="0" fontId="39" fillId="0" borderId="21" xfId="0" applyFont="1" applyBorder="1" applyAlignment="1">
      <alignment horizontal="center" vertical="center"/>
    </xf>
    <xf numFmtId="0" fontId="39" fillId="0" borderId="21" xfId="0" applyFont="1" applyBorder="1"/>
    <xf numFmtId="0" fontId="39" fillId="0" borderId="0" xfId="0" applyFont="1"/>
    <xf numFmtId="0" fontId="40" fillId="2" borderId="1" xfId="0" applyFont="1" applyFill="1" applyBorder="1" applyAlignment="1">
      <alignment horizontal="center" vertical="center" wrapText="1"/>
    </xf>
    <xf numFmtId="0" fontId="40" fillId="22" borderId="1" xfId="0" applyFont="1" applyFill="1" applyBorder="1" applyAlignment="1">
      <alignment horizontal="center" vertical="center" wrapText="1"/>
    </xf>
    <xf numFmtId="0" fontId="40" fillId="22" borderId="0" xfId="0" applyFont="1" applyFill="1" applyAlignment="1">
      <alignment horizontal="center" vertical="center" wrapText="1"/>
    </xf>
    <xf numFmtId="0" fontId="40" fillId="23" borderId="1" xfId="0" applyFont="1" applyFill="1" applyBorder="1" applyAlignment="1">
      <alignment horizontal="center" vertical="center" wrapText="1"/>
    </xf>
    <xf numFmtId="0" fontId="40" fillId="23" borderId="0" xfId="0" applyFont="1" applyFill="1" applyAlignment="1">
      <alignment horizontal="center" vertical="center" wrapText="1"/>
    </xf>
    <xf numFmtId="0" fontId="40" fillId="24" borderId="1" xfId="0" applyFont="1" applyFill="1" applyBorder="1" applyAlignment="1">
      <alignment horizontal="center" vertical="center" wrapText="1"/>
    </xf>
    <xf numFmtId="0" fontId="28" fillId="5" borderId="20" xfId="0" applyFont="1" applyFill="1" applyBorder="1" applyAlignment="1">
      <alignment horizontal="center" vertical="center" wrapText="1"/>
    </xf>
    <xf numFmtId="0" fontId="28" fillId="15" borderId="4" xfId="0" applyFont="1" applyFill="1" applyBorder="1" applyAlignment="1">
      <alignment horizontal="center" vertical="center"/>
    </xf>
    <xf numFmtId="0" fontId="28" fillId="19" borderId="4" xfId="0" applyFont="1" applyFill="1" applyBorder="1" applyAlignment="1">
      <alignment horizontal="center" vertical="center" wrapText="1"/>
    </xf>
    <xf numFmtId="0" fontId="28" fillId="16" borderId="4" xfId="0" applyFont="1" applyFill="1" applyBorder="1" applyAlignment="1">
      <alignment horizontal="center" vertical="center" wrapText="1"/>
    </xf>
    <xf numFmtId="165" fontId="31" fillId="20" borderId="21" xfId="0" applyNumberFormat="1" applyFont="1" applyFill="1" applyBorder="1" applyAlignment="1">
      <alignment horizontal="center" vertical="center" wrapText="1"/>
    </xf>
    <xf numFmtId="166" fontId="31" fillId="20" borderId="21" xfId="0" applyNumberFormat="1" applyFont="1" applyFill="1" applyBorder="1" applyAlignment="1">
      <alignment horizontal="center" vertical="center" wrapText="1"/>
    </xf>
    <xf numFmtId="164" fontId="31" fillId="20" borderId="21" xfId="0" applyNumberFormat="1" applyFont="1" applyFill="1" applyBorder="1" applyAlignment="1">
      <alignment horizontal="center" vertical="center" wrapText="1"/>
    </xf>
    <xf numFmtId="0" fontId="28" fillId="17" borderId="4" xfId="0" applyFont="1" applyFill="1" applyBorder="1" applyAlignment="1">
      <alignment horizontal="center" vertical="center" wrapText="1"/>
    </xf>
    <xf numFmtId="0" fontId="37" fillId="0" borderId="19" xfId="0" applyFont="1" applyBorder="1" applyAlignment="1">
      <alignment horizontal="center" vertical="center" wrapText="1"/>
    </xf>
    <xf numFmtId="0" fontId="36" fillId="5" borderId="20" xfId="0" applyFont="1" applyFill="1" applyBorder="1" applyAlignment="1">
      <alignment horizontal="center" vertical="center" wrapText="1"/>
    </xf>
    <xf numFmtId="165" fontId="37" fillId="0" borderId="19" xfId="0" applyNumberFormat="1" applyFont="1" applyBorder="1" applyAlignment="1">
      <alignment horizontal="center" vertical="center" wrapText="1"/>
    </xf>
    <xf numFmtId="166" fontId="37" fillId="0" borderId="19" xfId="0" applyNumberFormat="1" applyFont="1" applyBorder="1" applyAlignment="1">
      <alignment horizontal="center" vertical="center" wrapText="1"/>
    </xf>
    <xf numFmtId="164" fontId="37" fillId="0" borderId="19" xfId="0" applyNumberFormat="1" applyFont="1" applyBorder="1" applyAlignment="1">
      <alignment horizontal="center" vertical="center" wrapText="1"/>
    </xf>
    <xf numFmtId="0" fontId="28" fillId="15" borderId="10" xfId="0" applyFont="1" applyFill="1" applyBorder="1" applyAlignment="1">
      <alignment horizontal="center" vertical="center"/>
    </xf>
    <xf numFmtId="0" fontId="34" fillId="0" borderId="24" xfId="0" applyFont="1" applyBorder="1" applyAlignment="1">
      <alignment horizontal="center" vertical="center"/>
    </xf>
    <xf numFmtId="0" fontId="31" fillId="0" borderId="24" xfId="0" applyFont="1" applyBorder="1" applyAlignment="1">
      <alignment horizontal="center" vertical="center" wrapText="1"/>
    </xf>
    <xf numFmtId="0" fontId="31" fillId="0" borderId="24" xfId="0" applyFont="1" applyBorder="1" applyAlignment="1">
      <alignment vertical="center" wrapText="1"/>
    </xf>
    <xf numFmtId="0" fontId="35" fillId="0" borderId="24" xfId="0" applyFont="1" applyBorder="1" applyAlignment="1">
      <alignment horizontal="center" vertical="center"/>
    </xf>
    <xf numFmtId="0" fontId="31" fillId="21" borderId="24" xfId="0" applyFont="1" applyFill="1" applyBorder="1" applyAlignment="1">
      <alignment horizontal="center" vertical="center" wrapText="1"/>
    </xf>
    <xf numFmtId="9" fontId="31" fillId="0" borderId="24" xfId="0" applyNumberFormat="1" applyFont="1" applyBorder="1" applyAlignment="1">
      <alignment horizontal="center" vertical="center" wrapText="1"/>
    </xf>
    <xf numFmtId="0" fontId="35" fillId="0" borderId="24" xfId="0" applyFont="1" applyBorder="1"/>
    <xf numFmtId="165" fontId="31" fillId="0" borderId="24" xfId="0" applyNumberFormat="1" applyFont="1" applyBorder="1" applyAlignment="1">
      <alignment horizontal="center" vertical="center" wrapText="1"/>
    </xf>
    <xf numFmtId="166" fontId="31" fillId="0" borderId="24" xfId="0" applyNumberFormat="1" applyFont="1" applyBorder="1" applyAlignment="1">
      <alignment horizontal="center" vertical="center" wrapText="1"/>
    </xf>
    <xf numFmtId="164" fontId="31" fillId="0" borderId="24" xfId="0" applyNumberFormat="1" applyFont="1" applyBorder="1" applyAlignment="1">
      <alignment horizontal="center" vertical="center" wrapText="1"/>
    </xf>
    <xf numFmtId="10" fontId="31" fillId="0" borderId="24" xfId="0" applyNumberFormat="1" applyFont="1" applyBorder="1" applyAlignment="1">
      <alignment horizontal="center" vertical="center" wrapText="1"/>
    </xf>
    <xf numFmtId="0" fontId="28" fillId="16" borderId="10" xfId="0" applyFont="1" applyFill="1" applyBorder="1" applyAlignment="1">
      <alignment horizontal="center" vertical="center" wrapText="1"/>
    </xf>
    <xf numFmtId="0" fontId="34" fillId="0" borderId="25" xfId="0" applyFont="1" applyBorder="1" applyAlignment="1">
      <alignment horizontal="center" vertical="center"/>
    </xf>
    <xf numFmtId="0" fontId="31" fillId="0" borderId="25" xfId="0" applyFont="1" applyBorder="1" applyAlignment="1">
      <alignment horizontal="center" vertical="center" wrapText="1"/>
    </xf>
    <xf numFmtId="0" fontId="31" fillId="0" borderId="25" xfId="0" applyFont="1" applyBorder="1" applyAlignment="1">
      <alignment vertical="center" wrapText="1"/>
    </xf>
    <xf numFmtId="0" fontId="35" fillId="0" borderId="25" xfId="0" applyFont="1" applyBorder="1" applyAlignment="1">
      <alignment horizontal="center" vertical="center"/>
    </xf>
    <xf numFmtId="0" fontId="31" fillId="21" borderId="25" xfId="0" applyFont="1" applyFill="1" applyBorder="1" applyAlignment="1">
      <alignment horizontal="center" vertical="center" wrapText="1"/>
    </xf>
    <xf numFmtId="9" fontId="31" fillId="0" borderId="25" xfId="0" applyNumberFormat="1" applyFont="1" applyBorder="1" applyAlignment="1">
      <alignment horizontal="center" vertical="center" wrapText="1"/>
    </xf>
    <xf numFmtId="0" fontId="34" fillId="0" borderId="25" xfId="0" applyFont="1" applyBorder="1"/>
    <xf numFmtId="0" fontId="35" fillId="0" borderId="25" xfId="0" applyFont="1" applyBorder="1"/>
    <xf numFmtId="6" fontId="34" fillId="0" borderId="25" xfId="0" applyNumberFormat="1" applyFont="1" applyBorder="1"/>
    <xf numFmtId="165" fontId="31" fillId="0" borderId="25" xfId="0" applyNumberFormat="1" applyFont="1" applyBorder="1" applyAlignment="1">
      <alignment horizontal="center" vertical="center" wrapText="1"/>
    </xf>
    <xf numFmtId="166" fontId="31" fillId="0" borderId="25" xfId="0" applyNumberFormat="1" applyFont="1" applyBorder="1" applyAlignment="1">
      <alignment horizontal="center" vertical="center" wrapText="1"/>
    </xf>
    <xf numFmtId="164" fontId="31" fillId="0" borderId="25" xfId="0" applyNumberFormat="1" applyFont="1" applyBorder="1" applyAlignment="1">
      <alignment horizontal="center" vertical="center" wrapText="1"/>
    </xf>
    <xf numFmtId="0" fontId="28" fillId="17" borderId="10" xfId="0" applyFont="1" applyFill="1" applyBorder="1" applyAlignment="1">
      <alignment horizontal="center" vertical="center" wrapText="1"/>
    </xf>
    <xf numFmtId="0" fontId="36" fillId="18" borderId="10" xfId="0" applyFont="1" applyFill="1" applyBorder="1" applyAlignment="1">
      <alignment horizontal="center" vertical="center" wrapText="1"/>
    </xf>
    <xf numFmtId="0" fontId="38" fillId="0" borderId="25" xfId="0" applyFont="1" applyBorder="1" applyAlignment="1">
      <alignment horizontal="center" vertical="center"/>
    </xf>
    <xf numFmtId="0" fontId="37" fillId="0" borderId="25" xfId="0" applyFont="1" applyBorder="1" applyAlignment="1">
      <alignment horizontal="center" vertical="center" wrapText="1"/>
    </xf>
    <xf numFmtId="0" fontId="37" fillId="0" borderId="25" xfId="0" applyFont="1" applyBorder="1" applyAlignment="1">
      <alignment vertical="center" wrapText="1"/>
    </xf>
    <xf numFmtId="0" fontId="37" fillId="0" borderId="24" xfId="0" applyFont="1" applyBorder="1" applyAlignment="1">
      <alignment horizontal="center" vertical="center" wrapText="1"/>
    </xf>
    <xf numFmtId="0" fontId="39" fillId="0" borderId="25" xfId="0" applyFont="1" applyBorder="1" applyAlignment="1">
      <alignment horizontal="center" vertical="center"/>
    </xf>
    <xf numFmtId="0" fontId="37" fillId="21" borderId="25" xfId="0" applyFont="1" applyFill="1" applyBorder="1" applyAlignment="1">
      <alignment horizontal="center" vertical="center" wrapText="1"/>
    </xf>
    <xf numFmtId="0" fontId="39" fillId="0" borderId="25" xfId="0" applyFont="1" applyBorder="1"/>
    <xf numFmtId="6" fontId="38" fillId="0" borderId="25" xfId="0" applyNumberFormat="1" applyFont="1" applyBorder="1"/>
    <xf numFmtId="165" fontId="37" fillId="0" borderId="25" xfId="0" applyNumberFormat="1" applyFont="1" applyBorder="1" applyAlignment="1">
      <alignment horizontal="center" vertical="center" wrapText="1"/>
    </xf>
    <xf numFmtId="166" fontId="37" fillId="0" borderId="25" xfId="0" applyNumberFormat="1" applyFont="1" applyBorder="1" applyAlignment="1">
      <alignment horizontal="center" vertical="center" wrapText="1"/>
    </xf>
    <xf numFmtId="164" fontId="37" fillId="0" borderId="25" xfId="0" applyNumberFormat="1" applyFont="1" applyBorder="1" applyAlignment="1">
      <alignment horizontal="center" vertical="center" wrapText="1"/>
    </xf>
    <xf numFmtId="0" fontId="28" fillId="15" borderId="0" xfId="0" applyFont="1" applyFill="1" applyAlignment="1">
      <alignment horizontal="center" vertical="center"/>
    </xf>
    <xf numFmtId="6" fontId="0" fillId="0" borderId="0" xfId="0" applyNumberFormat="1"/>
    <xf numFmtId="0" fontId="42" fillId="0" borderId="32"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0" xfId="0" applyFont="1" applyBorder="1" applyAlignment="1">
      <alignment horizontal="left" vertical="top" wrapText="1"/>
    </xf>
    <xf numFmtId="6" fontId="35" fillId="0" borderId="0" xfId="0" applyNumberFormat="1" applyFont="1"/>
    <xf numFmtId="3" fontId="22" fillId="0" borderId="6" xfId="0" applyNumberFormat="1" applyFont="1" applyBorder="1"/>
    <xf numFmtId="0" fontId="22" fillId="0" borderId="5" xfId="0" applyFont="1" applyBorder="1"/>
    <xf numFmtId="6" fontId="22" fillId="0" borderId="6" xfId="0" applyNumberFormat="1" applyFont="1" applyBorder="1"/>
    <xf numFmtId="6" fontId="14" fillId="0" borderId="6" xfId="0" applyNumberFormat="1" applyFont="1" applyBorder="1"/>
    <xf numFmtId="0" fontId="14" fillId="0" borderId="5" xfId="0" applyFont="1" applyBorder="1"/>
    <xf numFmtId="0" fontId="31" fillId="0" borderId="0" xfId="0" applyFont="1" applyAlignment="1">
      <alignment horizontal="left" vertical="center" wrapText="1"/>
    </xf>
    <xf numFmtId="0" fontId="42" fillId="0" borderId="29"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0" xfId="0" applyFont="1" applyAlignment="1">
      <alignment horizontal="center" vertical="center" wrapText="1"/>
    </xf>
    <xf numFmtId="0" fontId="31" fillId="0" borderId="0" xfId="0" applyFont="1" applyAlignment="1">
      <alignment horizontal="left" vertical="top" wrapText="1"/>
    </xf>
    <xf numFmtId="0" fontId="37" fillId="0" borderId="0" xfId="0" applyFont="1" applyAlignment="1">
      <alignment horizontal="left" vertical="top" wrapText="1"/>
    </xf>
    <xf numFmtId="0" fontId="20" fillId="8" borderId="5" xfId="0" applyFont="1" applyFill="1" applyBorder="1" applyAlignment="1">
      <alignment wrapText="1"/>
    </xf>
    <xf numFmtId="0" fontId="20" fillId="9" borderId="6" xfId="0" applyFont="1" applyFill="1" applyBorder="1" applyAlignment="1">
      <alignment wrapText="1"/>
    </xf>
    <xf numFmtId="0" fontId="20" fillId="9" borderId="5" xfId="0" applyFont="1" applyFill="1" applyBorder="1" applyAlignment="1">
      <alignment wrapText="1"/>
    </xf>
    <xf numFmtId="0" fontId="23" fillId="0" borderId="6" xfId="0" applyFont="1" applyBorder="1" applyAlignment="1">
      <alignment wrapText="1"/>
    </xf>
    <xf numFmtId="0" fontId="23" fillId="0" borderId="5" xfId="0" applyFont="1" applyBorder="1" applyAlignment="1">
      <alignment wrapText="1"/>
    </xf>
    <xf numFmtId="0" fontId="7" fillId="8" borderId="6" xfId="0" applyFont="1" applyFill="1" applyBorder="1" applyAlignment="1">
      <alignment wrapText="1"/>
    </xf>
    <xf numFmtId="0" fontId="7" fillId="8" borderId="5" xfId="0" applyFont="1" applyFill="1" applyBorder="1" applyAlignment="1">
      <alignment wrapText="1"/>
    </xf>
    <xf numFmtId="0" fontId="32" fillId="0" borderId="33" xfId="0" applyFont="1" applyBorder="1" applyAlignment="1">
      <alignment horizontal="left" vertical="top" wrapText="1"/>
    </xf>
    <xf numFmtId="0" fontId="31" fillId="0" borderId="26" xfId="0" applyFont="1" applyBorder="1" applyAlignment="1">
      <alignment horizontal="left" vertical="top" wrapText="1"/>
    </xf>
    <xf numFmtId="0" fontId="32" fillId="0" borderId="26" xfId="0" applyFont="1" applyBorder="1" applyAlignment="1">
      <alignment horizontal="left" vertical="top" wrapText="1"/>
    </xf>
    <xf numFmtId="0" fontId="32" fillId="0" borderId="33" xfId="0" applyFont="1" applyBorder="1" applyAlignment="1">
      <alignment horizontal="left" vertical="top"/>
    </xf>
    <xf numFmtId="0" fontId="32" fillId="0" borderId="26" xfId="0" applyFont="1" applyBorder="1" applyAlignment="1">
      <alignment horizontal="left" vertical="top"/>
    </xf>
    <xf numFmtId="0" fontId="40" fillId="22" borderId="22" xfId="0" applyFont="1" applyFill="1" applyBorder="1" applyAlignment="1">
      <alignment horizontal="center" vertical="center" wrapText="1"/>
    </xf>
    <xf numFmtId="0" fontId="40" fillId="22" borderId="23" xfId="0" applyFont="1" applyFill="1" applyBorder="1" applyAlignment="1">
      <alignment horizontal="center" vertical="center" wrapText="1"/>
    </xf>
    <xf numFmtId="0" fontId="40" fillId="2" borderId="16" xfId="0" applyFont="1" applyFill="1" applyBorder="1" applyAlignment="1">
      <alignment horizontal="center" vertical="center" wrapText="1"/>
    </xf>
    <xf numFmtId="0" fontId="40" fillId="2" borderId="17" xfId="0" applyFont="1" applyFill="1" applyBorder="1" applyAlignment="1">
      <alignment horizontal="center" vertical="center" wrapText="1"/>
    </xf>
    <xf numFmtId="0" fontId="40" fillId="2" borderId="18" xfId="0" applyFont="1" applyFill="1" applyBorder="1" applyAlignment="1">
      <alignment horizontal="center" vertical="center" wrapText="1"/>
    </xf>
    <xf numFmtId="0" fontId="31" fillId="0" borderId="0" xfId="0" applyFont="1" applyAlignment="1">
      <alignment horizontal="left" vertical="center" wrapText="1"/>
    </xf>
    <xf numFmtId="0" fontId="40" fillId="24" borderId="16" xfId="0" applyFont="1" applyFill="1" applyBorder="1" applyAlignment="1">
      <alignment horizontal="center" vertical="center" wrapText="1"/>
    </xf>
    <xf numFmtId="0" fontId="40" fillId="24" borderId="17" xfId="0" applyFont="1" applyFill="1" applyBorder="1" applyAlignment="1">
      <alignment horizontal="center" vertical="center" wrapText="1"/>
    </xf>
    <xf numFmtId="0" fontId="42" fillId="25" borderId="20" xfId="0" applyFont="1" applyFill="1" applyBorder="1" applyAlignment="1">
      <alignment horizontal="center" vertical="center" wrapText="1"/>
    </xf>
    <xf numFmtId="0" fontId="42" fillId="25" borderId="26" xfId="0" applyFont="1" applyFill="1" applyBorder="1" applyAlignment="1">
      <alignment horizontal="center" vertical="center" wrapText="1"/>
    </xf>
    <xf numFmtId="0" fontId="42" fillId="25" borderId="27" xfId="0" applyFont="1" applyFill="1" applyBorder="1" applyAlignment="1">
      <alignment horizontal="center" vertical="center" wrapText="1"/>
    </xf>
    <xf numFmtId="0" fontId="42" fillId="0" borderId="28" xfId="0" applyFont="1" applyBorder="1" applyAlignment="1">
      <alignment horizontal="center" vertical="center" wrapText="1"/>
    </xf>
    <xf numFmtId="0" fontId="42" fillId="0" borderId="29"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0" xfId="0" applyFont="1" applyAlignment="1">
      <alignment horizontal="center" vertical="center" wrapText="1"/>
    </xf>
    <xf numFmtId="0" fontId="42" fillId="0" borderId="0" xfId="0" applyFont="1" applyAlignment="1">
      <alignment horizontal="left" vertical="center" wrapText="1"/>
    </xf>
    <xf numFmtId="0" fontId="42" fillId="0" borderId="32" xfId="0" applyFont="1" applyBorder="1" applyAlignment="1">
      <alignment horizontal="left" vertical="center" wrapText="1"/>
    </xf>
    <xf numFmtId="0" fontId="2" fillId="0" borderId="0" xfId="0" applyFont="1" applyAlignment="1">
      <alignment horizontal="left" vertical="top" wrapText="1"/>
    </xf>
    <xf numFmtId="0" fontId="31" fillId="0" borderId="0" xfId="0" applyFont="1" applyAlignment="1">
      <alignment horizontal="left" vertical="top" wrapText="1"/>
    </xf>
    <xf numFmtId="0" fontId="37" fillId="0" borderId="0" xfId="0" applyFont="1" applyAlignment="1">
      <alignment horizontal="left" vertical="top" wrapText="1"/>
    </xf>
    <xf numFmtId="0" fontId="20" fillId="11" borderId="4" xfId="0" applyFont="1" applyFill="1" applyBorder="1" applyAlignment="1">
      <alignment horizontal="left" wrapText="1"/>
    </xf>
    <xf numFmtId="0" fontId="20" fillId="11" borderId="6" xfId="0" applyFont="1" applyFill="1" applyBorder="1" applyAlignment="1">
      <alignment horizontal="left" wrapText="1"/>
    </xf>
    <xf numFmtId="0" fontId="19" fillId="0" borderId="11" xfId="0" applyFont="1" applyBorder="1" applyAlignment="1">
      <alignment horizontal="center" wrapText="1"/>
    </xf>
    <xf numFmtId="0" fontId="20" fillId="8" borderId="6" xfId="0" applyFont="1" applyFill="1" applyBorder="1" applyAlignment="1">
      <alignment wrapText="1"/>
    </xf>
    <xf numFmtId="0" fontId="20" fillId="8" borderId="5" xfId="0" applyFont="1" applyFill="1" applyBorder="1" applyAlignment="1">
      <alignment wrapText="1"/>
    </xf>
    <xf numFmtId="0" fontId="20" fillId="8" borderId="4" xfId="0" applyFont="1" applyFill="1" applyBorder="1" applyAlignment="1">
      <alignment horizontal="left" wrapText="1"/>
    </xf>
    <xf numFmtId="0" fontId="20" fillId="8" borderId="5" xfId="0" applyFont="1" applyFill="1" applyBorder="1" applyAlignment="1">
      <alignment horizontal="left" wrapText="1"/>
    </xf>
    <xf numFmtId="0" fontId="20" fillId="9" borderId="4" xfId="0" applyFont="1" applyFill="1" applyBorder="1" applyAlignment="1">
      <alignment horizontal="center" wrapText="1"/>
    </xf>
    <xf numFmtId="0" fontId="20" fillId="9" borderId="5" xfId="0" applyFont="1" applyFill="1" applyBorder="1" applyAlignment="1">
      <alignment horizontal="center" wrapText="1"/>
    </xf>
    <xf numFmtId="0" fontId="1" fillId="9" borderId="4" xfId="0" applyFont="1" applyFill="1" applyBorder="1" applyAlignment="1">
      <alignment horizontal="center" wrapText="1"/>
    </xf>
    <xf numFmtId="0" fontId="1" fillId="9" borderId="5" xfId="0" applyFont="1" applyFill="1" applyBorder="1" applyAlignment="1">
      <alignment horizontal="center" wrapText="1"/>
    </xf>
    <xf numFmtId="3" fontId="22" fillId="0" borderId="6" xfId="0" applyNumberFormat="1" applyFont="1" applyBorder="1"/>
    <xf numFmtId="0" fontId="22" fillId="0" borderId="5" xfId="0" applyFont="1" applyBorder="1"/>
    <xf numFmtId="6" fontId="22" fillId="0" borderId="6" xfId="0" applyNumberFormat="1" applyFont="1" applyBorder="1"/>
    <xf numFmtId="0" fontId="23" fillId="0" borderId="6" xfId="0" applyFont="1" applyBorder="1" applyAlignment="1">
      <alignment wrapText="1"/>
    </xf>
    <xf numFmtId="0" fontId="23" fillId="0" borderId="5" xfId="0" applyFont="1" applyBorder="1" applyAlignment="1">
      <alignment wrapText="1"/>
    </xf>
    <xf numFmtId="6" fontId="24" fillId="9" borderId="6" xfId="0" applyNumberFormat="1" applyFont="1" applyFill="1" applyBorder="1"/>
    <xf numFmtId="0" fontId="24" fillId="9" borderId="5" xfId="0" applyFont="1" applyFill="1" applyBorder="1"/>
    <xf numFmtId="0" fontId="12" fillId="9" borderId="6" xfId="0" applyFont="1" applyFill="1" applyBorder="1" applyAlignment="1">
      <alignment wrapText="1"/>
    </xf>
    <xf numFmtId="0" fontId="12" fillId="9" borderId="5" xfId="0" applyFont="1" applyFill="1" applyBorder="1" applyAlignment="1">
      <alignment wrapText="1"/>
    </xf>
    <xf numFmtId="0" fontId="24" fillId="9" borderId="6" xfId="0" applyFont="1" applyFill="1" applyBorder="1"/>
    <xf numFmtId="0" fontId="20" fillId="9" borderId="6" xfId="0" applyFont="1" applyFill="1" applyBorder="1" applyAlignment="1">
      <alignment wrapText="1"/>
    </xf>
    <xf numFmtId="0" fontId="20" fillId="9" borderId="5" xfId="0" applyFont="1" applyFill="1" applyBorder="1" applyAlignment="1">
      <alignment wrapText="1"/>
    </xf>
    <xf numFmtId="0" fontId="20" fillId="10" borderId="4" xfId="0" applyFont="1" applyFill="1" applyBorder="1" applyAlignment="1">
      <alignment horizontal="left" wrapText="1"/>
    </xf>
    <xf numFmtId="0" fontId="20" fillId="10" borderId="6" xfId="0" applyFont="1" applyFill="1" applyBorder="1" applyAlignment="1">
      <alignment horizontal="left" wrapText="1"/>
    </xf>
    <xf numFmtId="0" fontId="11" fillId="9" borderId="4" xfId="0" applyFont="1" applyFill="1" applyBorder="1" applyAlignment="1">
      <alignment horizontal="left" wrapText="1"/>
    </xf>
    <xf numFmtId="0" fontId="11" fillId="9" borderId="6" xfId="0" applyFont="1" applyFill="1" applyBorder="1" applyAlignment="1">
      <alignment horizontal="left" wrapText="1"/>
    </xf>
    <xf numFmtId="0" fontId="11" fillId="9" borderId="5" xfId="0" applyFont="1" applyFill="1" applyBorder="1" applyAlignment="1">
      <alignment horizontal="left" wrapText="1"/>
    </xf>
    <xf numFmtId="0" fontId="11" fillId="9" borderId="4" xfId="0" applyFont="1" applyFill="1" applyBorder="1" applyAlignment="1">
      <alignment wrapText="1"/>
    </xf>
    <xf numFmtId="0" fontId="11" fillId="9" borderId="6" xfId="0" applyFont="1" applyFill="1" applyBorder="1" applyAlignment="1">
      <alignment wrapText="1"/>
    </xf>
    <xf numFmtId="0" fontId="11" fillId="9" borderId="5" xfId="0" applyFont="1" applyFill="1" applyBorder="1" applyAlignment="1">
      <alignment wrapText="1"/>
    </xf>
    <xf numFmtId="0" fontId="25" fillId="0" borderId="11" xfId="0" applyFont="1" applyBorder="1" applyAlignment="1">
      <alignment horizontal="left" wrapText="1"/>
    </xf>
    <xf numFmtId="0" fontId="20" fillId="9" borderId="6" xfId="0" applyFont="1" applyFill="1" applyBorder="1" applyAlignment="1">
      <alignment horizontal="center" wrapText="1"/>
    </xf>
    <xf numFmtId="6" fontId="14" fillId="0" borderId="6" xfId="0" applyNumberFormat="1" applyFont="1" applyBorder="1"/>
    <xf numFmtId="0" fontId="14" fillId="0" borderId="5" xfId="0" applyFont="1" applyBorder="1"/>
    <xf numFmtId="0" fontId="7" fillId="8" borderId="6" xfId="0" applyFont="1" applyFill="1" applyBorder="1" applyAlignment="1">
      <alignment wrapText="1"/>
    </xf>
    <xf numFmtId="0" fontId="7" fillId="8" borderId="5" xfId="0" applyFont="1" applyFill="1" applyBorder="1" applyAlignment="1">
      <alignment wrapText="1"/>
    </xf>
    <xf numFmtId="0" fontId="17" fillId="0" borderId="0" xfId="0" applyFont="1" applyAlignment="1">
      <alignment wrapText="1"/>
    </xf>
    <xf numFmtId="0" fontId="10" fillId="0" borderId="0" xfId="0" applyFont="1" applyAlignment="1">
      <alignment horizontal="center" wrapText="1"/>
    </xf>
    <xf numFmtId="0" fontId="5" fillId="0" borderId="11" xfId="0" applyFont="1" applyBorder="1" applyAlignment="1">
      <alignment horizontal="center" wrapText="1"/>
    </xf>
    <xf numFmtId="0" fontId="11" fillId="8" borderId="6" xfId="0" applyFont="1" applyFill="1" applyBorder="1" applyAlignment="1">
      <alignment wrapText="1"/>
    </xf>
    <xf numFmtId="0" fontId="11" fillId="8" borderId="5" xfId="0" applyFont="1" applyFill="1" applyBorder="1" applyAlignment="1">
      <alignment wrapText="1"/>
    </xf>
    <xf numFmtId="0" fontId="11" fillId="8" borderId="15" xfId="0" applyFont="1" applyFill="1" applyBorder="1" applyAlignment="1">
      <alignment wrapText="1"/>
    </xf>
    <xf numFmtId="0" fontId="11" fillId="8" borderId="14" xfId="0" applyFont="1" applyFill="1" applyBorder="1" applyAlignment="1">
      <alignment wrapText="1"/>
    </xf>
    <xf numFmtId="6" fontId="16" fillId="8" borderId="6" xfId="0" applyNumberFormat="1" applyFont="1" applyFill="1" applyBorder="1"/>
    <xf numFmtId="0" fontId="16" fillId="8" borderId="5" xfId="0" applyFont="1" applyFill="1" applyBorder="1"/>
    <xf numFmtId="0" fontId="5" fillId="0" borderId="0" xfId="0" applyFont="1" applyAlignment="1">
      <alignment wrapText="1"/>
    </xf>
    <xf numFmtId="0" fontId="11" fillId="6" borderId="10" xfId="0" applyFont="1" applyFill="1" applyBorder="1" applyAlignment="1">
      <alignment horizontal="left" wrapText="1"/>
    </xf>
    <xf numFmtId="0" fontId="11" fillId="6" borderId="11" xfId="0" applyFont="1" applyFill="1" applyBorder="1" applyAlignment="1">
      <alignment horizontal="left" wrapText="1"/>
    </xf>
    <xf numFmtId="0" fontId="11" fillId="6" borderId="8" xfId="0" applyFont="1" applyFill="1" applyBorder="1" applyAlignment="1">
      <alignment horizontal="left" wrapText="1"/>
    </xf>
    <xf numFmtId="0" fontId="10" fillId="0" borderId="11" xfId="0" applyFont="1" applyBorder="1" applyAlignment="1">
      <alignment horizontal="center" wrapText="1"/>
    </xf>
  </cellXfs>
  <cellStyles count="3">
    <cellStyle name="Currency 4" xfId="1" xr:uid="{A3B059B9-DFAF-4DF6-BBD5-71B35CE1927D}"/>
    <cellStyle name="Normal" xfId="0" builtinId="0"/>
    <cellStyle name="Normal 2" xfId="2" xr:uid="{089E28EE-0EE7-4D3A-8757-CE2D1230108B}"/>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73998-E4DA-4E83-B19D-E5C1870F5EB5}">
  <dimension ref="A1:AG53"/>
  <sheetViews>
    <sheetView zoomScale="90" zoomScaleNormal="90" workbookViewId="0">
      <pane xSplit="4" ySplit="2" topLeftCell="E3" activePane="bottomRight" state="frozen"/>
      <selection pane="topRight"/>
      <selection pane="bottomLeft"/>
      <selection pane="bottomRight" activeCell="F1" sqref="F1:I1"/>
    </sheetView>
  </sheetViews>
  <sheetFormatPr defaultRowHeight="14.4" x14ac:dyDescent="0.3"/>
  <cols>
    <col min="1" max="1" width="13.44140625" style="2" customWidth="1"/>
    <col min="2" max="2" width="9" style="2" customWidth="1"/>
    <col min="3" max="3" width="9.88671875" style="2" customWidth="1"/>
    <col min="4" max="4" width="23" style="2" customWidth="1"/>
    <col min="5" max="5" width="37.44140625" style="3" customWidth="1"/>
    <col min="6" max="6" width="11.88671875" style="3" customWidth="1"/>
    <col min="7" max="7" width="13.109375" style="3" customWidth="1"/>
    <col min="8" max="8" width="10.109375" style="3" customWidth="1"/>
    <col min="9" max="9" width="9" style="2" customWidth="1"/>
    <col min="10" max="11" width="9.6640625" style="4" customWidth="1"/>
    <col min="12" max="12" width="12" customWidth="1"/>
    <col min="13" max="13" width="11.109375" customWidth="1"/>
    <col min="14" max="14" width="12.88671875" customWidth="1"/>
    <col min="15" max="15" width="13.6640625" customWidth="1"/>
    <col min="16" max="16" width="9.88671875" customWidth="1"/>
    <col min="17" max="17" width="12.109375" customWidth="1"/>
    <col min="18" max="18" width="10.5546875" customWidth="1"/>
    <col min="19" max="19" width="10.44140625" customWidth="1"/>
    <col min="22" max="22" width="1.33203125" customWidth="1"/>
    <col min="23" max="24" width="14.6640625" customWidth="1"/>
    <col min="25" max="25" width="2.33203125" customWidth="1"/>
    <col min="26" max="26" width="12.33203125" style="2" customWidth="1"/>
    <col min="27" max="27" width="14.5546875" customWidth="1"/>
    <col min="28" max="28" width="12.33203125" style="2" customWidth="1"/>
    <col min="29" max="29" width="14.109375" style="2" customWidth="1"/>
    <col min="30" max="31" width="11" style="2" customWidth="1"/>
    <col min="32" max="32" width="9.5546875" customWidth="1"/>
    <col min="33" max="33" width="14.5546875" customWidth="1"/>
  </cols>
  <sheetData>
    <row r="1" spans="1:33" s="100" customFormat="1" ht="27" customHeight="1" thickBot="1" x14ac:dyDescent="0.35">
      <c r="A1" s="118"/>
      <c r="B1" s="118"/>
      <c r="C1" s="118"/>
      <c r="D1" s="118"/>
      <c r="E1" s="119"/>
      <c r="F1" s="235" t="s">
        <v>0</v>
      </c>
      <c r="G1" s="236"/>
      <c r="H1" s="236"/>
      <c r="I1" s="237"/>
      <c r="J1" s="235" t="s">
        <v>1</v>
      </c>
      <c r="K1" s="236"/>
      <c r="L1" s="236"/>
      <c r="M1" s="236"/>
      <c r="N1" s="237"/>
      <c r="O1" s="235" t="s">
        <v>2</v>
      </c>
      <c r="P1" s="236"/>
      <c r="Q1" s="236"/>
      <c r="R1" s="236"/>
      <c r="S1" s="236"/>
      <c r="T1" s="239" t="s">
        <v>3</v>
      </c>
      <c r="U1" s="240"/>
      <c r="W1" s="120"/>
      <c r="X1" s="120"/>
      <c r="Z1" s="233" t="s">
        <v>4</v>
      </c>
      <c r="AA1" s="234"/>
      <c r="AB1" s="234"/>
      <c r="AC1" s="234"/>
      <c r="AD1" s="234"/>
      <c r="AE1" s="234"/>
      <c r="AF1" s="234"/>
      <c r="AG1" s="234"/>
    </row>
    <row r="2" spans="1:33" s="100" customFormat="1" ht="57.6" x14ac:dyDescent="0.3">
      <c r="A2" s="147" t="s">
        <v>5</v>
      </c>
      <c r="B2" s="147" t="s">
        <v>6</v>
      </c>
      <c r="C2" s="147" t="s">
        <v>7</v>
      </c>
      <c r="D2" s="147" t="s">
        <v>8</v>
      </c>
      <c r="E2" s="147" t="s">
        <v>9</v>
      </c>
      <c r="F2" s="147" t="s">
        <v>10</v>
      </c>
      <c r="G2" s="147" t="s">
        <v>11</v>
      </c>
      <c r="H2" s="152" t="s">
        <v>12</v>
      </c>
      <c r="I2" s="152" t="s">
        <v>13</v>
      </c>
      <c r="J2" s="147" t="s">
        <v>14</v>
      </c>
      <c r="K2" s="147" t="s">
        <v>15</v>
      </c>
      <c r="L2" s="147" t="s">
        <v>16</v>
      </c>
      <c r="M2" s="152" t="s">
        <v>17</v>
      </c>
      <c r="N2" s="152" t="s">
        <v>18</v>
      </c>
      <c r="O2" s="147" t="s">
        <v>19</v>
      </c>
      <c r="P2" s="147" t="s">
        <v>20</v>
      </c>
      <c r="Q2" s="147" t="s">
        <v>21</v>
      </c>
      <c r="R2" s="152" t="s">
        <v>22</v>
      </c>
      <c r="S2" s="152" t="s">
        <v>23</v>
      </c>
      <c r="T2" s="152" t="s">
        <v>24</v>
      </c>
      <c r="U2" s="152" t="s">
        <v>25</v>
      </c>
      <c r="W2" s="147" t="s">
        <v>26</v>
      </c>
      <c r="X2" s="147" t="s">
        <v>27</v>
      </c>
      <c r="Z2" s="148" t="s">
        <v>28</v>
      </c>
      <c r="AA2" s="149" t="s">
        <v>29</v>
      </c>
      <c r="AB2" s="148" t="s">
        <v>30</v>
      </c>
      <c r="AC2" s="148" t="s">
        <v>31</v>
      </c>
      <c r="AD2" s="148" t="s">
        <v>32</v>
      </c>
      <c r="AE2" s="148" t="s">
        <v>33</v>
      </c>
      <c r="AF2" s="150" t="s">
        <v>34</v>
      </c>
      <c r="AG2" s="151" t="s">
        <v>35</v>
      </c>
    </row>
    <row r="3" spans="1:33" ht="27.6" x14ac:dyDescent="0.3">
      <c r="A3" s="84" t="s">
        <v>36</v>
      </c>
      <c r="B3" s="101">
        <v>4</v>
      </c>
      <c r="C3" s="89" t="s">
        <v>37</v>
      </c>
      <c r="D3" s="102" t="s">
        <v>38</v>
      </c>
      <c r="E3" s="102" t="s">
        <v>39</v>
      </c>
      <c r="F3" s="89" t="s">
        <v>40</v>
      </c>
      <c r="G3" s="89" t="s">
        <v>41</v>
      </c>
      <c r="H3" s="89">
        <v>8</v>
      </c>
      <c r="I3" s="89">
        <v>8</v>
      </c>
      <c r="J3" s="103">
        <v>2</v>
      </c>
      <c r="K3" s="103">
        <v>2</v>
      </c>
      <c r="L3" s="92"/>
      <c r="M3" s="89">
        <v>2</v>
      </c>
      <c r="N3" s="103">
        <f t="shared" ref="N3:N42" si="0">SUM(J3:K3)</f>
        <v>4</v>
      </c>
      <c r="O3" s="89" t="s">
        <v>42</v>
      </c>
      <c r="P3" s="93" t="s">
        <v>42</v>
      </c>
      <c r="Q3" s="92"/>
      <c r="R3" s="89">
        <v>4</v>
      </c>
      <c r="S3" s="89">
        <v>1</v>
      </c>
      <c r="T3" s="101">
        <v>14</v>
      </c>
      <c r="U3" s="101">
        <f t="shared" ref="U3:U42" si="1">SUM(I3,N3,S3)</f>
        <v>13</v>
      </c>
      <c r="V3" s="104"/>
      <c r="W3" s="105">
        <v>15154000</v>
      </c>
      <c r="X3" s="105">
        <v>15154000</v>
      </c>
      <c r="Y3" s="104"/>
      <c r="Z3" s="90">
        <v>30691</v>
      </c>
      <c r="AA3" s="103" t="str">
        <f t="shared" ref="AA3:AA24" si="2">IF(Z3&gt;100000,"Large",IF(Z3&gt;20000,"Medium",IF(Z3&lt;20000,"Small")))</f>
        <v>Medium</v>
      </c>
      <c r="AB3" s="95">
        <v>60468</v>
      </c>
      <c r="AC3" s="95" t="str">
        <f t="shared" ref="AC3:AC24" si="3">IF(AB3&gt;91905,"&gt;MHI ($91,905)",IF(AB3&gt;73524,"80%-100% MHI",IF(AB3&lt;73524,"DAC")))</f>
        <v>DAC</v>
      </c>
      <c r="AD3" s="94">
        <v>130.69999999999999</v>
      </c>
      <c r="AE3" s="91">
        <f t="shared" ref="AE3:AE42" si="4">((AD3*12)/AB3)</f>
        <v>2.5937686048819207E-2</v>
      </c>
      <c r="AF3" s="103">
        <v>2</v>
      </c>
      <c r="AG3" s="103">
        <v>2</v>
      </c>
    </row>
    <row r="4" spans="1:33" ht="27.6" x14ac:dyDescent="0.3">
      <c r="A4" s="84" t="s">
        <v>36</v>
      </c>
      <c r="B4" s="101">
        <v>6</v>
      </c>
      <c r="C4" s="89" t="s">
        <v>43</v>
      </c>
      <c r="D4" s="102" t="s">
        <v>44</v>
      </c>
      <c r="E4" s="102" t="s">
        <v>45</v>
      </c>
      <c r="F4" s="89" t="s">
        <v>40</v>
      </c>
      <c r="G4" s="89" t="s">
        <v>46</v>
      </c>
      <c r="H4" s="89">
        <v>6</v>
      </c>
      <c r="I4" s="89">
        <v>7</v>
      </c>
      <c r="J4" s="103">
        <v>2</v>
      </c>
      <c r="K4" s="103">
        <v>2</v>
      </c>
      <c r="L4" s="92"/>
      <c r="M4" s="89">
        <v>3</v>
      </c>
      <c r="N4" s="103">
        <f t="shared" si="0"/>
        <v>4</v>
      </c>
      <c r="O4" s="89" t="s">
        <v>42</v>
      </c>
      <c r="P4" s="93" t="s">
        <v>42</v>
      </c>
      <c r="Q4" s="92"/>
      <c r="R4" s="89">
        <v>4</v>
      </c>
      <c r="S4" s="89">
        <v>1</v>
      </c>
      <c r="T4" s="101">
        <v>13</v>
      </c>
      <c r="U4" s="101">
        <f t="shared" si="1"/>
        <v>12</v>
      </c>
      <c r="V4" s="104"/>
      <c r="W4" s="105">
        <v>5281344</v>
      </c>
      <c r="X4" s="105">
        <v>5281344</v>
      </c>
      <c r="Y4" s="104"/>
      <c r="Z4" s="90">
        <v>47041</v>
      </c>
      <c r="AA4" s="103" t="str">
        <f t="shared" si="2"/>
        <v>Medium</v>
      </c>
      <c r="AB4" s="95">
        <v>45223</v>
      </c>
      <c r="AC4" s="95" t="str">
        <f t="shared" si="3"/>
        <v>DAC</v>
      </c>
      <c r="AD4" s="94">
        <v>70.98</v>
      </c>
      <c r="AE4" s="91">
        <f t="shared" si="4"/>
        <v>1.8834663777281473E-2</v>
      </c>
      <c r="AF4" s="103">
        <v>2</v>
      </c>
      <c r="AG4" s="103">
        <v>2</v>
      </c>
    </row>
    <row r="5" spans="1:33" ht="27.6" x14ac:dyDescent="0.3">
      <c r="A5" s="84" t="s">
        <v>36</v>
      </c>
      <c r="B5" s="101">
        <v>6</v>
      </c>
      <c r="C5" s="89" t="s">
        <v>47</v>
      </c>
      <c r="D5" s="102" t="s">
        <v>44</v>
      </c>
      <c r="E5" s="102" t="s">
        <v>48</v>
      </c>
      <c r="F5" s="89" t="s">
        <v>40</v>
      </c>
      <c r="G5" s="89" t="s">
        <v>46</v>
      </c>
      <c r="H5" s="89">
        <v>6</v>
      </c>
      <c r="I5" s="89">
        <v>7</v>
      </c>
      <c r="J5" s="103">
        <v>2</v>
      </c>
      <c r="K5" s="103">
        <v>2</v>
      </c>
      <c r="L5" s="92"/>
      <c r="M5" s="89">
        <v>3</v>
      </c>
      <c r="N5" s="103">
        <f t="shared" si="0"/>
        <v>4</v>
      </c>
      <c r="O5" s="89" t="s">
        <v>42</v>
      </c>
      <c r="P5" s="93" t="s">
        <v>42</v>
      </c>
      <c r="Q5" s="92"/>
      <c r="R5" s="89">
        <v>4</v>
      </c>
      <c r="S5" s="89">
        <v>1</v>
      </c>
      <c r="T5" s="101">
        <v>13</v>
      </c>
      <c r="U5" s="101">
        <f t="shared" si="1"/>
        <v>12</v>
      </c>
      <c r="V5" s="104"/>
      <c r="W5" s="105">
        <v>4280375</v>
      </c>
      <c r="X5" s="105">
        <v>4280375</v>
      </c>
      <c r="Y5" s="104"/>
      <c r="Z5" s="90">
        <v>47041</v>
      </c>
      <c r="AA5" s="103" t="str">
        <f t="shared" si="2"/>
        <v>Medium</v>
      </c>
      <c r="AB5" s="95">
        <v>45223</v>
      </c>
      <c r="AC5" s="95" t="str">
        <f t="shared" si="3"/>
        <v>DAC</v>
      </c>
      <c r="AD5" s="94">
        <v>70.98</v>
      </c>
      <c r="AE5" s="91">
        <f t="shared" si="4"/>
        <v>1.8834663777281473E-2</v>
      </c>
      <c r="AF5" s="103">
        <v>2</v>
      </c>
      <c r="AG5" s="103">
        <v>2</v>
      </c>
    </row>
    <row r="6" spans="1:33" ht="27.6" x14ac:dyDescent="0.3">
      <c r="A6" s="153" t="s">
        <v>49</v>
      </c>
      <c r="B6" s="101">
        <v>3</v>
      </c>
      <c r="C6" s="89" t="s">
        <v>50</v>
      </c>
      <c r="D6" s="102" t="s">
        <v>51</v>
      </c>
      <c r="E6" s="102" t="s">
        <v>52</v>
      </c>
      <c r="F6" s="97" t="s">
        <v>53</v>
      </c>
      <c r="G6" s="97" t="s">
        <v>54</v>
      </c>
      <c r="H6" s="89">
        <v>7</v>
      </c>
      <c r="I6" s="89">
        <v>8</v>
      </c>
      <c r="J6" s="103">
        <v>2</v>
      </c>
      <c r="K6" s="103">
        <v>2</v>
      </c>
      <c r="L6" s="92"/>
      <c r="M6" s="89">
        <v>3</v>
      </c>
      <c r="N6" s="103">
        <f t="shared" si="0"/>
        <v>4</v>
      </c>
      <c r="O6" s="97" t="s">
        <v>55</v>
      </c>
      <c r="P6" s="98" t="s">
        <v>55</v>
      </c>
      <c r="Q6" s="92"/>
      <c r="R6" s="89">
        <v>0</v>
      </c>
      <c r="S6" s="89">
        <v>0</v>
      </c>
      <c r="T6" s="101">
        <v>10</v>
      </c>
      <c r="U6" s="101">
        <f t="shared" si="1"/>
        <v>12</v>
      </c>
      <c r="V6" s="104"/>
      <c r="W6" s="105">
        <v>25848800</v>
      </c>
      <c r="X6" s="105">
        <v>25848800</v>
      </c>
      <c r="Y6" s="104"/>
      <c r="Z6" s="96">
        <v>8108</v>
      </c>
      <c r="AA6" s="103" t="str">
        <f t="shared" si="2"/>
        <v>Small</v>
      </c>
      <c r="AB6" s="108">
        <v>75973</v>
      </c>
      <c r="AC6" s="95" t="str">
        <f t="shared" si="3"/>
        <v>80%-100% MHI</v>
      </c>
      <c r="AD6" s="107">
        <v>104</v>
      </c>
      <c r="AE6" s="91">
        <f t="shared" si="4"/>
        <v>1.6426888499861791E-2</v>
      </c>
      <c r="AF6" s="103">
        <v>2</v>
      </c>
      <c r="AG6" s="103">
        <v>2</v>
      </c>
    </row>
    <row r="7" spans="1:33" ht="27.6" x14ac:dyDescent="0.3">
      <c r="A7" s="84" t="s">
        <v>36</v>
      </c>
      <c r="B7" s="101">
        <v>3</v>
      </c>
      <c r="C7" s="89" t="s">
        <v>56</v>
      </c>
      <c r="D7" s="102" t="s">
        <v>57</v>
      </c>
      <c r="E7" s="102" t="s">
        <v>58</v>
      </c>
      <c r="F7" s="89" t="s">
        <v>40</v>
      </c>
      <c r="G7" s="89" t="s">
        <v>41</v>
      </c>
      <c r="H7" s="89">
        <v>8</v>
      </c>
      <c r="I7" s="89">
        <v>8</v>
      </c>
      <c r="J7" s="103">
        <v>2</v>
      </c>
      <c r="K7" s="103">
        <v>0</v>
      </c>
      <c r="L7" s="92"/>
      <c r="M7" s="89">
        <v>3</v>
      </c>
      <c r="N7" s="103">
        <f t="shared" si="0"/>
        <v>2</v>
      </c>
      <c r="O7" s="89" t="s">
        <v>42</v>
      </c>
      <c r="P7" s="93" t="s">
        <v>42</v>
      </c>
      <c r="Q7" s="92"/>
      <c r="R7" s="89">
        <v>4</v>
      </c>
      <c r="S7" s="89">
        <v>1</v>
      </c>
      <c r="T7" s="101">
        <v>15</v>
      </c>
      <c r="U7" s="101">
        <f t="shared" si="1"/>
        <v>11</v>
      </c>
      <c r="V7" s="104"/>
      <c r="W7" s="105">
        <v>800000</v>
      </c>
      <c r="X7" s="105">
        <v>800000</v>
      </c>
      <c r="Y7" s="104"/>
      <c r="Z7" s="90">
        <v>4400</v>
      </c>
      <c r="AA7" s="103" t="str">
        <f t="shared" si="2"/>
        <v>Small</v>
      </c>
      <c r="AB7" s="95">
        <v>94000</v>
      </c>
      <c r="AC7" s="95" t="str">
        <f t="shared" si="3"/>
        <v>&gt;MHI ($91,905)</v>
      </c>
      <c r="AD7" s="94">
        <v>76.67</v>
      </c>
      <c r="AE7" s="91">
        <f t="shared" si="4"/>
        <v>9.7876595744680848E-3</v>
      </c>
      <c r="AF7" s="103">
        <v>2</v>
      </c>
      <c r="AG7" s="103">
        <v>0</v>
      </c>
    </row>
    <row r="8" spans="1:33" ht="56.4" customHeight="1" x14ac:dyDescent="0.3">
      <c r="A8" s="84" t="s">
        <v>36</v>
      </c>
      <c r="B8" s="101">
        <v>5</v>
      </c>
      <c r="C8" s="89" t="s">
        <v>59</v>
      </c>
      <c r="D8" s="102" t="s">
        <v>60</v>
      </c>
      <c r="E8" s="102" t="s">
        <v>61</v>
      </c>
      <c r="F8" s="89" t="s">
        <v>40</v>
      </c>
      <c r="G8" s="89" t="s">
        <v>41</v>
      </c>
      <c r="H8" s="89">
        <v>8</v>
      </c>
      <c r="I8" s="89">
        <v>8</v>
      </c>
      <c r="J8" s="103">
        <v>2</v>
      </c>
      <c r="K8" s="103"/>
      <c r="L8" s="92"/>
      <c r="M8" s="89">
        <v>2</v>
      </c>
      <c r="N8" s="103">
        <f t="shared" si="0"/>
        <v>2</v>
      </c>
      <c r="O8" s="89" t="s">
        <v>42</v>
      </c>
      <c r="P8" s="93" t="s">
        <v>62</v>
      </c>
      <c r="Q8" s="92"/>
      <c r="R8" s="89">
        <v>4</v>
      </c>
      <c r="S8" s="89">
        <v>1</v>
      </c>
      <c r="T8" s="101">
        <v>14</v>
      </c>
      <c r="U8" s="101">
        <f t="shared" si="1"/>
        <v>11</v>
      </c>
      <c r="V8" s="104"/>
      <c r="W8" s="105">
        <v>1800000</v>
      </c>
      <c r="X8" s="105">
        <v>1800000</v>
      </c>
      <c r="Y8" s="104"/>
      <c r="Z8" s="90">
        <v>39752</v>
      </c>
      <c r="AA8" s="103" t="str">
        <f t="shared" si="2"/>
        <v>Medium</v>
      </c>
      <c r="AB8" s="95">
        <v>61198</v>
      </c>
      <c r="AC8" s="95" t="str">
        <f t="shared" si="3"/>
        <v>DAC</v>
      </c>
      <c r="AD8" s="103" t="s">
        <v>63</v>
      </c>
      <c r="AE8" s="91" t="e">
        <f t="shared" si="4"/>
        <v>#VALUE!</v>
      </c>
      <c r="AF8" s="103">
        <v>2</v>
      </c>
      <c r="AG8" s="103"/>
    </row>
    <row r="9" spans="1:33" ht="27.6" x14ac:dyDescent="0.3">
      <c r="A9" s="84" t="s">
        <v>36</v>
      </c>
      <c r="B9" s="101">
        <v>2</v>
      </c>
      <c r="C9" s="89" t="s">
        <v>64</v>
      </c>
      <c r="D9" s="102" t="s">
        <v>65</v>
      </c>
      <c r="E9" s="102" t="s">
        <v>66</v>
      </c>
      <c r="F9" s="89" t="s">
        <v>67</v>
      </c>
      <c r="G9" s="89" t="s">
        <v>41</v>
      </c>
      <c r="H9" s="89">
        <v>8</v>
      </c>
      <c r="I9" s="89">
        <v>8</v>
      </c>
      <c r="J9" s="103">
        <v>1</v>
      </c>
      <c r="K9" s="103">
        <v>0</v>
      </c>
      <c r="L9" s="92"/>
      <c r="M9" s="89">
        <v>2</v>
      </c>
      <c r="N9" s="103">
        <f t="shared" si="0"/>
        <v>1</v>
      </c>
      <c r="O9" s="89" t="s">
        <v>42</v>
      </c>
      <c r="P9" s="93" t="s">
        <v>42</v>
      </c>
      <c r="Q9" s="92"/>
      <c r="R9" s="89">
        <v>4</v>
      </c>
      <c r="S9" s="89">
        <v>1</v>
      </c>
      <c r="T9" s="101">
        <v>14</v>
      </c>
      <c r="U9" s="101">
        <f t="shared" si="1"/>
        <v>10</v>
      </c>
      <c r="V9" s="104"/>
      <c r="W9" s="105">
        <v>23000000</v>
      </c>
      <c r="X9" s="105">
        <v>23000000</v>
      </c>
      <c r="Y9" s="104"/>
      <c r="Z9" s="90">
        <v>121913</v>
      </c>
      <c r="AA9" s="103" t="str">
        <f t="shared" si="2"/>
        <v>Large</v>
      </c>
      <c r="AB9" s="95">
        <v>69405</v>
      </c>
      <c r="AC9" s="95" t="str">
        <f t="shared" si="3"/>
        <v>DAC</v>
      </c>
      <c r="AD9" s="94">
        <v>64.12</v>
      </c>
      <c r="AE9" s="91">
        <f t="shared" si="4"/>
        <v>1.108623298033283E-2</v>
      </c>
      <c r="AF9" s="103">
        <v>1</v>
      </c>
      <c r="AG9" s="103">
        <v>0</v>
      </c>
    </row>
    <row r="10" spans="1:33" ht="41.4" x14ac:dyDescent="0.3">
      <c r="A10" s="84" t="s">
        <v>36</v>
      </c>
      <c r="B10" s="101">
        <v>7</v>
      </c>
      <c r="C10" s="89" t="s">
        <v>68</v>
      </c>
      <c r="D10" s="102" t="s">
        <v>69</v>
      </c>
      <c r="E10" s="102" t="s">
        <v>70</v>
      </c>
      <c r="F10" s="89" t="s">
        <v>53</v>
      </c>
      <c r="G10" s="89" t="s">
        <v>54</v>
      </c>
      <c r="H10" s="89">
        <v>7</v>
      </c>
      <c r="I10" s="89">
        <v>8</v>
      </c>
      <c r="J10" s="103">
        <v>1</v>
      </c>
      <c r="K10" s="103">
        <v>0</v>
      </c>
      <c r="L10" s="92"/>
      <c r="M10" s="89">
        <v>3</v>
      </c>
      <c r="N10" s="103">
        <f t="shared" si="0"/>
        <v>1</v>
      </c>
      <c r="O10" s="89" t="s">
        <v>42</v>
      </c>
      <c r="P10" s="93" t="s">
        <v>62</v>
      </c>
      <c r="Q10" s="92"/>
      <c r="R10" s="89">
        <v>4</v>
      </c>
      <c r="S10" s="89">
        <v>1</v>
      </c>
      <c r="T10" s="101">
        <v>14</v>
      </c>
      <c r="U10" s="101">
        <f t="shared" si="1"/>
        <v>10</v>
      </c>
      <c r="V10" s="104"/>
      <c r="W10" s="105">
        <v>23128000</v>
      </c>
      <c r="X10" s="105">
        <v>23128000</v>
      </c>
      <c r="Y10" s="104"/>
      <c r="Z10" s="90">
        <v>254420</v>
      </c>
      <c r="AA10" s="103" t="str">
        <f t="shared" si="2"/>
        <v>Large</v>
      </c>
      <c r="AB10" s="95">
        <v>56487</v>
      </c>
      <c r="AC10" s="95" t="str">
        <f t="shared" si="3"/>
        <v>DAC</v>
      </c>
      <c r="AD10" s="94">
        <v>24.62</v>
      </c>
      <c r="AE10" s="91">
        <f t="shared" si="4"/>
        <v>5.2302299644165912E-3</v>
      </c>
      <c r="AF10" s="103">
        <v>1</v>
      </c>
      <c r="AG10" s="103">
        <v>0</v>
      </c>
    </row>
    <row r="11" spans="1:33" ht="58.5" customHeight="1" x14ac:dyDescent="0.3">
      <c r="A11" s="84" t="s">
        <v>36</v>
      </c>
      <c r="B11" s="101">
        <v>5</v>
      </c>
      <c r="C11" s="89" t="s">
        <v>71</v>
      </c>
      <c r="D11" s="102" t="s">
        <v>72</v>
      </c>
      <c r="E11" s="102" t="s">
        <v>73</v>
      </c>
      <c r="F11" s="89" t="s">
        <v>40</v>
      </c>
      <c r="G11" s="89" t="s">
        <v>41</v>
      </c>
      <c r="H11" s="89">
        <v>8</v>
      </c>
      <c r="I11" s="89">
        <v>8</v>
      </c>
      <c r="J11" s="103">
        <v>2</v>
      </c>
      <c r="K11" s="103">
        <v>0</v>
      </c>
      <c r="L11" s="92"/>
      <c r="M11" s="89">
        <v>2</v>
      </c>
      <c r="N11" s="103">
        <f t="shared" si="0"/>
        <v>2</v>
      </c>
      <c r="O11" s="89" t="s">
        <v>42</v>
      </c>
      <c r="P11" s="93" t="s">
        <v>74</v>
      </c>
      <c r="Q11" s="92"/>
      <c r="R11" s="89">
        <v>2</v>
      </c>
      <c r="S11" s="89">
        <v>0</v>
      </c>
      <c r="T11" s="101">
        <v>12</v>
      </c>
      <c r="U11" s="101">
        <f t="shared" si="1"/>
        <v>10</v>
      </c>
      <c r="V11" s="104"/>
      <c r="W11" s="105">
        <v>850000</v>
      </c>
      <c r="X11" s="105">
        <v>850000</v>
      </c>
      <c r="Y11" s="104"/>
      <c r="Z11" s="90">
        <v>7250</v>
      </c>
      <c r="AA11" s="103" t="str">
        <f t="shared" si="2"/>
        <v>Small</v>
      </c>
      <c r="AB11" s="95">
        <v>69000</v>
      </c>
      <c r="AC11" s="95" t="str">
        <f t="shared" si="3"/>
        <v>DAC</v>
      </c>
      <c r="AD11" s="94">
        <v>58.27</v>
      </c>
      <c r="AE11" s="91">
        <f t="shared" si="4"/>
        <v>1.0133913043478261E-2</v>
      </c>
      <c r="AF11" s="103">
        <v>2</v>
      </c>
      <c r="AG11" s="103">
        <v>0</v>
      </c>
    </row>
    <row r="12" spans="1:33" ht="27.6" x14ac:dyDescent="0.3">
      <c r="A12" s="153" t="s">
        <v>49</v>
      </c>
      <c r="B12" s="101">
        <v>9</v>
      </c>
      <c r="C12" s="89" t="s">
        <v>75</v>
      </c>
      <c r="D12" s="102" t="s">
        <v>76</v>
      </c>
      <c r="E12" s="102" t="s">
        <v>77</v>
      </c>
      <c r="F12" s="89" t="s">
        <v>78</v>
      </c>
      <c r="G12" s="89" t="s">
        <v>41</v>
      </c>
      <c r="H12" s="89">
        <v>8</v>
      </c>
      <c r="I12" s="89">
        <v>8</v>
      </c>
      <c r="J12" s="103">
        <v>2</v>
      </c>
      <c r="K12" s="103">
        <v>0</v>
      </c>
      <c r="L12" s="92"/>
      <c r="M12" s="89">
        <v>3</v>
      </c>
      <c r="N12" s="103">
        <f t="shared" si="0"/>
        <v>2</v>
      </c>
      <c r="O12" s="89" t="s">
        <v>55</v>
      </c>
      <c r="P12" s="93" t="s">
        <v>55</v>
      </c>
      <c r="Q12" s="92"/>
      <c r="R12" s="89">
        <v>0</v>
      </c>
      <c r="S12" s="89">
        <v>0</v>
      </c>
      <c r="T12" s="101">
        <v>11</v>
      </c>
      <c r="U12" s="101">
        <f t="shared" si="1"/>
        <v>10</v>
      </c>
      <c r="V12" s="104"/>
      <c r="W12" s="105">
        <v>6688000</v>
      </c>
      <c r="X12" s="105">
        <v>6688000</v>
      </c>
      <c r="Y12" s="104"/>
      <c r="Z12" s="96">
        <v>59249</v>
      </c>
      <c r="AA12" s="103" t="str">
        <f t="shared" si="2"/>
        <v>Medium</v>
      </c>
      <c r="AB12" s="108">
        <v>63947</v>
      </c>
      <c r="AC12" s="95" t="str">
        <f t="shared" si="3"/>
        <v>DAC</v>
      </c>
      <c r="AD12" s="107">
        <v>47.06</v>
      </c>
      <c r="AE12" s="91">
        <f t="shared" si="4"/>
        <v>8.8310632242325684E-3</v>
      </c>
      <c r="AF12" s="103">
        <v>2</v>
      </c>
      <c r="AG12" s="103">
        <v>0</v>
      </c>
    </row>
    <row r="13" spans="1:33" ht="43.5" customHeight="1" x14ac:dyDescent="0.3">
      <c r="A13" s="153" t="s">
        <v>49</v>
      </c>
      <c r="B13" s="101">
        <v>3</v>
      </c>
      <c r="C13" s="89" t="s">
        <v>79</v>
      </c>
      <c r="D13" s="102" t="s">
        <v>80</v>
      </c>
      <c r="E13" s="102" t="s">
        <v>81</v>
      </c>
      <c r="F13" s="97" t="s">
        <v>53</v>
      </c>
      <c r="G13" s="97" t="s">
        <v>54</v>
      </c>
      <c r="H13" s="89">
        <v>7</v>
      </c>
      <c r="I13" s="89">
        <v>8</v>
      </c>
      <c r="J13" s="103">
        <v>2</v>
      </c>
      <c r="K13" s="103">
        <v>0</v>
      </c>
      <c r="L13" s="92"/>
      <c r="M13" s="89">
        <v>2</v>
      </c>
      <c r="N13" s="103">
        <f t="shared" si="0"/>
        <v>2</v>
      </c>
      <c r="O13" s="97" t="s">
        <v>42</v>
      </c>
      <c r="P13" s="98" t="s">
        <v>55</v>
      </c>
      <c r="Q13" s="92"/>
      <c r="R13" s="89">
        <v>2</v>
      </c>
      <c r="S13" s="89">
        <v>0</v>
      </c>
      <c r="T13" s="101">
        <v>11</v>
      </c>
      <c r="U13" s="101">
        <f t="shared" si="1"/>
        <v>10</v>
      </c>
      <c r="V13" s="104"/>
      <c r="W13" s="105">
        <v>4850000</v>
      </c>
      <c r="X13" s="105">
        <v>4850000</v>
      </c>
      <c r="Y13" s="104"/>
      <c r="Z13" s="96">
        <v>66000</v>
      </c>
      <c r="AA13" s="103" t="str">
        <f t="shared" si="2"/>
        <v>Medium</v>
      </c>
      <c r="AB13" s="108">
        <v>48742</v>
      </c>
      <c r="AC13" s="95" t="str">
        <f t="shared" si="3"/>
        <v>DAC</v>
      </c>
      <c r="AD13" s="107">
        <v>33</v>
      </c>
      <c r="AE13" s="91">
        <f t="shared" si="4"/>
        <v>8.1244101596159371E-3</v>
      </c>
      <c r="AF13" s="103">
        <v>2</v>
      </c>
      <c r="AG13" s="103">
        <v>0</v>
      </c>
    </row>
    <row r="14" spans="1:33" ht="27.6" x14ac:dyDescent="0.3">
      <c r="A14" s="153" t="s">
        <v>49</v>
      </c>
      <c r="B14" s="101">
        <v>7</v>
      </c>
      <c r="C14" s="89" t="s">
        <v>82</v>
      </c>
      <c r="D14" s="102" t="s">
        <v>83</v>
      </c>
      <c r="E14" s="102" t="s">
        <v>84</v>
      </c>
      <c r="F14" s="97" t="s">
        <v>53</v>
      </c>
      <c r="G14" s="97" t="s">
        <v>54</v>
      </c>
      <c r="H14" s="89">
        <v>4</v>
      </c>
      <c r="I14" s="89">
        <v>8</v>
      </c>
      <c r="J14" s="103">
        <v>2</v>
      </c>
      <c r="K14" s="103">
        <v>0</v>
      </c>
      <c r="L14" s="92"/>
      <c r="M14" s="89">
        <v>3</v>
      </c>
      <c r="N14" s="103">
        <f t="shared" si="0"/>
        <v>2</v>
      </c>
      <c r="O14" s="97" t="s">
        <v>55</v>
      </c>
      <c r="P14" s="98" t="s">
        <v>55</v>
      </c>
      <c r="Q14" s="92"/>
      <c r="R14" s="89">
        <v>0</v>
      </c>
      <c r="S14" s="89">
        <v>0</v>
      </c>
      <c r="T14" s="101">
        <v>11</v>
      </c>
      <c r="U14" s="101">
        <f t="shared" si="1"/>
        <v>10</v>
      </c>
      <c r="V14" s="104"/>
      <c r="W14" s="105">
        <v>35730000</v>
      </c>
      <c r="X14" s="105">
        <v>35730000</v>
      </c>
      <c r="Y14" s="104"/>
      <c r="Z14" s="96">
        <v>91765</v>
      </c>
      <c r="AA14" s="103" t="str">
        <f t="shared" si="2"/>
        <v>Medium</v>
      </c>
      <c r="AB14" s="108">
        <v>50824</v>
      </c>
      <c r="AC14" s="95" t="str">
        <f t="shared" si="3"/>
        <v>DAC</v>
      </c>
      <c r="AD14" s="107">
        <v>8</v>
      </c>
      <c r="AE14" s="91">
        <f t="shared" si="4"/>
        <v>1.8888713993388949E-3</v>
      </c>
      <c r="AF14" s="103">
        <v>2</v>
      </c>
      <c r="AG14" s="103">
        <v>0</v>
      </c>
    </row>
    <row r="15" spans="1:33" ht="44.4" customHeight="1" x14ac:dyDescent="0.3">
      <c r="A15" s="84" t="s">
        <v>36</v>
      </c>
      <c r="B15" s="101">
        <v>3</v>
      </c>
      <c r="C15" s="89" t="s">
        <v>85</v>
      </c>
      <c r="D15" s="102" t="s">
        <v>86</v>
      </c>
      <c r="E15" s="102" t="s">
        <v>87</v>
      </c>
      <c r="F15" s="89" t="s">
        <v>40</v>
      </c>
      <c r="G15" s="89" t="s">
        <v>46</v>
      </c>
      <c r="H15" s="89">
        <v>6</v>
      </c>
      <c r="I15" s="89">
        <v>7</v>
      </c>
      <c r="J15" s="103">
        <v>1</v>
      </c>
      <c r="K15" s="103">
        <v>0</v>
      </c>
      <c r="L15" s="92"/>
      <c r="M15" s="89">
        <v>3</v>
      </c>
      <c r="N15" s="103">
        <f t="shared" si="0"/>
        <v>1</v>
      </c>
      <c r="O15" s="89" t="s">
        <v>42</v>
      </c>
      <c r="P15" s="93" t="s">
        <v>42</v>
      </c>
      <c r="Q15" s="92"/>
      <c r="R15" s="89">
        <v>4</v>
      </c>
      <c r="S15" s="89">
        <v>1</v>
      </c>
      <c r="T15" s="101">
        <v>13</v>
      </c>
      <c r="U15" s="101">
        <f t="shared" si="1"/>
        <v>9</v>
      </c>
      <c r="V15" s="104"/>
      <c r="W15" s="105">
        <v>30188647</v>
      </c>
      <c r="X15" s="105">
        <v>30188647</v>
      </c>
      <c r="Y15" s="104"/>
      <c r="Z15" s="90">
        <v>95000</v>
      </c>
      <c r="AA15" s="103" t="str">
        <f t="shared" si="2"/>
        <v>Medium</v>
      </c>
      <c r="AB15" s="95">
        <v>81618</v>
      </c>
      <c r="AC15" s="95" t="str">
        <f t="shared" si="3"/>
        <v>80%-100% MHI</v>
      </c>
      <c r="AD15" s="94">
        <v>67.78</v>
      </c>
      <c r="AE15" s="91">
        <f t="shared" si="4"/>
        <v>9.9654487980592524E-3</v>
      </c>
      <c r="AF15" s="103">
        <v>1</v>
      </c>
      <c r="AG15" s="103">
        <v>0</v>
      </c>
    </row>
    <row r="16" spans="1:33" ht="27.6" x14ac:dyDescent="0.3">
      <c r="A16" s="84" t="s">
        <v>36</v>
      </c>
      <c r="B16" s="101">
        <v>3</v>
      </c>
      <c r="C16" s="89" t="s">
        <v>88</v>
      </c>
      <c r="D16" s="102" t="s">
        <v>86</v>
      </c>
      <c r="E16" s="102" t="s">
        <v>89</v>
      </c>
      <c r="F16" s="89" t="s">
        <v>40</v>
      </c>
      <c r="G16" s="89" t="s">
        <v>46</v>
      </c>
      <c r="H16" s="89">
        <v>6</v>
      </c>
      <c r="I16" s="89">
        <v>7</v>
      </c>
      <c r="J16" s="103">
        <v>1</v>
      </c>
      <c r="K16" s="103">
        <v>0</v>
      </c>
      <c r="L16" s="92"/>
      <c r="M16" s="89">
        <v>3</v>
      </c>
      <c r="N16" s="103">
        <f t="shared" si="0"/>
        <v>1</v>
      </c>
      <c r="O16" s="89" t="s">
        <v>42</v>
      </c>
      <c r="P16" s="93" t="s">
        <v>42</v>
      </c>
      <c r="Q16" s="92"/>
      <c r="R16" s="89">
        <v>4</v>
      </c>
      <c r="S16" s="89">
        <v>1</v>
      </c>
      <c r="T16" s="101">
        <v>13</v>
      </c>
      <c r="U16" s="101">
        <f t="shared" si="1"/>
        <v>9</v>
      </c>
      <c r="V16" s="104"/>
      <c r="W16" s="105">
        <v>7430411</v>
      </c>
      <c r="X16" s="105">
        <v>7430411</v>
      </c>
      <c r="Y16" s="104"/>
      <c r="Z16" s="90">
        <v>95000</v>
      </c>
      <c r="AA16" s="103" t="str">
        <f t="shared" si="2"/>
        <v>Medium</v>
      </c>
      <c r="AB16" s="95">
        <v>81618</v>
      </c>
      <c r="AC16" s="95" t="str">
        <f t="shared" si="3"/>
        <v>80%-100% MHI</v>
      </c>
      <c r="AD16" s="94">
        <v>67.78</v>
      </c>
      <c r="AE16" s="91">
        <f t="shared" si="4"/>
        <v>9.9654487980592524E-3</v>
      </c>
      <c r="AF16" s="103">
        <v>1</v>
      </c>
      <c r="AG16" s="103">
        <v>0</v>
      </c>
    </row>
    <row r="17" spans="1:33" ht="48" customHeight="1" x14ac:dyDescent="0.3">
      <c r="A17" s="84" t="s">
        <v>36</v>
      </c>
      <c r="B17" s="101">
        <v>2</v>
      </c>
      <c r="C17" s="89" t="s">
        <v>90</v>
      </c>
      <c r="D17" s="102" t="s">
        <v>91</v>
      </c>
      <c r="E17" s="102" t="s">
        <v>92</v>
      </c>
      <c r="F17" s="89" t="s">
        <v>53</v>
      </c>
      <c r="G17" s="89" t="s">
        <v>54</v>
      </c>
      <c r="H17" s="89">
        <v>7</v>
      </c>
      <c r="I17" s="89">
        <v>8</v>
      </c>
      <c r="J17" s="103">
        <v>0</v>
      </c>
      <c r="K17" s="103">
        <v>0</v>
      </c>
      <c r="L17" s="92"/>
      <c r="M17" s="89">
        <v>3</v>
      </c>
      <c r="N17" s="103">
        <f t="shared" si="0"/>
        <v>0</v>
      </c>
      <c r="O17" s="89" t="s">
        <v>55</v>
      </c>
      <c r="P17" s="89" t="s">
        <v>62</v>
      </c>
      <c r="Q17" s="92"/>
      <c r="R17" s="89">
        <v>2</v>
      </c>
      <c r="S17" s="89">
        <v>1</v>
      </c>
      <c r="T17" s="101">
        <v>12</v>
      </c>
      <c r="U17" s="101">
        <f t="shared" si="1"/>
        <v>9</v>
      </c>
      <c r="V17" s="104"/>
      <c r="W17" s="105">
        <v>61217000</v>
      </c>
      <c r="X17" s="105">
        <v>50000000</v>
      </c>
      <c r="Y17" s="104"/>
      <c r="Z17" s="90">
        <v>74865</v>
      </c>
      <c r="AA17" s="103" t="str">
        <f t="shared" si="2"/>
        <v>Medium</v>
      </c>
      <c r="AB17" s="95">
        <v>110752</v>
      </c>
      <c r="AC17" s="95" t="str">
        <f t="shared" si="3"/>
        <v>&gt;MHI ($91,905)</v>
      </c>
      <c r="AD17" s="94">
        <v>90.27</v>
      </c>
      <c r="AE17" s="91">
        <f t="shared" si="4"/>
        <v>9.7807714533371861E-3</v>
      </c>
      <c r="AF17" s="103">
        <v>0</v>
      </c>
      <c r="AG17" s="103">
        <v>0</v>
      </c>
    </row>
    <row r="18" spans="1:33" ht="41.4" x14ac:dyDescent="0.3">
      <c r="A18" s="84" t="s">
        <v>36</v>
      </c>
      <c r="B18" s="101">
        <v>5</v>
      </c>
      <c r="C18" s="89" t="s">
        <v>93</v>
      </c>
      <c r="D18" s="102" t="s">
        <v>94</v>
      </c>
      <c r="E18" s="102" t="s">
        <v>95</v>
      </c>
      <c r="F18" s="89" t="s">
        <v>96</v>
      </c>
      <c r="G18" s="89" t="s">
        <v>54</v>
      </c>
      <c r="H18" s="89">
        <v>7</v>
      </c>
      <c r="I18" s="89">
        <v>7</v>
      </c>
      <c r="J18" s="103">
        <v>2</v>
      </c>
      <c r="K18" s="103">
        <v>0</v>
      </c>
      <c r="L18" s="92"/>
      <c r="M18" s="89">
        <v>3</v>
      </c>
      <c r="N18" s="103">
        <f t="shared" si="0"/>
        <v>2</v>
      </c>
      <c r="O18" s="89" t="s">
        <v>42</v>
      </c>
      <c r="P18" s="93" t="s">
        <v>97</v>
      </c>
      <c r="Q18" s="92"/>
      <c r="R18" s="89">
        <v>2</v>
      </c>
      <c r="S18" s="89">
        <v>0</v>
      </c>
      <c r="T18" s="101">
        <v>12</v>
      </c>
      <c r="U18" s="101">
        <f t="shared" si="1"/>
        <v>9</v>
      </c>
      <c r="V18" s="104"/>
      <c r="W18" s="105">
        <v>5000000</v>
      </c>
      <c r="X18" s="105">
        <v>5000000</v>
      </c>
      <c r="Y18" s="104"/>
      <c r="Z18" s="90">
        <v>13500</v>
      </c>
      <c r="AA18" s="103" t="str">
        <f t="shared" si="2"/>
        <v>Small</v>
      </c>
      <c r="AB18" s="95">
        <v>68000</v>
      </c>
      <c r="AC18" s="95" t="str">
        <f t="shared" si="3"/>
        <v>DAC</v>
      </c>
      <c r="AD18" s="94" t="s">
        <v>63</v>
      </c>
      <c r="AE18" s="91" t="e">
        <f t="shared" si="4"/>
        <v>#VALUE!</v>
      </c>
      <c r="AF18" s="103">
        <v>2</v>
      </c>
      <c r="AG18" s="103">
        <v>0</v>
      </c>
    </row>
    <row r="19" spans="1:33" ht="27.6" x14ac:dyDescent="0.3">
      <c r="A19" s="153" t="s">
        <v>49</v>
      </c>
      <c r="B19" s="101">
        <v>4</v>
      </c>
      <c r="C19" s="89" t="s">
        <v>98</v>
      </c>
      <c r="D19" s="102" t="s">
        <v>99</v>
      </c>
      <c r="E19" s="102" t="s">
        <v>100</v>
      </c>
      <c r="F19" s="89" t="s">
        <v>53</v>
      </c>
      <c r="G19" s="89" t="s">
        <v>54</v>
      </c>
      <c r="H19" s="89">
        <v>7</v>
      </c>
      <c r="I19" s="89">
        <v>8</v>
      </c>
      <c r="J19" s="103">
        <v>1</v>
      </c>
      <c r="K19" s="103">
        <v>0</v>
      </c>
      <c r="L19" s="92"/>
      <c r="M19" s="89">
        <v>2</v>
      </c>
      <c r="N19" s="103">
        <f t="shared" si="0"/>
        <v>1</v>
      </c>
      <c r="O19" s="89" t="s">
        <v>42</v>
      </c>
      <c r="P19" s="93" t="s">
        <v>55</v>
      </c>
      <c r="Q19" s="92"/>
      <c r="R19" s="89">
        <v>2</v>
      </c>
      <c r="S19" s="89">
        <v>0</v>
      </c>
      <c r="T19" s="101">
        <v>11</v>
      </c>
      <c r="U19" s="101">
        <f t="shared" si="1"/>
        <v>9</v>
      </c>
      <c r="V19" s="104"/>
      <c r="W19" s="105">
        <v>1200000</v>
      </c>
      <c r="X19" s="105">
        <v>1200000</v>
      </c>
      <c r="Y19" s="104"/>
      <c r="Z19" s="90">
        <v>113267</v>
      </c>
      <c r="AA19" s="103" t="str">
        <f t="shared" si="2"/>
        <v>Large</v>
      </c>
      <c r="AB19" s="95">
        <v>60374</v>
      </c>
      <c r="AC19" s="95" t="str">
        <f t="shared" si="3"/>
        <v>DAC</v>
      </c>
      <c r="AD19" s="94" t="s">
        <v>63</v>
      </c>
      <c r="AE19" s="91" t="e">
        <f t="shared" si="4"/>
        <v>#VALUE!</v>
      </c>
      <c r="AF19" s="103">
        <v>1</v>
      </c>
      <c r="AG19" s="103">
        <v>0</v>
      </c>
    </row>
    <row r="20" spans="1:33" ht="27.6" x14ac:dyDescent="0.3">
      <c r="A20" s="153" t="s">
        <v>49</v>
      </c>
      <c r="B20" s="101">
        <v>8</v>
      </c>
      <c r="C20" s="89" t="s">
        <v>101</v>
      </c>
      <c r="D20" s="102" t="s">
        <v>102</v>
      </c>
      <c r="E20" s="102" t="s">
        <v>103</v>
      </c>
      <c r="F20" s="97" t="s">
        <v>78</v>
      </c>
      <c r="G20" s="97" t="s">
        <v>46</v>
      </c>
      <c r="H20" s="89">
        <v>6</v>
      </c>
      <c r="I20" s="89">
        <v>7</v>
      </c>
      <c r="J20" s="103">
        <v>2</v>
      </c>
      <c r="K20" s="103">
        <v>0</v>
      </c>
      <c r="L20" s="92"/>
      <c r="M20" s="89">
        <v>3</v>
      </c>
      <c r="N20" s="103">
        <f t="shared" si="0"/>
        <v>2</v>
      </c>
      <c r="O20" s="97" t="s">
        <v>55</v>
      </c>
      <c r="P20" s="98" t="s">
        <v>55</v>
      </c>
      <c r="Q20" s="92"/>
      <c r="R20" s="89">
        <v>0</v>
      </c>
      <c r="S20" s="89">
        <v>0</v>
      </c>
      <c r="T20" s="101">
        <v>9</v>
      </c>
      <c r="U20" s="101">
        <f t="shared" si="1"/>
        <v>9</v>
      </c>
      <c r="V20" s="104"/>
      <c r="W20" s="105">
        <v>31000000</v>
      </c>
      <c r="X20" s="105">
        <v>31000000</v>
      </c>
      <c r="Y20" s="104"/>
      <c r="Z20" s="96">
        <v>71554</v>
      </c>
      <c r="AA20" s="103" t="str">
        <f t="shared" si="2"/>
        <v>Medium</v>
      </c>
      <c r="AB20" s="108">
        <v>68956</v>
      </c>
      <c r="AC20" s="95" t="str">
        <f t="shared" si="3"/>
        <v>DAC</v>
      </c>
      <c r="AD20" s="107">
        <v>23.82</v>
      </c>
      <c r="AE20" s="91">
        <f t="shared" si="4"/>
        <v>4.14525204478218E-3</v>
      </c>
      <c r="AF20" s="103">
        <v>2</v>
      </c>
      <c r="AG20" s="103">
        <v>0</v>
      </c>
    </row>
    <row r="21" spans="1:33" ht="41.4" x14ac:dyDescent="0.3">
      <c r="A21" s="84" t="s">
        <v>36</v>
      </c>
      <c r="B21" s="101">
        <v>2</v>
      </c>
      <c r="C21" s="89" t="s">
        <v>104</v>
      </c>
      <c r="D21" s="102" t="s">
        <v>105</v>
      </c>
      <c r="E21" s="102" t="s">
        <v>106</v>
      </c>
      <c r="F21" s="89" t="s">
        <v>40</v>
      </c>
      <c r="G21" s="89" t="s">
        <v>46</v>
      </c>
      <c r="H21" s="89">
        <v>6</v>
      </c>
      <c r="I21" s="89">
        <v>7</v>
      </c>
      <c r="J21" s="103">
        <v>0</v>
      </c>
      <c r="K21" s="103">
        <v>0</v>
      </c>
      <c r="L21" s="92"/>
      <c r="M21" s="89">
        <v>3</v>
      </c>
      <c r="N21" s="103">
        <f t="shared" si="0"/>
        <v>0</v>
      </c>
      <c r="O21" s="89" t="s">
        <v>42</v>
      </c>
      <c r="P21" s="89" t="s">
        <v>62</v>
      </c>
      <c r="Q21" s="92"/>
      <c r="R21" s="89">
        <v>4</v>
      </c>
      <c r="S21" s="89">
        <v>1</v>
      </c>
      <c r="T21" s="101">
        <v>13</v>
      </c>
      <c r="U21" s="101">
        <f t="shared" si="1"/>
        <v>8</v>
      </c>
      <c r="V21" s="104"/>
      <c r="W21" s="105">
        <v>25000000</v>
      </c>
      <c r="X21" s="105">
        <v>25000000</v>
      </c>
      <c r="Y21" s="104"/>
      <c r="Z21" s="90">
        <v>136000</v>
      </c>
      <c r="AA21" s="103" t="str">
        <f t="shared" si="2"/>
        <v>Large</v>
      </c>
      <c r="AB21" s="95">
        <v>76433</v>
      </c>
      <c r="AC21" s="95" t="str">
        <f t="shared" si="3"/>
        <v>80%-100% MHI</v>
      </c>
      <c r="AD21" s="94">
        <v>21.33</v>
      </c>
      <c r="AE21" s="91">
        <f t="shared" si="4"/>
        <v>3.3488153022908952E-3</v>
      </c>
      <c r="AF21" s="103">
        <v>0</v>
      </c>
      <c r="AG21" s="103">
        <v>0</v>
      </c>
    </row>
    <row r="22" spans="1:33" ht="27.6" x14ac:dyDescent="0.3">
      <c r="A22" s="84" t="s">
        <v>36</v>
      </c>
      <c r="B22" s="101">
        <v>9</v>
      </c>
      <c r="C22" s="89" t="s">
        <v>107</v>
      </c>
      <c r="D22" s="102" t="s">
        <v>108</v>
      </c>
      <c r="E22" s="102" t="s">
        <v>109</v>
      </c>
      <c r="F22" s="89" t="s">
        <v>67</v>
      </c>
      <c r="G22" s="89" t="s">
        <v>46</v>
      </c>
      <c r="H22" s="89">
        <v>6</v>
      </c>
      <c r="I22" s="89">
        <v>7</v>
      </c>
      <c r="J22" s="103">
        <v>0</v>
      </c>
      <c r="K22" s="103">
        <v>0</v>
      </c>
      <c r="L22" s="92"/>
      <c r="M22" s="89">
        <v>3</v>
      </c>
      <c r="N22" s="103">
        <f t="shared" si="0"/>
        <v>0</v>
      </c>
      <c r="O22" s="89" t="s">
        <v>42</v>
      </c>
      <c r="P22" s="93" t="s">
        <v>42</v>
      </c>
      <c r="Q22" s="92"/>
      <c r="R22" s="89">
        <v>4</v>
      </c>
      <c r="S22" s="89">
        <v>1</v>
      </c>
      <c r="T22" s="101">
        <v>13</v>
      </c>
      <c r="U22" s="101">
        <f t="shared" si="1"/>
        <v>8</v>
      </c>
      <c r="V22" s="104"/>
      <c r="W22" s="105">
        <v>4601000</v>
      </c>
      <c r="X22" s="105">
        <v>4601000</v>
      </c>
      <c r="Y22" s="104"/>
      <c r="Z22" s="90">
        <v>90332</v>
      </c>
      <c r="AA22" s="103" t="str">
        <f t="shared" si="2"/>
        <v>Medium</v>
      </c>
      <c r="AB22" s="95">
        <v>112933</v>
      </c>
      <c r="AC22" s="95" t="str">
        <f t="shared" si="3"/>
        <v>&gt;MHI ($91,905)</v>
      </c>
      <c r="AD22" s="94">
        <v>51.74</v>
      </c>
      <c r="AE22" s="91">
        <f t="shared" si="4"/>
        <v>5.4977730158589609E-3</v>
      </c>
      <c r="AF22" s="103">
        <v>0</v>
      </c>
      <c r="AG22" s="103">
        <v>0</v>
      </c>
    </row>
    <row r="23" spans="1:33" ht="27.6" x14ac:dyDescent="0.3">
      <c r="A23" s="84" t="s">
        <v>36</v>
      </c>
      <c r="B23" s="101">
        <v>9</v>
      </c>
      <c r="C23" s="89" t="s">
        <v>110</v>
      </c>
      <c r="D23" s="102" t="s">
        <v>111</v>
      </c>
      <c r="E23" s="102" t="s">
        <v>112</v>
      </c>
      <c r="F23" s="89" t="s">
        <v>53</v>
      </c>
      <c r="G23" s="89" t="s">
        <v>54</v>
      </c>
      <c r="H23" s="89">
        <v>7</v>
      </c>
      <c r="I23" s="89">
        <v>8</v>
      </c>
      <c r="J23" s="103">
        <v>0</v>
      </c>
      <c r="K23" s="103">
        <v>0</v>
      </c>
      <c r="L23" s="92"/>
      <c r="M23" s="89">
        <v>3</v>
      </c>
      <c r="N23" s="103">
        <f t="shared" si="0"/>
        <v>0</v>
      </c>
      <c r="O23" s="89" t="s">
        <v>42</v>
      </c>
      <c r="P23" s="93" t="s">
        <v>113</v>
      </c>
      <c r="Q23" s="92"/>
      <c r="R23" s="89">
        <v>3</v>
      </c>
      <c r="S23" s="89">
        <v>0</v>
      </c>
      <c r="T23" s="101">
        <v>13</v>
      </c>
      <c r="U23" s="101">
        <f t="shared" si="1"/>
        <v>8</v>
      </c>
      <c r="V23" s="104"/>
      <c r="W23" s="105">
        <v>4332000</v>
      </c>
      <c r="X23" s="105">
        <v>4332000</v>
      </c>
      <c r="Y23" s="104"/>
      <c r="Z23" s="90">
        <v>37000</v>
      </c>
      <c r="AA23" s="103" t="str">
        <f t="shared" si="2"/>
        <v>Medium</v>
      </c>
      <c r="AB23" s="95">
        <v>111582</v>
      </c>
      <c r="AC23" s="95" t="str">
        <f t="shared" si="3"/>
        <v>&gt;MHI ($91,905)</v>
      </c>
      <c r="AD23" s="94">
        <v>82.71</v>
      </c>
      <c r="AE23" s="91">
        <f t="shared" si="4"/>
        <v>8.8949830617841581E-3</v>
      </c>
      <c r="AF23" s="103">
        <v>0</v>
      </c>
      <c r="AG23" s="103">
        <v>0</v>
      </c>
    </row>
    <row r="24" spans="1:33" ht="27.6" x14ac:dyDescent="0.3">
      <c r="A24" s="204" t="s">
        <v>36</v>
      </c>
      <c r="B24" s="101">
        <v>2</v>
      </c>
      <c r="C24" s="89" t="s">
        <v>114</v>
      </c>
      <c r="D24" s="102" t="s">
        <v>115</v>
      </c>
      <c r="E24" s="102" t="s">
        <v>116</v>
      </c>
      <c r="F24" s="89" t="s">
        <v>40</v>
      </c>
      <c r="G24" s="89" t="s">
        <v>41</v>
      </c>
      <c r="H24" s="89">
        <v>8</v>
      </c>
      <c r="I24" s="89">
        <v>8</v>
      </c>
      <c r="J24" s="103">
        <v>0</v>
      </c>
      <c r="K24" s="103">
        <v>0</v>
      </c>
      <c r="L24" s="92"/>
      <c r="M24" s="89">
        <v>2</v>
      </c>
      <c r="N24" s="103">
        <f t="shared" si="0"/>
        <v>0</v>
      </c>
      <c r="O24" s="89" t="s">
        <v>42</v>
      </c>
      <c r="P24" s="93" t="s">
        <v>55</v>
      </c>
      <c r="Q24" s="92"/>
      <c r="R24" s="89">
        <v>2</v>
      </c>
      <c r="S24" s="89">
        <v>0</v>
      </c>
      <c r="T24" s="101">
        <v>12</v>
      </c>
      <c r="U24" s="101">
        <f t="shared" si="1"/>
        <v>8</v>
      </c>
      <c r="V24" s="104"/>
      <c r="W24" s="105">
        <v>16606154</v>
      </c>
      <c r="X24" s="105">
        <v>16606154</v>
      </c>
      <c r="Y24" s="104"/>
      <c r="Z24" s="90">
        <v>100000</v>
      </c>
      <c r="AA24" s="103" t="str">
        <f t="shared" si="2"/>
        <v>Medium</v>
      </c>
      <c r="AB24" s="95">
        <v>78187</v>
      </c>
      <c r="AC24" s="95" t="str">
        <f t="shared" si="3"/>
        <v>80%-100% MHI</v>
      </c>
      <c r="AD24" s="94">
        <v>35.17</v>
      </c>
      <c r="AE24" s="91">
        <f t="shared" si="4"/>
        <v>5.3978282834742349E-3</v>
      </c>
      <c r="AF24" s="103">
        <v>0</v>
      </c>
      <c r="AG24" s="103">
        <v>0</v>
      </c>
    </row>
    <row r="25" spans="1:33" ht="27.6" x14ac:dyDescent="0.3">
      <c r="A25" s="154" t="s">
        <v>36</v>
      </c>
      <c r="B25" s="101">
        <v>5</v>
      </c>
      <c r="C25" s="89" t="s">
        <v>117</v>
      </c>
      <c r="D25" s="102" t="s">
        <v>118</v>
      </c>
      <c r="E25" s="102" t="s">
        <v>119</v>
      </c>
      <c r="F25" s="89" t="s">
        <v>40</v>
      </c>
      <c r="G25" s="89" t="s">
        <v>41</v>
      </c>
      <c r="H25" s="89">
        <v>8</v>
      </c>
      <c r="I25" s="89">
        <v>8</v>
      </c>
      <c r="J25" s="103">
        <v>0</v>
      </c>
      <c r="K25" s="103">
        <v>0</v>
      </c>
      <c r="L25" s="92"/>
      <c r="M25" s="89">
        <v>2</v>
      </c>
      <c r="N25" s="103">
        <f t="shared" si="0"/>
        <v>0</v>
      </c>
      <c r="O25" s="89" t="s">
        <v>42</v>
      </c>
      <c r="P25" s="93" t="s">
        <v>55</v>
      </c>
      <c r="Q25" s="92"/>
      <c r="R25" s="89">
        <v>2</v>
      </c>
      <c r="S25" s="89">
        <v>0</v>
      </c>
      <c r="T25" s="101">
        <v>12</v>
      </c>
      <c r="U25" s="101">
        <f t="shared" si="1"/>
        <v>8</v>
      </c>
      <c r="V25" s="104"/>
      <c r="W25" s="105">
        <v>734364</v>
      </c>
      <c r="X25" s="105">
        <v>734364</v>
      </c>
      <c r="Y25" s="104"/>
      <c r="Z25" s="103" t="s">
        <v>63</v>
      </c>
      <c r="AA25" s="103"/>
      <c r="AB25" s="106" t="s">
        <v>63</v>
      </c>
      <c r="AC25" s="95"/>
      <c r="AD25" s="103" t="s">
        <v>63</v>
      </c>
      <c r="AE25" s="91" t="e">
        <f t="shared" si="4"/>
        <v>#VALUE!</v>
      </c>
      <c r="AF25" s="103">
        <v>0</v>
      </c>
      <c r="AG25" s="103">
        <v>0</v>
      </c>
    </row>
    <row r="26" spans="1:33" ht="27.6" x14ac:dyDescent="0.3">
      <c r="A26" s="154" t="s">
        <v>36</v>
      </c>
      <c r="B26" s="101">
        <v>8</v>
      </c>
      <c r="C26" s="89" t="s">
        <v>120</v>
      </c>
      <c r="D26" s="102" t="s">
        <v>121</v>
      </c>
      <c r="E26" s="102" t="s">
        <v>122</v>
      </c>
      <c r="F26" s="89" t="s">
        <v>78</v>
      </c>
      <c r="G26" s="89" t="s">
        <v>46</v>
      </c>
      <c r="H26" s="89">
        <v>6</v>
      </c>
      <c r="I26" s="89">
        <v>7</v>
      </c>
      <c r="J26" s="103">
        <v>1</v>
      </c>
      <c r="K26" s="103">
        <v>0</v>
      </c>
      <c r="L26" s="92"/>
      <c r="M26" s="89">
        <v>3</v>
      </c>
      <c r="N26" s="103">
        <f t="shared" si="0"/>
        <v>1</v>
      </c>
      <c r="O26" s="89" t="s">
        <v>42</v>
      </c>
      <c r="P26" s="93">
        <v>0.6</v>
      </c>
      <c r="Q26" s="92"/>
      <c r="R26" s="89">
        <v>3</v>
      </c>
      <c r="S26" s="89">
        <v>0</v>
      </c>
      <c r="T26" s="101">
        <v>12</v>
      </c>
      <c r="U26" s="101">
        <f t="shared" si="1"/>
        <v>8</v>
      </c>
      <c r="V26" s="104"/>
      <c r="W26" s="105">
        <v>20001412</v>
      </c>
      <c r="X26" s="105">
        <v>20001412</v>
      </c>
      <c r="Y26" s="104"/>
      <c r="Z26" s="90">
        <v>875000</v>
      </c>
      <c r="AA26" s="103" t="str">
        <f>IF(Z26&gt;100000,"Large",IF(Z26&gt;20000,"Medium",IF(Z26&lt;20000,"Small")))</f>
        <v>Large</v>
      </c>
      <c r="AB26" s="95">
        <v>72648</v>
      </c>
      <c r="AC26" s="95" t="str">
        <f>IF(AB26&gt;91905,"&gt;MHI ($91,905)",IF(AB26&gt;73524,"80%-100% MHI",IF(AB26&lt;73524,"DAC")))</f>
        <v>DAC</v>
      </c>
      <c r="AD26" s="94">
        <v>20</v>
      </c>
      <c r="AE26" s="91">
        <f t="shared" si="4"/>
        <v>3.3036009250082591E-3</v>
      </c>
      <c r="AF26" s="103">
        <v>1</v>
      </c>
      <c r="AG26" s="103">
        <v>0</v>
      </c>
    </row>
    <row r="27" spans="1:33" ht="27.6" x14ac:dyDescent="0.3">
      <c r="A27" s="85" t="s">
        <v>49</v>
      </c>
      <c r="B27" s="101">
        <v>2</v>
      </c>
      <c r="C27" s="89" t="s">
        <v>123</v>
      </c>
      <c r="D27" s="102" t="s">
        <v>124</v>
      </c>
      <c r="E27" s="102" t="s">
        <v>125</v>
      </c>
      <c r="F27" s="97" t="s">
        <v>53</v>
      </c>
      <c r="G27" s="97" t="s">
        <v>54</v>
      </c>
      <c r="H27" s="89">
        <v>7</v>
      </c>
      <c r="I27" s="89">
        <v>8</v>
      </c>
      <c r="J27" s="103">
        <v>0</v>
      </c>
      <c r="K27" s="103">
        <v>0</v>
      </c>
      <c r="L27" s="92"/>
      <c r="M27" s="89">
        <v>3</v>
      </c>
      <c r="N27" s="103">
        <f t="shared" si="0"/>
        <v>0</v>
      </c>
      <c r="O27" s="97" t="s">
        <v>55</v>
      </c>
      <c r="P27" s="98"/>
      <c r="Q27" s="92"/>
      <c r="R27" s="89">
        <v>0</v>
      </c>
      <c r="S27" s="89">
        <v>0</v>
      </c>
      <c r="T27" s="101">
        <v>10</v>
      </c>
      <c r="U27" s="101">
        <f t="shared" si="1"/>
        <v>8</v>
      </c>
      <c r="V27" s="104"/>
      <c r="W27" s="105">
        <v>27230018</v>
      </c>
      <c r="X27" s="105">
        <v>27230018</v>
      </c>
      <c r="Y27" s="104"/>
      <c r="Z27" s="96">
        <v>27000</v>
      </c>
      <c r="AA27" s="103" t="str">
        <f>IF(Z27&gt;100000,"Large",IF(Z27&gt;20000,"Medium",IF(Z27&lt;20000,"Small")))</f>
        <v>Medium</v>
      </c>
      <c r="AB27" s="108">
        <v>118000</v>
      </c>
      <c r="AC27" s="95" t="str">
        <f>IF(AB27&gt;91905,"&gt;MHI ($91,905)",IF(AB27&gt;73524,"80%-100% MHI",IF(AB27&lt;73524,"DAC")))</f>
        <v>&gt;MHI ($91,905)</v>
      </c>
      <c r="AD27" s="107">
        <v>97.34</v>
      </c>
      <c r="AE27" s="91">
        <f t="shared" si="4"/>
        <v>9.8989830508474565E-3</v>
      </c>
      <c r="AF27" s="103">
        <v>0</v>
      </c>
      <c r="AG27" s="103">
        <v>0</v>
      </c>
    </row>
    <row r="28" spans="1:33" ht="27.6" x14ac:dyDescent="0.3">
      <c r="A28" s="85" t="s">
        <v>49</v>
      </c>
      <c r="B28" s="101">
        <v>5</v>
      </c>
      <c r="C28" s="89" t="s">
        <v>126</v>
      </c>
      <c r="D28" s="102" t="s">
        <v>127</v>
      </c>
      <c r="E28" s="102" t="s">
        <v>128</v>
      </c>
      <c r="F28" s="97" t="s">
        <v>78</v>
      </c>
      <c r="G28" s="97" t="s">
        <v>46</v>
      </c>
      <c r="H28" s="89">
        <v>6</v>
      </c>
      <c r="I28" s="89">
        <v>7</v>
      </c>
      <c r="J28" s="103">
        <v>0</v>
      </c>
      <c r="K28" s="103">
        <v>0</v>
      </c>
      <c r="L28" s="92"/>
      <c r="M28" s="89">
        <v>3</v>
      </c>
      <c r="N28" s="103">
        <f t="shared" si="0"/>
        <v>0</v>
      </c>
      <c r="O28" s="97" t="s">
        <v>42</v>
      </c>
      <c r="P28" s="98" t="s">
        <v>113</v>
      </c>
      <c r="Q28" s="92"/>
      <c r="R28" s="89">
        <v>1</v>
      </c>
      <c r="S28" s="89">
        <v>0</v>
      </c>
      <c r="T28" s="167">
        <v>10</v>
      </c>
      <c r="U28" s="167">
        <f t="shared" si="1"/>
        <v>7</v>
      </c>
      <c r="V28" s="173"/>
      <c r="W28" s="105">
        <v>9402000</v>
      </c>
      <c r="X28" s="105">
        <v>9402000</v>
      </c>
      <c r="Y28" s="104"/>
      <c r="Z28" s="96">
        <v>508172</v>
      </c>
      <c r="AA28" s="103" t="str">
        <f>IF(Z28&gt;100000,"Large",IF(Z28&gt;20000,"Medium",IF(Z28&lt;20000,"Small")))</f>
        <v>Large</v>
      </c>
      <c r="AB28" s="108">
        <v>76433</v>
      </c>
      <c r="AC28" s="95" t="str">
        <f>IF(AB28&gt;91905,"&gt;MHI ($91,905)",IF(AB28&gt;73524,"80%-100% MHI",IF(AB28&lt;73524,"DAC")))</f>
        <v>80%-100% MHI</v>
      </c>
      <c r="AD28" s="107">
        <v>21</v>
      </c>
      <c r="AE28" s="91">
        <f t="shared" si="4"/>
        <v>3.2970052202582656E-3</v>
      </c>
      <c r="AF28" s="103">
        <v>0</v>
      </c>
      <c r="AG28" s="103">
        <v>0</v>
      </c>
    </row>
    <row r="29" spans="1:33" ht="27.6" x14ac:dyDescent="0.3">
      <c r="A29" s="85" t="s">
        <v>49</v>
      </c>
      <c r="B29" s="101">
        <v>2</v>
      </c>
      <c r="C29" s="89" t="s">
        <v>129</v>
      </c>
      <c r="D29" s="102" t="s">
        <v>130</v>
      </c>
      <c r="E29" s="102" t="s">
        <v>131</v>
      </c>
      <c r="F29" s="97" t="s">
        <v>78</v>
      </c>
      <c r="G29" s="97" t="s">
        <v>46</v>
      </c>
      <c r="H29" s="89">
        <v>6</v>
      </c>
      <c r="I29" s="89">
        <v>7</v>
      </c>
      <c r="J29" s="103">
        <v>0</v>
      </c>
      <c r="K29" s="103">
        <v>0</v>
      </c>
      <c r="L29" s="92"/>
      <c r="M29" s="89">
        <v>3</v>
      </c>
      <c r="N29" s="103">
        <f t="shared" si="0"/>
        <v>0</v>
      </c>
      <c r="O29" s="97" t="s">
        <v>55</v>
      </c>
      <c r="P29" s="98" t="s">
        <v>113</v>
      </c>
      <c r="Q29" s="92"/>
      <c r="R29" s="89">
        <v>1</v>
      </c>
      <c r="S29" s="89">
        <v>0</v>
      </c>
      <c r="T29" s="101">
        <v>10</v>
      </c>
      <c r="U29" s="101">
        <f t="shared" si="1"/>
        <v>7</v>
      </c>
      <c r="V29" s="104"/>
      <c r="W29" s="105">
        <v>121982458</v>
      </c>
      <c r="X29" s="105">
        <v>50000000</v>
      </c>
      <c r="Y29" s="104"/>
      <c r="Z29" s="96">
        <v>153656</v>
      </c>
      <c r="AA29" s="103" t="str">
        <f>IF(Z29&gt;100000,"Large",IF(Z29&gt;20000,"Medium",IF(Z29&lt;20000,"Small")))</f>
        <v>Large</v>
      </c>
      <c r="AB29" s="108">
        <v>110000</v>
      </c>
      <c r="AC29" s="95" t="str">
        <f>IF(AB29&gt;91905,"&gt;MHI ($91,905)",IF(AB29&gt;73524,"80%-100% MHI",IF(AB29&lt;73524,"DAC")))</f>
        <v>&gt;MHI ($91,905)</v>
      </c>
      <c r="AD29" s="107">
        <v>75.81</v>
      </c>
      <c r="AE29" s="91">
        <f t="shared" si="4"/>
        <v>8.2701818181818189E-3</v>
      </c>
      <c r="AF29" s="103">
        <v>0</v>
      </c>
      <c r="AG29" s="103">
        <v>0</v>
      </c>
    </row>
    <row r="30" spans="1:33" ht="27.6" x14ac:dyDescent="0.3">
      <c r="A30" s="166" t="s">
        <v>36</v>
      </c>
      <c r="B30" s="167">
        <v>9</v>
      </c>
      <c r="C30" s="168" t="s">
        <v>132</v>
      </c>
      <c r="D30" s="169" t="s">
        <v>133</v>
      </c>
      <c r="E30" s="169" t="s">
        <v>134</v>
      </c>
      <c r="F30" s="168" t="s">
        <v>67</v>
      </c>
      <c r="G30" s="168" t="s">
        <v>46</v>
      </c>
      <c r="H30" s="168">
        <v>8</v>
      </c>
      <c r="I30" s="168">
        <v>7</v>
      </c>
      <c r="J30" s="170">
        <v>0</v>
      </c>
      <c r="K30" s="170">
        <v>0</v>
      </c>
      <c r="L30" s="171"/>
      <c r="M30" s="168">
        <v>3</v>
      </c>
      <c r="N30" s="170">
        <f t="shared" si="0"/>
        <v>0</v>
      </c>
      <c r="O30" s="168" t="s">
        <v>42</v>
      </c>
      <c r="P30" s="172" t="s">
        <v>55</v>
      </c>
      <c r="Q30" s="171"/>
      <c r="R30" s="168">
        <v>2</v>
      </c>
      <c r="S30" s="168">
        <v>0</v>
      </c>
      <c r="T30" s="167">
        <v>13</v>
      </c>
      <c r="U30" s="167">
        <f t="shared" si="1"/>
        <v>7</v>
      </c>
      <c r="V30" s="173"/>
      <c r="W30" s="105">
        <v>27444700</v>
      </c>
      <c r="X30" s="105">
        <v>27444700</v>
      </c>
      <c r="Y30" s="173"/>
      <c r="Z30" s="96">
        <v>1420000</v>
      </c>
      <c r="AA30" s="103" t="str">
        <f t="shared" ref="AA30" si="5">IF(Z30&gt;100000,"Large",IF(Z30&gt;20000,"Medium",IF(Z30&lt;20000,"Small")))</f>
        <v>Large</v>
      </c>
      <c r="AB30" s="108">
        <v>95100</v>
      </c>
      <c r="AC30" s="95" t="str">
        <f t="shared" ref="AC30" si="6">IF(AB30&gt;91905,"&gt;MHI ($91,905)",IF(AB30&gt;73524,"80%-100% MHI",IF(AB30&lt;73524,"DAC")))</f>
        <v>&gt;MHI ($91,905)</v>
      </c>
      <c r="AD30" s="107">
        <v>37.200000000000003</v>
      </c>
      <c r="AE30" s="177">
        <f t="shared" si="4"/>
        <v>4.6940063091482657E-3</v>
      </c>
      <c r="AF30" s="170">
        <v>0</v>
      </c>
      <c r="AG30" s="170">
        <v>0</v>
      </c>
    </row>
    <row r="31" spans="1:33" ht="27.6" x14ac:dyDescent="0.3">
      <c r="A31" s="166" t="s">
        <v>36</v>
      </c>
      <c r="B31" s="167">
        <v>2</v>
      </c>
      <c r="C31" s="168" t="s">
        <v>135</v>
      </c>
      <c r="D31" s="169" t="s">
        <v>136</v>
      </c>
      <c r="E31" s="169" t="s">
        <v>137</v>
      </c>
      <c r="F31" s="168" t="s">
        <v>40</v>
      </c>
      <c r="G31" s="168" t="s">
        <v>46</v>
      </c>
      <c r="H31" s="168">
        <v>6</v>
      </c>
      <c r="I31" s="168">
        <v>7</v>
      </c>
      <c r="J31" s="170">
        <v>0</v>
      </c>
      <c r="K31" s="170">
        <v>0</v>
      </c>
      <c r="L31" s="171"/>
      <c r="M31" s="168">
        <v>3</v>
      </c>
      <c r="N31" s="170">
        <f t="shared" si="0"/>
        <v>0</v>
      </c>
      <c r="O31" s="168" t="s">
        <v>42</v>
      </c>
      <c r="P31" s="172">
        <v>0.6</v>
      </c>
      <c r="Q31" s="171"/>
      <c r="R31" s="168">
        <v>3</v>
      </c>
      <c r="S31" s="168">
        <v>0</v>
      </c>
      <c r="T31" s="167">
        <v>12</v>
      </c>
      <c r="U31" s="167">
        <f t="shared" si="1"/>
        <v>7</v>
      </c>
      <c r="V31" s="173"/>
      <c r="W31" s="105">
        <v>168658977</v>
      </c>
      <c r="X31" s="105">
        <v>50000000</v>
      </c>
      <c r="Y31" s="173"/>
      <c r="Z31" s="174">
        <v>221581</v>
      </c>
      <c r="AA31" s="170" t="str">
        <f t="shared" ref="AA31:AA42" si="7">IF(Z31&gt;100000,"Large",IF(Z31&gt;20000,"Medium",IF(Z31&lt;20000,"Small")))</f>
        <v>Large</v>
      </c>
      <c r="AB31" s="175">
        <v>158271</v>
      </c>
      <c r="AC31" s="175" t="str">
        <f t="shared" ref="AC31:AC42" si="8">IF(AB31&gt;91905,"&gt;MHI ($91,905)",IF(AB31&gt;73524,"80%-100% MHI",IF(AB31&lt;73524,"DAC")))</f>
        <v>&gt;MHI ($91,905)</v>
      </c>
      <c r="AD31" s="176">
        <v>43.32</v>
      </c>
      <c r="AE31" s="177">
        <f t="shared" si="4"/>
        <v>3.284493053054571E-3</v>
      </c>
      <c r="AF31" s="170">
        <v>0</v>
      </c>
      <c r="AG31" s="170">
        <v>0</v>
      </c>
    </row>
    <row r="32" spans="1:33" ht="27.6" x14ac:dyDescent="0.3">
      <c r="A32" s="166" t="s">
        <v>36</v>
      </c>
      <c r="B32" s="167">
        <v>2</v>
      </c>
      <c r="C32" s="168" t="s">
        <v>138</v>
      </c>
      <c r="D32" s="169" t="s">
        <v>130</v>
      </c>
      <c r="E32" s="169" t="s">
        <v>139</v>
      </c>
      <c r="F32" s="168" t="s">
        <v>40</v>
      </c>
      <c r="G32" s="168" t="s">
        <v>46</v>
      </c>
      <c r="H32" s="168">
        <v>6</v>
      </c>
      <c r="I32" s="168">
        <v>7</v>
      </c>
      <c r="J32" s="170">
        <v>0</v>
      </c>
      <c r="K32" s="170">
        <v>0</v>
      </c>
      <c r="L32" s="171"/>
      <c r="M32" s="168">
        <v>3</v>
      </c>
      <c r="N32" s="170">
        <f t="shared" si="0"/>
        <v>0</v>
      </c>
      <c r="O32" s="168" t="s">
        <v>42</v>
      </c>
      <c r="P32" s="172">
        <v>0.75</v>
      </c>
      <c r="Q32" s="171"/>
      <c r="R32" s="168">
        <v>3</v>
      </c>
      <c r="S32" s="168">
        <v>0</v>
      </c>
      <c r="T32" s="167">
        <v>12</v>
      </c>
      <c r="U32" s="167">
        <f t="shared" si="1"/>
        <v>7</v>
      </c>
      <c r="V32" s="173"/>
      <c r="W32" s="105">
        <v>215096000</v>
      </c>
      <c r="X32" s="105">
        <v>50000000</v>
      </c>
      <c r="Y32" s="173"/>
      <c r="Z32" s="174">
        <v>153656</v>
      </c>
      <c r="AA32" s="170" t="str">
        <f t="shared" si="7"/>
        <v>Large</v>
      </c>
      <c r="AB32" s="175">
        <v>110000</v>
      </c>
      <c r="AC32" s="175" t="str">
        <f t="shared" si="8"/>
        <v>&gt;MHI ($91,905)</v>
      </c>
      <c r="AD32" s="176">
        <v>75.81</v>
      </c>
      <c r="AE32" s="177">
        <f t="shared" si="4"/>
        <v>8.2701818181818189E-3</v>
      </c>
      <c r="AF32" s="170">
        <v>0</v>
      </c>
      <c r="AG32" s="170">
        <v>0</v>
      </c>
    </row>
    <row r="33" spans="1:33" ht="41.4" x14ac:dyDescent="0.3">
      <c r="A33" s="154" t="s">
        <v>36</v>
      </c>
      <c r="B33" s="101">
        <v>8</v>
      </c>
      <c r="C33" s="89" t="s">
        <v>140</v>
      </c>
      <c r="D33" s="102" t="s">
        <v>121</v>
      </c>
      <c r="E33" s="102" t="s">
        <v>141</v>
      </c>
      <c r="F33" s="89" t="s">
        <v>142</v>
      </c>
      <c r="G33" s="89" t="s">
        <v>54</v>
      </c>
      <c r="H33" s="89">
        <v>7</v>
      </c>
      <c r="I33" s="89">
        <v>6</v>
      </c>
      <c r="J33" s="103">
        <v>1</v>
      </c>
      <c r="K33" s="103">
        <v>0</v>
      </c>
      <c r="L33" s="92"/>
      <c r="M33" s="89">
        <v>3</v>
      </c>
      <c r="N33" s="103">
        <f t="shared" si="0"/>
        <v>1</v>
      </c>
      <c r="O33" s="89" t="s">
        <v>42</v>
      </c>
      <c r="P33" s="93" t="s">
        <v>143</v>
      </c>
      <c r="Q33" s="92"/>
      <c r="R33" s="89">
        <v>2</v>
      </c>
      <c r="S33" s="89">
        <v>0</v>
      </c>
      <c r="T33" s="101">
        <v>12</v>
      </c>
      <c r="U33" s="101">
        <f t="shared" si="1"/>
        <v>7</v>
      </c>
      <c r="V33" s="104"/>
      <c r="W33" s="105">
        <v>87244000</v>
      </c>
      <c r="X33" s="105">
        <v>50000000</v>
      </c>
      <c r="Y33" s="104"/>
      <c r="Z33" s="90">
        <v>875000</v>
      </c>
      <c r="AA33" s="103" t="str">
        <f t="shared" si="7"/>
        <v>Large</v>
      </c>
      <c r="AB33" s="95">
        <v>72648</v>
      </c>
      <c r="AC33" s="95" t="str">
        <f t="shared" si="8"/>
        <v>DAC</v>
      </c>
      <c r="AD33" s="94">
        <v>20</v>
      </c>
      <c r="AE33" s="91">
        <f t="shared" si="4"/>
        <v>3.3036009250082591E-3</v>
      </c>
      <c r="AF33" s="103">
        <v>1</v>
      </c>
      <c r="AG33" s="103">
        <v>0</v>
      </c>
    </row>
    <row r="34" spans="1:33" ht="27.6" x14ac:dyDescent="0.3">
      <c r="A34" s="85" t="s">
        <v>49</v>
      </c>
      <c r="B34" s="101">
        <v>9</v>
      </c>
      <c r="C34" s="89" t="s">
        <v>144</v>
      </c>
      <c r="D34" s="102" t="s">
        <v>145</v>
      </c>
      <c r="E34" s="102" t="s">
        <v>146</v>
      </c>
      <c r="F34" s="97" t="s">
        <v>78</v>
      </c>
      <c r="G34" s="97" t="s">
        <v>46</v>
      </c>
      <c r="H34" s="89">
        <v>6</v>
      </c>
      <c r="I34" s="89">
        <v>7</v>
      </c>
      <c r="J34" s="103">
        <v>0</v>
      </c>
      <c r="K34" s="103">
        <v>0</v>
      </c>
      <c r="L34" s="92"/>
      <c r="M34" s="89">
        <v>3</v>
      </c>
      <c r="N34" s="103">
        <f t="shared" si="0"/>
        <v>0</v>
      </c>
      <c r="O34" s="97" t="s">
        <v>42</v>
      </c>
      <c r="P34" s="98" t="s">
        <v>113</v>
      </c>
      <c r="Q34" s="92"/>
      <c r="R34" s="89">
        <v>2</v>
      </c>
      <c r="S34" s="89">
        <v>0</v>
      </c>
      <c r="T34" s="101">
        <v>11</v>
      </c>
      <c r="U34" s="101">
        <f t="shared" si="1"/>
        <v>7</v>
      </c>
      <c r="V34" s="104"/>
      <c r="W34" s="105">
        <v>2150000</v>
      </c>
      <c r="X34" s="105">
        <v>2150000</v>
      </c>
      <c r="Y34" s="104"/>
      <c r="Z34" s="96">
        <v>23365</v>
      </c>
      <c r="AA34" s="103" t="str">
        <f t="shared" si="7"/>
        <v>Medium</v>
      </c>
      <c r="AB34" s="108">
        <v>135000</v>
      </c>
      <c r="AC34" s="95" t="str">
        <f t="shared" si="8"/>
        <v>&gt;MHI ($91,905)</v>
      </c>
      <c r="AD34" s="107">
        <v>76.88</v>
      </c>
      <c r="AE34" s="91">
        <f t="shared" si="4"/>
        <v>6.8337777777777772E-3</v>
      </c>
      <c r="AF34" s="103">
        <v>0</v>
      </c>
      <c r="AG34" s="103">
        <v>0</v>
      </c>
    </row>
    <row r="35" spans="1:33" ht="27.6" x14ac:dyDescent="0.3">
      <c r="A35" s="85" t="s">
        <v>49</v>
      </c>
      <c r="B35" s="101">
        <v>2</v>
      </c>
      <c r="C35" s="89" t="s">
        <v>147</v>
      </c>
      <c r="D35" s="102" t="s">
        <v>105</v>
      </c>
      <c r="E35" s="102" t="s">
        <v>148</v>
      </c>
      <c r="F35" s="97" t="s">
        <v>40</v>
      </c>
      <c r="G35" s="97" t="s">
        <v>46</v>
      </c>
      <c r="H35" s="89">
        <v>6</v>
      </c>
      <c r="I35" s="89">
        <v>7</v>
      </c>
      <c r="J35" s="103">
        <v>0</v>
      </c>
      <c r="K35" s="103">
        <v>0</v>
      </c>
      <c r="L35" s="92"/>
      <c r="M35" s="89">
        <v>3</v>
      </c>
      <c r="N35" s="103">
        <f t="shared" si="0"/>
        <v>0</v>
      </c>
      <c r="O35" s="97" t="s">
        <v>42</v>
      </c>
      <c r="P35" s="98" t="s">
        <v>55</v>
      </c>
      <c r="Q35" s="92"/>
      <c r="R35" s="89">
        <v>2</v>
      </c>
      <c r="S35" s="89">
        <v>0</v>
      </c>
      <c r="T35" s="101">
        <v>11</v>
      </c>
      <c r="U35" s="101">
        <f t="shared" si="1"/>
        <v>7</v>
      </c>
      <c r="V35" s="104"/>
      <c r="W35" s="105">
        <v>26000000</v>
      </c>
      <c r="X35" s="105">
        <v>26000000</v>
      </c>
      <c r="Y35" s="104"/>
      <c r="Z35" s="96">
        <v>136000</v>
      </c>
      <c r="AA35" s="103" t="str">
        <f t="shared" si="7"/>
        <v>Large</v>
      </c>
      <c r="AB35" s="108">
        <v>76433</v>
      </c>
      <c r="AC35" s="95" t="str">
        <f t="shared" si="8"/>
        <v>80%-100% MHI</v>
      </c>
      <c r="AD35" s="107">
        <v>21.33</v>
      </c>
      <c r="AE35" s="91">
        <f t="shared" si="4"/>
        <v>3.3488153022908952E-3</v>
      </c>
      <c r="AF35" s="103">
        <v>0</v>
      </c>
      <c r="AG35" s="103">
        <v>0</v>
      </c>
    </row>
    <row r="36" spans="1:33" ht="27.6" x14ac:dyDescent="0.3">
      <c r="A36" s="85" t="s">
        <v>49</v>
      </c>
      <c r="B36" s="101">
        <v>8</v>
      </c>
      <c r="C36" s="89" t="s">
        <v>149</v>
      </c>
      <c r="D36" s="102" t="s">
        <v>150</v>
      </c>
      <c r="E36" s="102" t="s">
        <v>151</v>
      </c>
      <c r="F36" s="97" t="s">
        <v>78</v>
      </c>
      <c r="G36" s="97" t="s">
        <v>54</v>
      </c>
      <c r="H36" s="89">
        <v>4</v>
      </c>
      <c r="I36" s="89">
        <v>4</v>
      </c>
      <c r="J36" s="103">
        <v>2</v>
      </c>
      <c r="K36" s="103">
        <v>0</v>
      </c>
      <c r="L36" s="92"/>
      <c r="M36" s="89">
        <v>3</v>
      </c>
      <c r="N36" s="103">
        <f t="shared" si="0"/>
        <v>2</v>
      </c>
      <c r="O36" s="97" t="s">
        <v>42</v>
      </c>
      <c r="P36" s="98" t="s">
        <v>62</v>
      </c>
      <c r="Q36" s="92"/>
      <c r="R36" s="89">
        <v>4</v>
      </c>
      <c r="S36" s="89">
        <v>1</v>
      </c>
      <c r="T36" s="101">
        <v>11</v>
      </c>
      <c r="U36" s="101">
        <f t="shared" si="1"/>
        <v>7</v>
      </c>
      <c r="V36" s="104"/>
      <c r="W36" s="105">
        <v>4000000</v>
      </c>
      <c r="X36" s="105">
        <v>4000000</v>
      </c>
      <c r="Y36" s="104"/>
      <c r="Z36" s="96">
        <v>54318</v>
      </c>
      <c r="AA36" s="103" t="str">
        <f t="shared" si="7"/>
        <v>Medium</v>
      </c>
      <c r="AB36" s="108">
        <v>62213</v>
      </c>
      <c r="AC36" s="95" t="str">
        <f t="shared" si="8"/>
        <v>DAC</v>
      </c>
      <c r="AD36" s="107">
        <v>50</v>
      </c>
      <c r="AE36" s="91">
        <f t="shared" si="4"/>
        <v>9.6442865639014361E-3</v>
      </c>
      <c r="AF36" s="103">
        <v>2</v>
      </c>
      <c r="AG36" s="103">
        <v>0</v>
      </c>
    </row>
    <row r="37" spans="1:33" ht="27.6" x14ac:dyDescent="0.3">
      <c r="A37" s="85" t="s">
        <v>49</v>
      </c>
      <c r="B37" s="101">
        <v>9</v>
      </c>
      <c r="C37" s="89" t="s">
        <v>152</v>
      </c>
      <c r="D37" s="102" t="s">
        <v>133</v>
      </c>
      <c r="E37" s="102" t="s">
        <v>153</v>
      </c>
      <c r="F37" s="97" t="s">
        <v>78</v>
      </c>
      <c r="G37" s="97" t="s">
        <v>46</v>
      </c>
      <c r="H37" s="89">
        <v>6</v>
      </c>
      <c r="I37" s="89">
        <v>7</v>
      </c>
      <c r="J37" s="103">
        <v>0</v>
      </c>
      <c r="K37" s="103">
        <v>0</v>
      </c>
      <c r="L37" s="92"/>
      <c r="M37" s="89">
        <v>3</v>
      </c>
      <c r="N37" s="103">
        <f t="shared" si="0"/>
        <v>0</v>
      </c>
      <c r="O37" s="97" t="s">
        <v>55</v>
      </c>
      <c r="P37" s="98" t="s">
        <v>55</v>
      </c>
      <c r="Q37" s="92"/>
      <c r="R37" s="89">
        <v>0</v>
      </c>
      <c r="S37" s="89">
        <v>0</v>
      </c>
      <c r="T37" s="101">
        <v>9</v>
      </c>
      <c r="U37" s="101">
        <f t="shared" si="1"/>
        <v>7</v>
      </c>
      <c r="V37" s="104"/>
      <c r="W37" s="105">
        <v>516000000</v>
      </c>
      <c r="X37" s="105">
        <v>50000000</v>
      </c>
      <c r="Y37" s="104"/>
      <c r="Z37" s="96">
        <v>1420000</v>
      </c>
      <c r="AA37" s="103" t="str">
        <f t="shared" si="7"/>
        <v>Large</v>
      </c>
      <c r="AB37" s="108">
        <v>95100</v>
      </c>
      <c r="AC37" s="95" t="str">
        <f t="shared" si="8"/>
        <v>&gt;MHI ($91,905)</v>
      </c>
      <c r="AD37" s="107">
        <v>37.200000000000003</v>
      </c>
      <c r="AE37" s="91">
        <f t="shared" si="4"/>
        <v>4.6940063091482657E-3</v>
      </c>
      <c r="AF37" s="103">
        <v>0</v>
      </c>
      <c r="AG37" s="103">
        <v>0</v>
      </c>
    </row>
    <row r="38" spans="1:33" ht="27.6" x14ac:dyDescent="0.3">
      <c r="A38" s="85" t="s">
        <v>49</v>
      </c>
      <c r="B38" s="101">
        <v>2</v>
      </c>
      <c r="C38" s="89" t="s">
        <v>154</v>
      </c>
      <c r="D38" s="102" t="s">
        <v>155</v>
      </c>
      <c r="E38" s="102" t="s">
        <v>156</v>
      </c>
      <c r="F38" s="97" t="s">
        <v>78</v>
      </c>
      <c r="G38" s="97" t="s">
        <v>46</v>
      </c>
      <c r="H38" s="89">
        <v>6</v>
      </c>
      <c r="I38" s="89">
        <v>7</v>
      </c>
      <c r="J38" s="103">
        <v>0</v>
      </c>
      <c r="K38" s="103">
        <v>0</v>
      </c>
      <c r="L38" s="92"/>
      <c r="M38" s="89">
        <v>3</v>
      </c>
      <c r="N38" s="103">
        <f t="shared" si="0"/>
        <v>0</v>
      </c>
      <c r="O38" s="97" t="s">
        <v>55</v>
      </c>
      <c r="P38" s="98" t="s">
        <v>55</v>
      </c>
      <c r="Q38" s="92"/>
      <c r="R38" s="89">
        <v>0</v>
      </c>
      <c r="S38" s="89">
        <v>0</v>
      </c>
      <c r="T38" s="101">
        <v>9</v>
      </c>
      <c r="U38" s="101">
        <f t="shared" si="1"/>
        <v>7</v>
      </c>
      <c r="V38" s="104"/>
      <c r="W38" s="105">
        <v>145000000</v>
      </c>
      <c r="X38" s="105">
        <v>50000000</v>
      </c>
      <c r="Y38" s="104"/>
      <c r="Z38" s="96">
        <v>360564</v>
      </c>
      <c r="AA38" s="103" t="str">
        <f t="shared" si="7"/>
        <v>Large</v>
      </c>
      <c r="AB38" s="108">
        <v>104878</v>
      </c>
      <c r="AC38" s="95" t="str">
        <f t="shared" si="8"/>
        <v>&gt;MHI ($91,905)</v>
      </c>
      <c r="AD38" s="107">
        <v>35.630000000000003</v>
      </c>
      <c r="AE38" s="91">
        <f t="shared" si="4"/>
        <v>4.0767367798775723E-3</v>
      </c>
      <c r="AF38" s="103">
        <v>0</v>
      </c>
      <c r="AG38" s="103">
        <v>0</v>
      </c>
    </row>
    <row r="39" spans="1:33" ht="27.6" x14ac:dyDescent="0.3">
      <c r="A39" s="85" t="s">
        <v>49</v>
      </c>
      <c r="B39" s="101">
        <v>2</v>
      </c>
      <c r="C39" s="89" t="s">
        <v>157</v>
      </c>
      <c r="D39" s="102" t="s">
        <v>155</v>
      </c>
      <c r="E39" s="102" t="s">
        <v>158</v>
      </c>
      <c r="F39" s="97" t="s">
        <v>78</v>
      </c>
      <c r="G39" s="97" t="s">
        <v>46</v>
      </c>
      <c r="H39" s="89">
        <v>6</v>
      </c>
      <c r="I39" s="89">
        <v>7</v>
      </c>
      <c r="J39" s="103">
        <v>0</v>
      </c>
      <c r="K39" s="103">
        <v>0</v>
      </c>
      <c r="L39" s="92"/>
      <c r="M39" s="89">
        <v>3</v>
      </c>
      <c r="N39" s="103">
        <f t="shared" si="0"/>
        <v>0</v>
      </c>
      <c r="O39" s="97" t="s">
        <v>55</v>
      </c>
      <c r="P39" s="98" t="s">
        <v>55</v>
      </c>
      <c r="Q39" s="92"/>
      <c r="R39" s="89">
        <v>0</v>
      </c>
      <c r="S39" s="89">
        <v>0</v>
      </c>
      <c r="T39" s="101">
        <v>9</v>
      </c>
      <c r="U39" s="101">
        <f t="shared" si="1"/>
        <v>7</v>
      </c>
      <c r="V39" s="104"/>
      <c r="W39" s="105">
        <v>156000000</v>
      </c>
      <c r="X39" s="105">
        <v>50000000</v>
      </c>
      <c r="Y39" s="104"/>
      <c r="Z39" s="96">
        <v>360564</v>
      </c>
      <c r="AA39" s="103" t="str">
        <f t="shared" si="7"/>
        <v>Large</v>
      </c>
      <c r="AB39" s="108">
        <v>104878</v>
      </c>
      <c r="AC39" s="95" t="str">
        <f t="shared" si="8"/>
        <v>&gt;MHI ($91,905)</v>
      </c>
      <c r="AD39" s="107">
        <v>35.630000000000003</v>
      </c>
      <c r="AE39" s="91">
        <f t="shared" si="4"/>
        <v>4.0767367798775723E-3</v>
      </c>
      <c r="AF39" s="103">
        <v>0</v>
      </c>
      <c r="AG39" s="103">
        <v>0</v>
      </c>
    </row>
    <row r="40" spans="1:33" ht="27.6" x14ac:dyDescent="0.3">
      <c r="A40" s="85" t="s">
        <v>49</v>
      </c>
      <c r="B40" s="101">
        <v>2</v>
      </c>
      <c r="C40" s="89" t="s">
        <v>159</v>
      </c>
      <c r="D40" s="102" t="s">
        <v>155</v>
      </c>
      <c r="E40" s="102" t="s">
        <v>160</v>
      </c>
      <c r="F40" s="97" t="s">
        <v>78</v>
      </c>
      <c r="G40" s="97" t="s">
        <v>46</v>
      </c>
      <c r="H40" s="89">
        <v>6</v>
      </c>
      <c r="I40" s="89">
        <v>7</v>
      </c>
      <c r="J40" s="103">
        <v>0</v>
      </c>
      <c r="K40" s="103">
        <v>0</v>
      </c>
      <c r="L40" s="92"/>
      <c r="M40" s="89">
        <v>3</v>
      </c>
      <c r="N40" s="103">
        <f t="shared" si="0"/>
        <v>0</v>
      </c>
      <c r="O40" s="97" t="s">
        <v>55</v>
      </c>
      <c r="P40" s="98" t="s">
        <v>55</v>
      </c>
      <c r="Q40" s="92"/>
      <c r="R40" s="89">
        <v>0</v>
      </c>
      <c r="S40" s="89">
        <v>0</v>
      </c>
      <c r="T40" s="101">
        <v>9</v>
      </c>
      <c r="U40" s="101">
        <f t="shared" si="1"/>
        <v>7</v>
      </c>
      <c r="V40" s="104"/>
      <c r="W40" s="105">
        <v>34000000</v>
      </c>
      <c r="X40" s="105">
        <v>34000000</v>
      </c>
      <c r="Y40" s="104"/>
      <c r="Z40" s="96">
        <v>360564</v>
      </c>
      <c r="AA40" s="103" t="str">
        <f t="shared" si="7"/>
        <v>Large</v>
      </c>
      <c r="AB40" s="108">
        <v>104878</v>
      </c>
      <c r="AC40" s="95" t="str">
        <f t="shared" si="8"/>
        <v>&gt;MHI ($91,905)</v>
      </c>
      <c r="AD40" s="107">
        <v>35.630000000000003</v>
      </c>
      <c r="AE40" s="91">
        <f t="shared" si="4"/>
        <v>4.0767367798775723E-3</v>
      </c>
      <c r="AF40" s="103">
        <v>0</v>
      </c>
      <c r="AG40" s="103">
        <v>0</v>
      </c>
    </row>
    <row r="41" spans="1:33" ht="27.6" x14ac:dyDescent="0.3">
      <c r="A41" s="85" t="s">
        <v>49</v>
      </c>
      <c r="B41" s="101">
        <v>5</v>
      </c>
      <c r="C41" s="89" t="s">
        <v>161</v>
      </c>
      <c r="D41" s="102" t="s">
        <v>162</v>
      </c>
      <c r="E41" s="102" t="s">
        <v>163</v>
      </c>
      <c r="F41" s="97" t="s">
        <v>78</v>
      </c>
      <c r="G41" s="97" t="s">
        <v>54</v>
      </c>
      <c r="H41" s="89">
        <v>4</v>
      </c>
      <c r="I41" s="89">
        <v>4</v>
      </c>
      <c r="J41" s="103">
        <v>2</v>
      </c>
      <c r="K41" s="103">
        <v>0</v>
      </c>
      <c r="L41" s="92"/>
      <c r="M41" s="89">
        <v>3</v>
      </c>
      <c r="N41" s="103">
        <f t="shared" si="0"/>
        <v>2</v>
      </c>
      <c r="O41" s="97" t="s">
        <v>42</v>
      </c>
      <c r="P41" s="98" t="s">
        <v>55</v>
      </c>
      <c r="Q41" s="92"/>
      <c r="R41" s="89">
        <v>2</v>
      </c>
      <c r="S41" s="89">
        <v>0</v>
      </c>
      <c r="T41" s="101">
        <v>9</v>
      </c>
      <c r="U41" s="101">
        <f t="shared" si="1"/>
        <v>6</v>
      </c>
      <c r="V41" s="104"/>
      <c r="W41" s="105">
        <v>4319000</v>
      </c>
      <c r="X41" s="105">
        <v>4319000</v>
      </c>
      <c r="Y41" s="104"/>
      <c r="Z41" s="96">
        <v>1800</v>
      </c>
      <c r="AA41" s="103" t="str">
        <f t="shared" si="7"/>
        <v>Small</v>
      </c>
      <c r="AB41" s="108">
        <v>73031</v>
      </c>
      <c r="AC41" s="95" t="str">
        <f t="shared" si="8"/>
        <v>DAC</v>
      </c>
      <c r="AD41" s="107">
        <v>50</v>
      </c>
      <c r="AE41" s="91">
        <f t="shared" si="4"/>
        <v>8.2156892278621406E-3</v>
      </c>
      <c r="AF41" s="103">
        <v>2</v>
      </c>
      <c r="AG41" s="103">
        <v>0</v>
      </c>
    </row>
    <row r="42" spans="1:33" ht="27.6" x14ac:dyDescent="0.3">
      <c r="A42" s="85" t="s">
        <v>49</v>
      </c>
      <c r="B42" s="101">
        <v>9</v>
      </c>
      <c r="C42" s="89" t="s">
        <v>164</v>
      </c>
      <c r="D42" s="102" t="s">
        <v>145</v>
      </c>
      <c r="E42" s="102" t="s">
        <v>165</v>
      </c>
      <c r="F42" s="97" t="s">
        <v>78</v>
      </c>
      <c r="G42" s="97" t="s">
        <v>54</v>
      </c>
      <c r="H42" s="89">
        <v>4</v>
      </c>
      <c r="I42" s="89">
        <v>4</v>
      </c>
      <c r="J42" s="103">
        <v>0</v>
      </c>
      <c r="K42" s="103">
        <v>0</v>
      </c>
      <c r="L42" s="92"/>
      <c r="M42" s="89">
        <v>3</v>
      </c>
      <c r="N42" s="103">
        <f t="shared" si="0"/>
        <v>0</v>
      </c>
      <c r="O42" s="97" t="s">
        <v>42</v>
      </c>
      <c r="P42" s="98" t="s">
        <v>62</v>
      </c>
      <c r="Q42" s="92"/>
      <c r="R42" s="89">
        <v>4</v>
      </c>
      <c r="S42" s="89">
        <v>1</v>
      </c>
      <c r="T42" s="101">
        <v>11</v>
      </c>
      <c r="U42" s="101">
        <f t="shared" si="1"/>
        <v>5</v>
      </c>
      <c r="V42" s="104"/>
      <c r="W42" s="105">
        <v>6250000</v>
      </c>
      <c r="X42" s="105">
        <v>6250000</v>
      </c>
      <c r="Y42" s="104"/>
      <c r="Z42" s="96">
        <v>23365</v>
      </c>
      <c r="AA42" s="103" t="str">
        <f t="shared" si="7"/>
        <v>Medium</v>
      </c>
      <c r="AB42" s="108">
        <v>135000</v>
      </c>
      <c r="AC42" s="95" t="str">
        <f t="shared" si="8"/>
        <v>&gt;MHI ($91,905)</v>
      </c>
      <c r="AD42" s="107">
        <v>76.88</v>
      </c>
      <c r="AE42" s="91">
        <f t="shared" si="4"/>
        <v>6.8337777777777772E-3</v>
      </c>
      <c r="AF42" s="103">
        <v>0</v>
      </c>
      <c r="AG42" s="103">
        <v>0</v>
      </c>
    </row>
    <row r="43" spans="1:33" x14ac:dyDescent="0.3">
      <c r="A43" s="99"/>
      <c r="B43" s="99"/>
      <c r="C43" s="99"/>
      <c r="D43" s="99"/>
      <c r="E43" s="219"/>
      <c r="F43" s="219"/>
      <c r="G43" s="219"/>
      <c r="H43" s="219"/>
      <c r="I43" s="99"/>
      <c r="J43" s="215"/>
      <c r="K43" s="215"/>
      <c r="L43" s="109"/>
      <c r="M43" s="109"/>
      <c r="N43" s="109"/>
      <c r="O43" s="109"/>
      <c r="P43" s="109"/>
      <c r="Q43" s="109"/>
      <c r="R43" s="109"/>
      <c r="S43" s="109"/>
      <c r="T43" s="109"/>
      <c r="U43" s="109"/>
      <c r="V43" s="109"/>
      <c r="W43" s="109"/>
      <c r="X43" s="109"/>
      <c r="Y43" s="109"/>
      <c r="Z43" s="99"/>
      <c r="AA43" s="109"/>
      <c r="AB43" s="99"/>
      <c r="AC43" s="99"/>
      <c r="AD43" s="99"/>
      <c r="AE43" s="99"/>
      <c r="AF43" s="109"/>
      <c r="AG43" s="109"/>
    </row>
    <row r="44" spans="1:33" ht="15.6" x14ac:dyDescent="0.3">
      <c r="A44" s="241" t="s">
        <v>166</v>
      </c>
      <c r="B44" s="242"/>
      <c r="C44" s="242"/>
      <c r="D44" s="243"/>
      <c r="E44" s="219"/>
      <c r="F44" s="219"/>
      <c r="G44" s="219"/>
      <c r="H44" s="219"/>
      <c r="I44" s="99"/>
      <c r="J44" s="215"/>
      <c r="K44" s="215"/>
      <c r="L44" s="109"/>
      <c r="M44" s="109"/>
      <c r="N44" s="109"/>
      <c r="O44" s="109"/>
      <c r="P44" s="109"/>
      <c r="Q44" s="109"/>
      <c r="R44" s="109"/>
      <c r="S44" s="109"/>
      <c r="T44" s="109"/>
      <c r="U44" s="109"/>
      <c r="V44" s="109"/>
      <c r="W44" s="109"/>
      <c r="X44" s="109"/>
      <c r="Y44" s="109"/>
      <c r="Z44" s="99"/>
      <c r="AA44" s="109"/>
      <c r="AB44" s="99"/>
      <c r="AC44" s="99"/>
      <c r="AD44" s="99"/>
      <c r="AE44" s="99"/>
      <c r="AF44" s="109"/>
      <c r="AG44" s="109"/>
    </row>
    <row r="45" spans="1:33" ht="26.4" customHeight="1" x14ac:dyDescent="0.3">
      <c r="A45" s="246" t="s">
        <v>167</v>
      </c>
      <c r="B45" s="247"/>
      <c r="C45" s="248" t="s">
        <v>168</v>
      </c>
      <c r="D45" s="249"/>
      <c r="E45" s="219"/>
      <c r="F45" s="219"/>
      <c r="G45" s="219"/>
      <c r="H45" s="219"/>
      <c r="I45" s="99"/>
      <c r="J45" s="215"/>
      <c r="K45" s="215"/>
      <c r="L45" s="109"/>
      <c r="U45" s="109"/>
      <c r="V45" s="109"/>
      <c r="W45" s="109"/>
      <c r="X45" s="109"/>
      <c r="Y45" s="109"/>
      <c r="Z45" s="99"/>
      <c r="AA45" s="109"/>
      <c r="AB45" s="99"/>
      <c r="AC45" s="99"/>
      <c r="AD45" s="99"/>
      <c r="AE45" s="99"/>
      <c r="AF45" s="109"/>
      <c r="AG45" s="109"/>
    </row>
    <row r="46" spans="1:33" ht="31.2" customHeight="1" x14ac:dyDescent="0.3">
      <c r="A46" s="246" t="s">
        <v>169</v>
      </c>
      <c r="B46" s="247"/>
      <c r="C46" s="218">
        <v>22</v>
      </c>
      <c r="D46" s="206"/>
      <c r="E46" s="219"/>
      <c r="F46" s="219"/>
      <c r="G46" s="219"/>
      <c r="H46" s="219"/>
      <c r="I46" s="99"/>
      <c r="J46" s="215"/>
      <c r="K46" s="215"/>
      <c r="L46" s="109"/>
      <c r="U46" s="109"/>
      <c r="V46" s="109"/>
      <c r="W46" s="109"/>
      <c r="X46" s="209"/>
      <c r="Y46" s="109"/>
      <c r="Z46" s="99"/>
      <c r="AA46" s="109"/>
      <c r="AB46" s="99"/>
      <c r="AC46" s="99"/>
      <c r="AD46" s="99"/>
      <c r="AE46" s="99"/>
      <c r="AF46" s="109"/>
      <c r="AG46" s="109"/>
    </row>
    <row r="47" spans="1:33" ht="36.6" customHeight="1" x14ac:dyDescent="0.3">
      <c r="A47" s="244" t="s">
        <v>170</v>
      </c>
      <c r="B47" s="245"/>
      <c r="C47" s="216">
        <v>12</v>
      </c>
      <c r="D47" s="207"/>
      <c r="E47" s="219"/>
      <c r="F47" s="219"/>
      <c r="G47" s="219"/>
      <c r="H47" s="219"/>
      <c r="I47" s="99"/>
      <c r="J47" s="215"/>
      <c r="K47" s="215"/>
      <c r="L47" s="109"/>
      <c r="M47" s="109"/>
      <c r="N47" s="109"/>
      <c r="O47" s="109"/>
      <c r="P47" s="109"/>
      <c r="Q47" s="109"/>
      <c r="R47" s="109"/>
      <c r="S47" s="109"/>
      <c r="T47" s="109"/>
      <c r="U47" s="109"/>
      <c r="V47" s="109"/>
      <c r="W47" s="109"/>
      <c r="X47" s="109"/>
      <c r="Y47" s="109"/>
      <c r="Z47" s="99"/>
      <c r="AA47" s="109"/>
      <c r="AB47" s="99"/>
      <c r="AC47" s="99"/>
      <c r="AD47" s="99"/>
      <c r="AE47" s="99"/>
      <c r="AF47" s="109"/>
      <c r="AG47" s="109"/>
    </row>
    <row r="48" spans="1:33" ht="46.95" customHeight="1" x14ac:dyDescent="0.3">
      <c r="A48" s="244" t="s">
        <v>171</v>
      </c>
      <c r="B48" s="245"/>
      <c r="C48" s="216" t="s">
        <v>172</v>
      </c>
      <c r="D48" s="208"/>
      <c r="E48" s="219"/>
      <c r="F48" s="219"/>
      <c r="G48" s="219"/>
      <c r="H48" s="219"/>
      <c r="I48" s="99"/>
      <c r="J48" s="215"/>
      <c r="K48" s="215"/>
      <c r="L48" s="109"/>
      <c r="M48" s="109"/>
      <c r="N48" s="109"/>
      <c r="O48" s="109"/>
      <c r="P48" s="109"/>
      <c r="Q48" s="109"/>
      <c r="R48" s="109"/>
      <c r="S48" s="109"/>
      <c r="T48" s="109"/>
      <c r="U48" s="109"/>
      <c r="V48" s="109"/>
      <c r="W48" s="109"/>
      <c r="X48" s="109"/>
      <c r="Y48" s="109"/>
      <c r="Z48" s="99"/>
      <c r="AA48" s="109"/>
      <c r="AB48" s="99"/>
      <c r="AC48" s="99"/>
      <c r="AD48" s="99"/>
      <c r="AE48" s="99"/>
      <c r="AF48" s="109"/>
      <c r="AG48" s="109"/>
    </row>
    <row r="49" spans="1:33" ht="10.95" customHeight="1" x14ac:dyDescent="0.3">
      <c r="A49" s="217"/>
      <c r="B49" s="218"/>
      <c r="C49" s="218"/>
      <c r="D49" s="206"/>
      <c r="E49" s="219"/>
      <c r="F49" s="219"/>
      <c r="G49" s="219"/>
      <c r="H49" s="219"/>
      <c r="I49" s="99"/>
      <c r="J49" s="215"/>
      <c r="K49" s="215"/>
      <c r="L49" s="109"/>
      <c r="M49" s="109"/>
      <c r="N49" s="109"/>
      <c r="O49" s="109"/>
      <c r="P49" s="109"/>
      <c r="Q49" s="109"/>
      <c r="R49" s="109"/>
      <c r="S49" s="109"/>
      <c r="T49" s="109"/>
      <c r="U49" s="109"/>
      <c r="V49" s="109"/>
      <c r="W49" s="109"/>
      <c r="X49" s="109"/>
      <c r="Y49" s="109"/>
      <c r="Z49" s="99"/>
      <c r="AA49" s="109"/>
      <c r="AB49" s="99"/>
      <c r="AC49" s="99"/>
      <c r="AD49" s="99"/>
      <c r="AE49" s="99"/>
      <c r="AF49" s="109"/>
      <c r="AG49" s="109"/>
    </row>
    <row r="50" spans="1:33" ht="50.4" customHeight="1" x14ac:dyDescent="0.3">
      <c r="A50" s="250" t="s">
        <v>173</v>
      </c>
      <c r="B50" s="250"/>
      <c r="C50" s="250"/>
      <c r="D50" s="250"/>
    </row>
    <row r="53" spans="1:33" x14ac:dyDescent="0.3">
      <c r="A53" s="238" t="s">
        <v>174</v>
      </c>
      <c r="B53" s="238"/>
      <c r="C53" s="238"/>
      <c r="D53" s="238"/>
    </row>
  </sheetData>
  <sortState xmlns:xlrd2="http://schemas.microsoft.com/office/spreadsheetml/2017/richdata2" ref="A3:AG42">
    <sortCondition descending="1" ref="U3:U42"/>
  </sortState>
  <mergeCells count="13">
    <mergeCell ref="Z1:AG1"/>
    <mergeCell ref="J1:N1"/>
    <mergeCell ref="A53:D53"/>
    <mergeCell ref="F1:I1"/>
    <mergeCell ref="O1:S1"/>
    <mergeCell ref="T1:U1"/>
    <mergeCell ref="A44:D44"/>
    <mergeCell ref="A48:B48"/>
    <mergeCell ref="A45:B45"/>
    <mergeCell ref="A46:B46"/>
    <mergeCell ref="A47:B47"/>
    <mergeCell ref="C45:D45"/>
    <mergeCell ref="A50:D50"/>
  </mergeCell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5A721-528A-4F70-849F-604D0E7C0CE2}">
  <dimension ref="A1:T62"/>
  <sheetViews>
    <sheetView workbookViewId="0">
      <pane ySplit="1" topLeftCell="A2" activePane="bottomLeft" state="frozen"/>
      <selection pane="bottomLeft" activeCell="S56" sqref="S56"/>
    </sheetView>
  </sheetViews>
  <sheetFormatPr defaultRowHeight="14.4" x14ac:dyDescent="0.3"/>
  <cols>
    <col min="1" max="1" width="10.33203125" style="2" customWidth="1"/>
    <col min="2" max="2" width="9" style="2" customWidth="1"/>
    <col min="3" max="3" width="9.88671875" style="2" customWidth="1"/>
    <col min="4" max="4" width="37.44140625" style="2" customWidth="1"/>
    <col min="5" max="5" width="48.33203125" style="3" customWidth="1"/>
    <col min="6" max="6" width="10.6640625" style="3" customWidth="1"/>
    <col min="7" max="7" width="13.109375" style="3" customWidth="1"/>
    <col min="8" max="8" width="14.109375" style="3" customWidth="1"/>
    <col min="9" max="9" width="11.88671875" style="2" customWidth="1"/>
    <col min="10" max="10" width="10.88671875" style="2" customWidth="1"/>
    <col min="11" max="11" width="12.5546875" style="2" customWidth="1"/>
    <col min="12" max="12" width="10.88671875" style="2" customWidth="1"/>
    <col min="13" max="13" width="8.44140625" style="2" customWidth="1"/>
    <col min="14" max="14" width="13.33203125" style="4" customWidth="1"/>
    <col min="15" max="15" width="14.33203125" bestFit="1" customWidth="1"/>
    <col min="16" max="16" width="14.44140625" customWidth="1"/>
    <col min="17" max="17" width="12.44140625" customWidth="1"/>
    <col min="18" max="18" width="15.88671875" customWidth="1"/>
    <col min="19" max="19" width="14.44140625" customWidth="1"/>
    <col min="20" max="20" width="21.44140625" customWidth="1"/>
  </cols>
  <sheetData>
    <row r="1" spans="1:20" ht="54.75" customHeight="1" x14ac:dyDescent="0.3">
      <c r="A1" s="1" t="s">
        <v>5</v>
      </c>
      <c r="B1" s="1" t="s">
        <v>6</v>
      </c>
      <c r="C1" s="1" t="s">
        <v>7</v>
      </c>
      <c r="D1" s="1" t="s">
        <v>8</v>
      </c>
      <c r="E1" s="1" t="s">
        <v>9</v>
      </c>
      <c r="F1" s="1" t="s">
        <v>649</v>
      </c>
      <c r="G1" s="1" t="s">
        <v>10</v>
      </c>
      <c r="H1" s="1" t="s">
        <v>11</v>
      </c>
      <c r="I1" s="1" t="s">
        <v>650</v>
      </c>
      <c r="J1" s="1" t="s">
        <v>651</v>
      </c>
      <c r="K1" s="1" t="s">
        <v>19</v>
      </c>
      <c r="L1" s="1" t="s">
        <v>20</v>
      </c>
      <c r="M1" s="1" t="s">
        <v>335</v>
      </c>
      <c r="N1" s="1" t="s">
        <v>26</v>
      </c>
      <c r="O1" s="6" t="s">
        <v>32</v>
      </c>
      <c r="P1" s="6" t="s">
        <v>336</v>
      </c>
      <c r="Q1" s="6" t="s">
        <v>28</v>
      </c>
      <c r="R1" s="5" t="s">
        <v>337</v>
      </c>
      <c r="S1" s="5" t="s">
        <v>652</v>
      </c>
      <c r="T1" s="5" t="s">
        <v>653</v>
      </c>
    </row>
    <row r="2" spans="1:20" ht="27" customHeight="1" x14ac:dyDescent="0.3">
      <c r="A2" s="76" t="s">
        <v>36</v>
      </c>
      <c r="B2" s="14">
        <v>2</v>
      </c>
      <c r="C2" s="12" t="s">
        <v>90</v>
      </c>
      <c r="D2" s="12" t="s">
        <v>91</v>
      </c>
      <c r="E2" s="12" t="s">
        <v>92</v>
      </c>
      <c r="F2" s="2">
        <v>7</v>
      </c>
      <c r="G2" s="2" t="s">
        <v>53</v>
      </c>
      <c r="H2" s="2" t="s">
        <v>54</v>
      </c>
      <c r="I2" s="2">
        <v>3</v>
      </c>
      <c r="J2" s="2">
        <v>2</v>
      </c>
      <c r="K2" s="2" t="s">
        <v>55</v>
      </c>
      <c r="L2" s="2" t="s">
        <v>62</v>
      </c>
      <c r="M2" s="14">
        <v>12</v>
      </c>
      <c r="N2" s="45">
        <v>61217000</v>
      </c>
      <c r="O2" s="8">
        <v>90.27</v>
      </c>
      <c r="P2" s="8">
        <v>110752</v>
      </c>
      <c r="Q2" s="9">
        <v>74865</v>
      </c>
      <c r="R2" s="83">
        <f>(O2/P2)</f>
        <v>8.1506428777809877E-4</v>
      </c>
      <c r="S2" t="s">
        <v>654</v>
      </c>
      <c r="T2" t="s">
        <v>655</v>
      </c>
    </row>
    <row r="3" spans="1:20" ht="46.8" x14ac:dyDescent="0.3">
      <c r="A3" s="76" t="s">
        <v>36</v>
      </c>
      <c r="B3" s="14">
        <v>2</v>
      </c>
      <c r="C3" s="12" t="s">
        <v>104</v>
      </c>
      <c r="D3" s="12" t="s">
        <v>105</v>
      </c>
      <c r="E3" s="12" t="s">
        <v>106</v>
      </c>
      <c r="F3" s="2">
        <v>6</v>
      </c>
      <c r="G3" s="2" t="s">
        <v>40</v>
      </c>
      <c r="H3" s="2" t="s">
        <v>46</v>
      </c>
      <c r="I3" s="2">
        <v>3</v>
      </c>
      <c r="J3" s="2">
        <v>4</v>
      </c>
      <c r="K3" s="2" t="s">
        <v>42</v>
      </c>
      <c r="L3" s="2" t="s">
        <v>62</v>
      </c>
      <c r="M3" s="14">
        <v>13</v>
      </c>
      <c r="N3" s="45">
        <v>25000000</v>
      </c>
      <c r="O3" s="8">
        <v>21.33</v>
      </c>
      <c r="P3" s="8">
        <v>76433</v>
      </c>
      <c r="Q3" s="9">
        <v>136000</v>
      </c>
      <c r="R3" s="83">
        <f t="shared" ref="R3:R62" si="0">(O3/P3)</f>
        <v>2.790679418575746E-4</v>
      </c>
      <c r="S3" t="s">
        <v>656</v>
      </c>
      <c r="T3" t="s">
        <v>657</v>
      </c>
    </row>
    <row r="4" spans="1:20" ht="26.4" x14ac:dyDescent="0.3">
      <c r="A4" s="76" t="s">
        <v>36</v>
      </c>
      <c r="B4" s="14">
        <v>2</v>
      </c>
      <c r="C4" s="12" t="s">
        <v>135</v>
      </c>
      <c r="D4" s="12" t="s">
        <v>136</v>
      </c>
      <c r="E4" s="12" t="s">
        <v>137</v>
      </c>
      <c r="F4" s="2">
        <v>6</v>
      </c>
      <c r="G4" s="2" t="s">
        <v>40</v>
      </c>
      <c r="H4" s="2" t="s">
        <v>46</v>
      </c>
      <c r="I4" s="2">
        <v>3</v>
      </c>
      <c r="J4" s="2">
        <v>3</v>
      </c>
      <c r="K4" s="2" t="s">
        <v>42</v>
      </c>
      <c r="L4" s="80">
        <v>0.6</v>
      </c>
      <c r="M4" s="14">
        <v>12</v>
      </c>
      <c r="N4" s="45">
        <v>168658977</v>
      </c>
      <c r="O4" s="8">
        <v>43.32</v>
      </c>
      <c r="P4" s="8">
        <v>158271</v>
      </c>
      <c r="Q4" s="9">
        <v>221581</v>
      </c>
      <c r="R4" s="83">
        <f t="shared" si="0"/>
        <v>2.7370775442121423E-4</v>
      </c>
      <c r="S4" t="s">
        <v>656</v>
      </c>
      <c r="T4" t="s">
        <v>655</v>
      </c>
    </row>
    <row r="5" spans="1:20" ht="26.4" x14ac:dyDescent="0.3">
      <c r="A5" s="76" t="s">
        <v>36</v>
      </c>
      <c r="B5" s="14">
        <v>2</v>
      </c>
      <c r="C5" s="12" t="s">
        <v>138</v>
      </c>
      <c r="D5" s="12" t="s">
        <v>130</v>
      </c>
      <c r="E5" s="12" t="s">
        <v>139</v>
      </c>
      <c r="F5" s="2">
        <v>6</v>
      </c>
      <c r="G5" s="2" t="s">
        <v>40</v>
      </c>
      <c r="H5" s="2" t="s">
        <v>46</v>
      </c>
      <c r="I5" s="2">
        <v>3</v>
      </c>
      <c r="J5" s="2">
        <v>3</v>
      </c>
      <c r="K5" s="2" t="s">
        <v>42</v>
      </c>
      <c r="L5" s="80">
        <v>0.75</v>
      </c>
      <c r="M5" s="14">
        <v>12</v>
      </c>
      <c r="N5" s="45">
        <v>215096000</v>
      </c>
      <c r="O5" s="7">
        <v>75.81</v>
      </c>
      <c r="P5" s="7">
        <v>110000</v>
      </c>
      <c r="Q5" s="9">
        <v>153656</v>
      </c>
      <c r="R5" s="83">
        <f t="shared" si="0"/>
        <v>6.8918181818181817E-4</v>
      </c>
      <c r="S5" t="s">
        <v>656</v>
      </c>
      <c r="T5" t="s">
        <v>655</v>
      </c>
    </row>
    <row r="6" spans="1:20" ht="26.4" x14ac:dyDescent="0.3">
      <c r="A6" s="76" t="s">
        <v>36</v>
      </c>
      <c r="B6" s="14">
        <v>2</v>
      </c>
      <c r="C6" s="12" t="s">
        <v>64</v>
      </c>
      <c r="D6" s="12" t="s">
        <v>65</v>
      </c>
      <c r="E6" s="12" t="s">
        <v>66</v>
      </c>
      <c r="F6" s="2">
        <v>8</v>
      </c>
      <c r="G6" s="2" t="s">
        <v>67</v>
      </c>
      <c r="H6" s="2" t="s">
        <v>41</v>
      </c>
      <c r="I6" s="2">
        <v>2</v>
      </c>
      <c r="J6" s="2">
        <v>4</v>
      </c>
      <c r="K6" s="2" t="s">
        <v>42</v>
      </c>
      <c r="L6" s="80" t="s">
        <v>42</v>
      </c>
      <c r="M6" s="14">
        <v>14</v>
      </c>
      <c r="N6" s="45">
        <v>23000000</v>
      </c>
      <c r="O6" s="7">
        <v>64.12</v>
      </c>
      <c r="P6" s="7">
        <v>69405</v>
      </c>
      <c r="Q6" s="9">
        <v>121913</v>
      </c>
      <c r="R6" s="83">
        <f t="shared" si="0"/>
        <v>9.2385274836106915E-4</v>
      </c>
      <c r="S6" t="s">
        <v>656</v>
      </c>
      <c r="T6" t="s">
        <v>658</v>
      </c>
    </row>
    <row r="7" spans="1:20" ht="31.2" x14ac:dyDescent="0.3">
      <c r="A7" s="76" t="s">
        <v>36</v>
      </c>
      <c r="B7" s="14">
        <v>2</v>
      </c>
      <c r="C7" s="12" t="s">
        <v>114</v>
      </c>
      <c r="D7" s="12" t="s">
        <v>115</v>
      </c>
      <c r="E7" s="12" t="s">
        <v>116</v>
      </c>
      <c r="F7" s="2">
        <v>8</v>
      </c>
      <c r="G7" s="2" t="s">
        <v>40</v>
      </c>
      <c r="H7" s="2" t="s">
        <v>41</v>
      </c>
      <c r="I7" s="2">
        <v>2</v>
      </c>
      <c r="J7" s="2">
        <v>2</v>
      </c>
      <c r="K7" s="2" t="s">
        <v>42</v>
      </c>
      <c r="L7" s="80" t="s">
        <v>55</v>
      </c>
      <c r="M7" s="14">
        <v>12</v>
      </c>
      <c r="N7" s="45">
        <v>16606154</v>
      </c>
      <c r="O7" s="7">
        <v>35.17</v>
      </c>
      <c r="P7" s="7">
        <v>78187</v>
      </c>
      <c r="Q7" s="9">
        <v>100000</v>
      </c>
      <c r="R7" s="83">
        <f t="shared" si="0"/>
        <v>4.4981902362285293E-4</v>
      </c>
      <c r="S7" t="s">
        <v>656</v>
      </c>
      <c r="T7" t="s">
        <v>657</v>
      </c>
    </row>
    <row r="8" spans="1:20" ht="46.8" x14ac:dyDescent="0.3">
      <c r="A8" s="76" t="s">
        <v>36</v>
      </c>
      <c r="B8" s="14">
        <v>3</v>
      </c>
      <c r="C8" s="12" t="s">
        <v>85</v>
      </c>
      <c r="D8" s="12" t="s">
        <v>86</v>
      </c>
      <c r="E8" s="12" t="s">
        <v>87</v>
      </c>
      <c r="F8" s="2">
        <v>6</v>
      </c>
      <c r="G8" s="2" t="s">
        <v>40</v>
      </c>
      <c r="H8" s="2" t="s">
        <v>46</v>
      </c>
      <c r="I8" s="2">
        <v>3</v>
      </c>
      <c r="J8" s="2">
        <v>4</v>
      </c>
      <c r="K8" s="2" t="s">
        <v>42</v>
      </c>
      <c r="L8" s="80" t="s">
        <v>42</v>
      </c>
      <c r="M8" s="14">
        <v>13</v>
      </c>
      <c r="N8" s="45">
        <v>30188647</v>
      </c>
      <c r="O8" s="7">
        <v>67.78</v>
      </c>
      <c r="P8" s="7">
        <v>81618</v>
      </c>
      <c r="Q8" s="9">
        <v>95000</v>
      </c>
      <c r="R8" s="83">
        <f t="shared" si="0"/>
        <v>8.3045406650493763E-4</v>
      </c>
      <c r="S8" t="s">
        <v>654</v>
      </c>
      <c r="T8" t="s">
        <v>657</v>
      </c>
    </row>
    <row r="9" spans="1:20" ht="26.4" x14ac:dyDescent="0.3">
      <c r="A9" s="76" t="s">
        <v>36</v>
      </c>
      <c r="B9" s="14">
        <v>3</v>
      </c>
      <c r="C9" s="12" t="s">
        <v>88</v>
      </c>
      <c r="D9" s="12" t="s">
        <v>86</v>
      </c>
      <c r="E9" s="12" t="s">
        <v>89</v>
      </c>
      <c r="F9" s="2">
        <v>6</v>
      </c>
      <c r="G9" s="2" t="s">
        <v>40</v>
      </c>
      <c r="H9" s="2" t="s">
        <v>46</v>
      </c>
      <c r="I9" s="2">
        <v>3</v>
      </c>
      <c r="J9" s="2">
        <v>4</v>
      </c>
      <c r="K9" s="2" t="s">
        <v>42</v>
      </c>
      <c r="L9" s="80" t="s">
        <v>42</v>
      </c>
      <c r="M9" s="14">
        <v>13</v>
      </c>
      <c r="N9" s="45">
        <v>7430411</v>
      </c>
      <c r="O9" s="8">
        <v>67.78</v>
      </c>
      <c r="P9" s="8">
        <v>81618</v>
      </c>
      <c r="Q9" s="9">
        <v>95000</v>
      </c>
      <c r="R9" s="83">
        <f t="shared" si="0"/>
        <v>8.3045406650493763E-4</v>
      </c>
      <c r="S9" t="s">
        <v>654</v>
      </c>
      <c r="T9" t="s">
        <v>657</v>
      </c>
    </row>
    <row r="10" spans="1:20" ht="31.2" x14ac:dyDescent="0.3">
      <c r="A10" s="76" t="s">
        <v>36</v>
      </c>
      <c r="B10" s="14">
        <v>3</v>
      </c>
      <c r="C10" s="12" t="s">
        <v>56</v>
      </c>
      <c r="D10" s="12" t="s">
        <v>57</v>
      </c>
      <c r="E10" s="12" t="s">
        <v>58</v>
      </c>
      <c r="F10" s="2">
        <v>8</v>
      </c>
      <c r="G10" s="2" t="s">
        <v>40</v>
      </c>
      <c r="H10" s="2" t="s">
        <v>41</v>
      </c>
      <c r="I10" s="2">
        <v>3</v>
      </c>
      <c r="J10" s="2">
        <v>4</v>
      </c>
      <c r="K10" s="2" t="s">
        <v>42</v>
      </c>
      <c r="L10" s="80" t="s">
        <v>42</v>
      </c>
      <c r="M10" s="14">
        <v>15</v>
      </c>
      <c r="N10" s="45">
        <v>800000</v>
      </c>
      <c r="O10" s="8">
        <v>76.67</v>
      </c>
      <c r="P10" s="8">
        <v>94000</v>
      </c>
      <c r="Q10" s="9">
        <v>4400</v>
      </c>
      <c r="R10" s="83">
        <f t="shared" si="0"/>
        <v>8.1563829787234044E-4</v>
      </c>
      <c r="S10" t="s">
        <v>659</v>
      </c>
      <c r="T10" t="s">
        <v>655</v>
      </c>
    </row>
    <row r="11" spans="1:20" ht="26.4" x14ac:dyDescent="0.3">
      <c r="A11" s="76" t="s">
        <v>36</v>
      </c>
      <c r="B11" s="14">
        <v>4</v>
      </c>
      <c r="C11" s="12" t="s">
        <v>37</v>
      </c>
      <c r="D11" s="12" t="s">
        <v>38</v>
      </c>
      <c r="E11" s="12" t="s">
        <v>39</v>
      </c>
      <c r="F11" s="2">
        <v>8</v>
      </c>
      <c r="G11" s="2" t="s">
        <v>40</v>
      </c>
      <c r="H11" s="2" t="s">
        <v>41</v>
      </c>
      <c r="I11" s="2">
        <v>2</v>
      </c>
      <c r="J11" s="2">
        <v>4</v>
      </c>
      <c r="K11" s="2" t="s">
        <v>42</v>
      </c>
      <c r="L11" s="80" t="s">
        <v>42</v>
      </c>
      <c r="M11" s="14">
        <v>14</v>
      </c>
      <c r="N11" s="45">
        <v>15154000</v>
      </c>
      <c r="O11" s="8">
        <v>130.69999999999999</v>
      </c>
      <c r="P11" s="8">
        <v>60468</v>
      </c>
      <c r="Q11" s="9">
        <v>30691</v>
      </c>
      <c r="R11" s="83">
        <f t="shared" si="0"/>
        <v>2.1614738374016004E-3</v>
      </c>
      <c r="S11" t="s">
        <v>654</v>
      </c>
      <c r="T11" t="s">
        <v>658</v>
      </c>
    </row>
    <row r="12" spans="1:20" ht="58.5" customHeight="1" x14ac:dyDescent="0.3">
      <c r="A12" s="76" t="s">
        <v>36</v>
      </c>
      <c r="B12" s="14">
        <v>5</v>
      </c>
      <c r="C12" s="12" t="s">
        <v>59</v>
      </c>
      <c r="D12" s="12" t="s">
        <v>60</v>
      </c>
      <c r="E12" s="12" t="s">
        <v>61</v>
      </c>
      <c r="F12" s="2">
        <v>8</v>
      </c>
      <c r="G12" s="2" t="s">
        <v>40</v>
      </c>
      <c r="H12" s="2" t="s">
        <v>41</v>
      </c>
      <c r="I12" s="2">
        <v>2</v>
      </c>
      <c r="J12" s="2">
        <v>4</v>
      </c>
      <c r="K12" s="2" t="s">
        <v>42</v>
      </c>
      <c r="L12" s="80" t="s">
        <v>62</v>
      </c>
      <c r="M12" s="14">
        <v>14</v>
      </c>
      <c r="N12" s="45">
        <v>1800000</v>
      </c>
      <c r="O12" t="s">
        <v>63</v>
      </c>
      <c r="P12" s="7">
        <v>61198</v>
      </c>
      <c r="Q12" s="9">
        <v>39752</v>
      </c>
      <c r="R12" s="83" t="e">
        <f t="shared" si="0"/>
        <v>#VALUE!</v>
      </c>
      <c r="S12" t="s">
        <v>654</v>
      </c>
      <c r="T12" t="s">
        <v>658</v>
      </c>
    </row>
    <row r="13" spans="1:20" ht="31.2" x14ac:dyDescent="0.3">
      <c r="A13" s="76" t="s">
        <v>36</v>
      </c>
      <c r="B13" s="14">
        <v>5</v>
      </c>
      <c r="C13" s="12" t="s">
        <v>117</v>
      </c>
      <c r="D13" s="12" t="s">
        <v>118</v>
      </c>
      <c r="E13" s="12" t="s">
        <v>119</v>
      </c>
      <c r="F13" s="2">
        <v>8</v>
      </c>
      <c r="G13" s="2" t="s">
        <v>40</v>
      </c>
      <c r="H13" s="2" t="s">
        <v>41</v>
      </c>
      <c r="I13" s="2">
        <v>2</v>
      </c>
      <c r="J13" s="2">
        <v>2</v>
      </c>
      <c r="K13" s="2" t="s">
        <v>42</v>
      </c>
      <c r="L13" s="80" t="s">
        <v>55</v>
      </c>
      <c r="M13" s="14">
        <v>12</v>
      </c>
      <c r="N13" s="45">
        <v>734364</v>
      </c>
      <c r="O13" t="s">
        <v>63</v>
      </c>
      <c r="P13" t="s">
        <v>63</v>
      </c>
      <c r="Q13" t="s">
        <v>63</v>
      </c>
      <c r="R13" s="83" t="e">
        <f t="shared" si="0"/>
        <v>#VALUE!</v>
      </c>
    </row>
    <row r="14" spans="1:20" ht="43.5" customHeight="1" x14ac:dyDescent="0.3">
      <c r="A14" s="76" t="s">
        <v>36</v>
      </c>
      <c r="B14" s="14">
        <v>5</v>
      </c>
      <c r="C14" s="12" t="s">
        <v>93</v>
      </c>
      <c r="D14" s="12" t="s">
        <v>94</v>
      </c>
      <c r="E14" s="12" t="s">
        <v>95</v>
      </c>
      <c r="F14" s="2">
        <v>7</v>
      </c>
      <c r="G14" s="2" t="s">
        <v>96</v>
      </c>
      <c r="H14" s="2" t="s">
        <v>54</v>
      </c>
      <c r="I14" s="2">
        <v>3</v>
      </c>
      <c r="J14" s="2">
        <v>2</v>
      </c>
      <c r="K14" s="2" t="s">
        <v>42</v>
      </c>
      <c r="L14" s="80" t="s">
        <v>97</v>
      </c>
      <c r="M14" s="14">
        <v>12</v>
      </c>
      <c r="N14" s="45">
        <v>5000000</v>
      </c>
      <c r="O14" s="8" t="s">
        <v>63</v>
      </c>
      <c r="P14" s="8">
        <v>68000</v>
      </c>
      <c r="Q14" s="9">
        <v>13500</v>
      </c>
      <c r="R14" s="83" t="e">
        <f t="shared" si="0"/>
        <v>#VALUE!</v>
      </c>
      <c r="S14" t="s">
        <v>659</v>
      </c>
      <c r="T14" t="s">
        <v>658</v>
      </c>
    </row>
    <row r="15" spans="1:20" ht="31.2" x14ac:dyDescent="0.3">
      <c r="A15" s="76" t="s">
        <v>36</v>
      </c>
      <c r="B15" s="14">
        <v>5</v>
      </c>
      <c r="C15" s="12" t="s">
        <v>71</v>
      </c>
      <c r="D15" s="12" t="s">
        <v>72</v>
      </c>
      <c r="E15" s="12" t="s">
        <v>73</v>
      </c>
      <c r="F15" s="2">
        <v>8</v>
      </c>
      <c r="G15" s="2" t="s">
        <v>40</v>
      </c>
      <c r="H15" s="2" t="s">
        <v>41</v>
      </c>
      <c r="I15" s="2">
        <v>2</v>
      </c>
      <c r="J15" s="2">
        <v>2</v>
      </c>
      <c r="K15" s="2" t="s">
        <v>42</v>
      </c>
      <c r="L15" s="80" t="s">
        <v>74</v>
      </c>
      <c r="M15" s="14">
        <v>12</v>
      </c>
      <c r="N15" s="45">
        <v>850000</v>
      </c>
      <c r="O15" s="7">
        <v>58.27</v>
      </c>
      <c r="P15" s="7">
        <v>69000</v>
      </c>
      <c r="Q15" s="9">
        <v>7250</v>
      </c>
      <c r="R15" s="83">
        <f t="shared" si="0"/>
        <v>8.4449275362318845E-4</v>
      </c>
      <c r="S15" t="s">
        <v>659</v>
      </c>
      <c r="T15" t="s">
        <v>658</v>
      </c>
    </row>
    <row r="16" spans="1:20" ht="26.4" x14ac:dyDescent="0.3">
      <c r="A16" s="76" t="s">
        <v>36</v>
      </c>
      <c r="B16" s="14">
        <v>6</v>
      </c>
      <c r="C16" s="12" t="s">
        <v>43</v>
      </c>
      <c r="D16" s="12" t="s">
        <v>44</v>
      </c>
      <c r="E16" s="12" t="s">
        <v>45</v>
      </c>
      <c r="F16" s="2">
        <v>6</v>
      </c>
      <c r="G16" s="2" t="s">
        <v>40</v>
      </c>
      <c r="H16" s="2" t="s">
        <v>46</v>
      </c>
      <c r="I16" s="2">
        <v>3</v>
      </c>
      <c r="J16" s="2">
        <v>4</v>
      </c>
      <c r="K16" s="2" t="s">
        <v>42</v>
      </c>
      <c r="L16" s="80" t="s">
        <v>42</v>
      </c>
      <c r="M16" s="14">
        <v>13</v>
      </c>
      <c r="N16" s="45">
        <v>5281344</v>
      </c>
      <c r="O16" s="8">
        <v>70.98</v>
      </c>
      <c r="P16" s="8">
        <v>45223</v>
      </c>
      <c r="Q16" s="9">
        <v>47041</v>
      </c>
      <c r="R16" s="83">
        <f t="shared" si="0"/>
        <v>1.569555314773456E-3</v>
      </c>
      <c r="S16" t="s">
        <v>654</v>
      </c>
      <c r="T16" t="s">
        <v>658</v>
      </c>
    </row>
    <row r="17" spans="1:20" ht="31.2" x14ac:dyDescent="0.3">
      <c r="A17" s="76" t="s">
        <v>36</v>
      </c>
      <c r="B17" s="14">
        <v>6</v>
      </c>
      <c r="C17" s="12" t="s">
        <v>47</v>
      </c>
      <c r="D17" s="12" t="s">
        <v>44</v>
      </c>
      <c r="E17" s="12" t="s">
        <v>48</v>
      </c>
      <c r="F17" s="2">
        <v>6</v>
      </c>
      <c r="G17" s="2" t="s">
        <v>40</v>
      </c>
      <c r="H17" s="2" t="s">
        <v>46</v>
      </c>
      <c r="I17" s="2">
        <v>3</v>
      </c>
      <c r="J17" s="2">
        <v>4</v>
      </c>
      <c r="K17" s="2" t="s">
        <v>42</v>
      </c>
      <c r="L17" s="80" t="s">
        <v>42</v>
      </c>
      <c r="M17" s="14">
        <v>13</v>
      </c>
      <c r="N17" s="45">
        <v>4280375</v>
      </c>
      <c r="O17" s="8">
        <v>70.98</v>
      </c>
      <c r="P17" s="8">
        <v>45223</v>
      </c>
      <c r="Q17" s="9">
        <v>47041</v>
      </c>
      <c r="R17" s="83">
        <f t="shared" si="0"/>
        <v>1.569555314773456E-3</v>
      </c>
      <c r="S17" t="s">
        <v>654</v>
      </c>
      <c r="T17" t="s">
        <v>658</v>
      </c>
    </row>
    <row r="18" spans="1:20" ht="48" customHeight="1" x14ac:dyDescent="0.3">
      <c r="A18" s="76" t="s">
        <v>36</v>
      </c>
      <c r="B18" s="14">
        <v>7</v>
      </c>
      <c r="C18" s="12" t="s">
        <v>68</v>
      </c>
      <c r="D18" s="12" t="s">
        <v>69</v>
      </c>
      <c r="E18" s="12" t="s">
        <v>70</v>
      </c>
      <c r="F18" s="2">
        <v>7</v>
      </c>
      <c r="G18" s="2" t="s">
        <v>53</v>
      </c>
      <c r="H18" s="2" t="s">
        <v>54</v>
      </c>
      <c r="I18" s="2">
        <v>3</v>
      </c>
      <c r="J18" s="2">
        <v>4</v>
      </c>
      <c r="K18" s="2" t="s">
        <v>42</v>
      </c>
      <c r="L18" s="80" t="s">
        <v>62</v>
      </c>
      <c r="M18" s="14">
        <v>14</v>
      </c>
      <c r="N18" s="45">
        <v>23128000</v>
      </c>
      <c r="O18" s="8">
        <v>24.62</v>
      </c>
      <c r="P18" s="8">
        <v>56487</v>
      </c>
      <c r="Q18" s="9">
        <v>254420</v>
      </c>
      <c r="R18" s="83">
        <f t="shared" si="0"/>
        <v>4.3585249703471598E-4</v>
      </c>
      <c r="S18" t="s">
        <v>656</v>
      </c>
      <c r="T18" t="s">
        <v>658</v>
      </c>
    </row>
    <row r="19" spans="1:20" ht="46.8" x14ac:dyDescent="0.3">
      <c r="A19" s="76" t="s">
        <v>36</v>
      </c>
      <c r="B19" s="14">
        <v>8</v>
      </c>
      <c r="C19" s="12" t="s">
        <v>140</v>
      </c>
      <c r="D19" s="12" t="s">
        <v>121</v>
      </c>
      <c r="E19" s="12" t="s">
        <v>141</v>
      </c>
      <c r="F19" s="2">
        <v>7</v>
      </c>
      <c r="G19" s="2" t="s">
        <v>142</v>
      </c>
      <c r="H19" s="2" t="s">
        <v>54</v>
      </c>
      <c r="I19" s="2">
        <v>3</v>
      </c>
      <c r="J19" s="2">
        <v>2</v>
      </c>
      <c r="K19" s="2" t="s">
        <v>42</v>
      </c>
      <c r="L19" s="80" t="s">
        <v>143</v>
      </c>
      <c r="M19" s="14">
        <v>12</v>
      </c>
      <c r="N19" s="45">
        <v>87244000</v>
      </c>
      <c r="O19" s="8">
        <v>20</v>
      </c>
      <c r="P19" s="8">
        <v>72648</v>
      </c>
      <c r="Q19" s="9">
        <v>875000</v>
      </c>
      <c r="R19" s="83">
        <f t="shared" si="0"/>
        <v>2.7530007708402159E-4</v>
      </c>
      <c r="S19" t="s">
        <v>656</v>
      </c>
      <c r="T19" t="s">
        <v>658</v>
      </c>
    </row>
    <row r="20" spans="1:20" ht="26.4" x14ac:dyDescent="0.3">
      <c r="A20" s="76" t="s">
        <v>36</v>
      </c>
      <c r="B20" s="14">
        <v>8</v>
      </c>
      <c r="C20" s="12" t="s">
        <v>120</v>
      </c>
      <c r="D20" s="12" t="s">
        <v>121</v>
      </c>
      <c r="E20" s="12" t="s">
        <v>122</v>
      </c>
      <c r="F20" s="2">
        <v>6</v>
      </c>
      <c r="G20" s="2" t="s">
        <v>78</v>
      </c>
      <c r="H20" s="2" t="s">
        <v>46</v>
      </c>
      <c r="I20" s="2">
        <v>3</v>
      </c>
      <c r="J20" s="2">
        <v>3</v>
      </c>
      <c r="K20" s="2" t="s">
        <v>42</v>
      </c>
      <c r="L20" s="80">
        <v>0.6</v>
      </c>
      <c r="M20" s="14">
        <v>12</v>
      </c>
      <c r="N20" s="45">
        <v>20001412</v>
      </c>
      <c r="O20" s="8">
        <v>20</v>
      </c>
      <c r="P20" s="8">
        <v>72648</v>
      </c>
      <c r="Q20" s="9">
        <v>875000</v>
      </c>
      <c r="R20" s="83">
        <f t="shared" si="0"/>
        <v>2.7530007708402159E-4</v>
      </c>
      <c r="S20" t="s">
        <v>656</v>
      </c>
      <c r="T20" t="s">
        <v>658</v>
      </c>
    </row>
    <row r="21" spans="1:20" ht="31.2" x14ac:dyDescent="0.3">
      <c r="A21" s="76" t="s">
        <v>36</v>
      </c>
      <c r="B21" s="14">
        <v>9</v>
      </c>
      <c r="C21" s="12" t="s">
        <v>107</v>
      </c>
      <c r="D21" s="12" t="s">
        <v>108</v>
      </c>
      <c r="E21" s="12" t="s">
        <v>109</v>
      </c>
      <c r="F21" s="2">
        <v>6</v>
      </c>
      <c r="G21" s="2" t="s">
        <v>67</v>
      </c>
      <c r="H21" s="2" t="s">
        <v>46</v>
      </c>
      <c r="I21" s="2">
        <v>3</v>
      </c>
      <c r="J21" s="2">
        <v>4</v>
      </c>
      <c r="K21" s="2" t="s">
        <v>42</v>
      </c>
      <c r="L21" s="80" t="s">
        <v>42</v>
      </c>
      <c r="M21" s="14">
        <v>13</v>
      </c>
      <c r="N21" s="45">
        <v>4601000</v>
      </c>
      <c r="O21" s="8">
        <v>51.74</v>
      </c>
      <c r="P21" s="8">
        <v>112933</v>
      </c>
      <c r="Q21" s="9">
        <v>90332</v>
      </c>
      <c r="R21" s="83">
        <f t="shared" si="0"/>
        <v>4.5814775132158009E-4</v>
      </c>
      <c r="S21" t="s">
        <v>654</v>
      </c>
      <c r="T21" t="s">
        <v>655</v>
      </c>
    </row>
    <row r="22" spans="1:20" ht="31.2" x14ac:dyDescent="0.3">
      <c r="A22" s="76" t="s">
        <v>36</v>
      </c>
      <c r="B22" s="14">
        <v>9</v>
      </c>
      <c r="C22" s="12" t="s">
        <v>110</v>
      </c>
      <c r="D22" s="12" t="s">
        <v>111</v>
      </c>
      <c r="E22" s="12" t="s">
        <v>112</v>
      </c>
      <c r="F22" s="2">
        <v>7</v>
      </c>
      <c r="G22" s="2" t="s">
        <v>53</v>
      </c>
      <c r="H22" s="2" t="s">
        <v>54</v>
      </c>
      <c r="I22" s="2">
        <v>3</v>
      </c>
      <c r="J22" s="2">
        <v>3</v>
      </c>
      <c r="K22" s="2" t="s">
        <v>42</v>
      </c>
      <c r="L22" s="80" t="s">
        <v>113</v>
      </c>
      <c r="M22" s="14">
        <v>13</v>
      </c>
      <c r="N22" s="45">
        <v>4332000</v>
      </c>
      <c r="O22" s="8">
        <v>82.71</v>
      </c>
      <c r="P22" s="8">
        <v>111582</v>
      </c>
      <c r="Q22" s="9">
        <v>37000</v>
      </c>
      <c r="R22" s="83">
        <f t="shared" si="0"/>
        <v>7.4124858848201314E-4</v>
      </c>
      <c r="S22" t="s">
        <v>654</v>
      </c>
      <c r="T22" t="s">
        <v>655</v>
      </c>
    </row>
    <row r="23" spans="1:20" ht="26.4" x14ac:dyDescent="0.3">
      <c r="A23" s="77" t="s">
        <v>177</v>
      </c>
      <c r="B23" s="14">
        <v>2</v>
      </c>
      <c r="C23" s="12" t="s">
        <v>178</v>
      </c>
      <c r="D23" s="12" t="s">
        <v>179</v>
      </c>
      <c r="E23" s="12" t="s">
        <v>180</v>
      </c>
      <c r="F23" s="2">
        <v>8</v>
      </c>
      <c r="G23" s="2" t="s">
        <v>40</v>
      </c>
      <c r="H23" s="2" t="s">
        <v>41</v>
      </c>
      <c r="I23" s="2">
        <v>3</v>
      </c>
      <c r="J23" s="2">
        <v>4</v>
      </c>
      <c r="K23" s="2" t="s">
        <v>42</v>
      </c>
      <c r="L23" s="80" t="s">
        <v>62</v>
      </c>
      <c r="M23" s="11">
        <v>15</v>
      </c>
      <c r="N23" s="213">
        <v>45000000</v>
      </c>
      <c r="O23" s="8">
        <v>154.99</v>
      </c>
      <c r="P23" s="8">
        <v>123859</v>
      </c>
      <c r="Q23" s="9">
        <v>875010</v>
      </c>
      <c r="R23" s="83">
        <f t="shared" si="0"/>
        <v>1.2513422520769586E-3</v>
      </c>
      <c r="S23" t="s">
        <v>656</v>
      </c>
      <c r="T23" t="s">
        <v>655</v>
      </c>
    </row>
    <row r="24" spans="1:20" ht="26.4" x14ac:dyDescent="0.3">
      <c r="A24" s="77" t="s">
        <v>177</v>
      </c>
      <c r="B24" s="14">
        <v>2</v>
      </c>
      <c r="C24" s="12" t="s">
        <v>181</v>
      </c>
      <c r="D24" s="12" t="s">
        <v>179</v>
      </c>
      <c r="E24" s="12" t="s">
        <v>182</v>
      </c>
      <c r="F24" s="2">
        <v>7</v>
      </c>
      <c r="G24" s="2" t="s">
        <v>53</v>
      </c>
      <c r="H24" s="2" t="s">
        <v>54</v>
      </c>
      <c r="I24" s="2">
        <v>3</v>
      </c>
      <c r="J24" s="2">
        <v>4</v>
      </c>
      <c r="K24" s="2" t="s">
        <v>42</v>
      </c>
      <c r="L24" s="80" t="s">
        <v>62</v>
      </c>
      <c r="M24" s="11">
        <v>14</v>
      </c>
      <c r="N24" s="213">
        <v>65000000</v>
      </c>
      <c r="O24" s="8">
        <v>154.99</v>
      </c>
      <c r="P24" s="8">
        <v>123859</v>
      </c>
      <c r="Q24" s="9">
        <v>875010</v>
      </c>
      <c r="R24" s="83">
        <f t="shared" si="0"/>
        <v>1.2513422520769586E-3</v>
      </c>
      <c r="S24" t="s">
        <v>656</v>
      </c>
      <c r="T24" t="s">
        <v>655</v>
      </c>
    </row>
    <row r="25" spans="1:20" ht="26.4" x14ac:dyDescent="0.3">
      <c r="A25" s="77" t="s">
        <v>177</v>
      </c>
      <c r="B25" s="14">
        <v>2</v>
      </c>
      <c r="C25" s="12" t="s">
        <v>198</v>
      </c>
      <c r="D25" s="12" t="s">
        <v>199</v>
      </c>
      <c r="E25" s="12" t="s">
        <v>200</v>
      </c>
      <c r="F25" s="2">
        <v>7</v>
      </c>
      <c r="G25" s="2" t="s">
        <v>53</v>
      </c>
      <c r="H25" s="2" t="s">
        <v>54</v>
      </c>
      <c r="I25" s="2">
        <v>3</v>
      </c>
      <c r="J25" s="2">
        <v>4</v>
      </c>
      <c r="K25" s="2" t="s">
        <v>42</v>
      </c>
      <c r="L25" s="80" t="s">
        <v>62</v>
      </c>
      <c r="M25" s="11">
        <v>14</v>
      </c>
      <c r="N25" s="213">
        <v>500000</v>
      </c>
      <c r="O25" s="7">
        <v>102</v>
      </c>
      <c r="P25" s="7">
        <v>160784</v>
      </c>
      <c r="Q25" s="9">
        <v>55000</v>
      </c>
      <c r="R25" s="83">
        <f t="shared" si="0"/>
        <v>6.3439148173947653E-4</v>
      </c>
      <c r="S25" t="s">
        <v>654</v>
      </c>
      <c r="T25" t="s">
        <v>655</v>
      </c>
    </row>
    <row r="26" spans="1:20" ht="26.4" x14ac:dyDescent="0.3">
      <c r="A26" s="77" t="s">
        <v>177</v>
      </c>
      <c r="B26" s="14">
        <v>2</v>
      </c>
      <c r="C26" s="12" t="s">
        <v>213</v>
      </c>
      <c r="D26" s="12" t="s">
        <v>199</v>
      </c>
      <c r="E26" s="12" t="s">
        <v>214</v>
      </c>
      <c r="F26" s="2">
        <v>7</v>
      </c>
      <c r="G26" s="2" t="s">
        <v>53</v>
      </c>
      <c r="H26" s="2" t="s">
        <v>54</v>
      </c>
      <c r="I26" s="2">
        <v>3</v>
      </c>
      <c r="J26" s="2">
        <v>3</v>
      </c>
      <c r="K26" s="2" t="s">
        <v>42</v>
      </c>
      <c r="L26" s="80" t="s">
        <v>113</v>
      </c>
      <c r="M26" s="11">
        <v>13</v>
      </c>
      <c r="N26" s="213">
        <v>52000000</v>
      </c>
      <c r="O26" s="7">
        <v>102</v>
      </c>
      <c r="P26" s="7">
        <v>160784</v>
      </c>
      <c r="Q26" s="9">
        <v>55000</v>
      </c>
      <c r="R26" s="83">
        <f t="shared" si="0"/>
        <v>6.3439148173947653E-4</v>
      </c>
      <c r="S26" t="s">
        <v>654</v>
      </c>
      <c r="T26" t="s">
        <v>655</v>
      </c>
    </row>
    <row r="27" spans="1:20" ht="31.2" x14ac:dyDescent="0.3">
      <c r="A27" s="77" t="s">
        <v>177</v>
      </c>
      <c r="B27" s="14">
        <v>3</v>
      </c>
      <c r="C27" s="12" t="s">
        <v>215</v>
      </c>
      <c r="D27" s="12" t="s">
        <v>216</v>
      </c>
      <c r="E27" s="12" t="s">
        <v>217</v>
      </c>
      <c r="F27" s="2">
        <v>7</v>
      </c>
      <c r="G27" s="2" t="s">
        <v>53</v>
      </c>
      <c r="H27" s="2" t="s">
        <v>54</v>
      </c>
      <c r="I27" s="2">
        <v>3</v>
      </c>
      <c r="J27" s="2">
        <v>3</v>
      </c>
      <c r="K27" s="2" t="s">
        <v>42</v>
      </c>
      <c r="L27" s="80" t="s">
        <v>113</v>
      </c>
      <c r="M27" s="11">
        <v>13</v>
      </c>
      <c r="N27" s="213">
        <v>50000000</v>
      </c>
      <c r="O27" s="7">
        <v>42</v>
      </c>
      <c r="P27" s="7">
        <v>77514</v>
      </c>
      <c r="Q27" s="9">
        <v>265000</v>
      </c>
      <c r="R27" s="83">
        <f t="shared" si="0"/>
        <v>5.4183760352968498E-4</v>
      </c>
      <c r="S27" t="s">
        <v>656</v>
      </c>
      <c r="T27" t="s">
        <v>657</v>
      </c>
    </row>
    <row r="28" spans="1:20" ht="26.4" x14ac:dyDescent="0.3">
      <c r="A28" s="77" t="s">
        <v>177</v>
      </c>
      <c r="B28" s="14">
        <v>3</v>
      </c>
      <c r="C28" s="12" t="s">
        <v>183</v>
      </c>
      <c r="D28" s="12" t="s">
        <v>184</v>
      </c>
      <c r="E28" s="12" t="s">
        <v>185</v>
      </c>
      <c r="F28" s="2">
        <v>8</v>
      </c>
      <c r="G28" s="2" t="s">
        <v>40</v>
      </c>
      <c r="H28" s="2" t="s">
        <v>41</v>
      </c>
      <c r="I28" s="2">
        <v>3</v>
      </c>
      <c r="J28" s="2">
        <v>2</v>
      </c>
      <c r="K28" s="2" t="s">
        <v>55</v>
      </c>
      <c r="L28" s="80" t="s">
        <v>42</v>
      </c>
      <c r="M28" s="11">
        <v>13</v>
      </c>
      <c r="N28" s="213">
        <v>18166220</v>
      </c>
      <c r="O28" s="7">
        <v>95.62</v>
      </c>
      <c r="P28" s="7">
        <v>79537</v>
      </c>
      <c r="Q28" s="9">
        <v>2089</v>
      </c>
      <c r="R28" s="83">
        <f t="shared" si="0"/>
        <v>1.2022077775123527E-3</v>
      </c>
      <c r="S28" t="s">
        <v>659</v>
      </c>
      <c r="T28" t="s">
        <v>657</v>
      </c>
    </row>
    <row r="29" spans="1:20" ht="46.8" x14ac:dyDescent="0.3">
      <c r="A29" s="77" t="s">
        <v>177</v>
      </c>
      <c r="B29" s="14">
        <v>4</v>
      </c>
      <c r="C29" s="12" t="s">
        <v>186</v>
      </c>
      <c r="D29" s="12" t="s">
        <v>187</v>
      </c>
      <c r="E29" s="12" t="s">
        <v>188</v>
      </c>
      <c r="F29" s="2">
        <v>7</v>
      </c>
      <c r="G29" s="2" t="s">
        <v>53</v>
      </c>
      <c r="H29" s="2" t="s">
        <v>54</v>
      </c>
      <c r="I29" s="2">
        <v>2</v>
      </c>
      <c r="J29" s="2">
        <v>4</v>
      </c>
      <c r="K29" s="2" t="s">
        <v>42</v>
      </c>
      <c r="L29" s="80" t="s">
        <v>42</v>
      </c>
      <c r="M29" s="11">
        <v>13</v>
      </c>
      <c r="N29" s="213">
        <v>19876193</v>
      </c>
      <c r="O29" s="7" t="s">
        <v>63</v>
      </c>
      <c r="P29" s="7">
        <v>71358</v>
      </c>
      <c r="Q29" s="9">
        <v>195211</v>
      </c>
      <c r="R29" s="83" t="e">
        <f t="shared" si="0"/>
        <v>#VALUE!</v>
      </c>
      <c r="S29" t="s">
        <v>656</v>
      </c>
      <c r="T29" t="s">
        <v>657</v>
      </c>
    </row>
    <row r="30" spans="1:20" ht="26.4" x14ac:dyDescent="0.3">
      <c r="A30" s="77" t="s">
        <v>177</v>
      </c>
      <c r="B30" s="14">
        <v>4</v>
      </c>
      <c r="C30" s="12" t="s">
        <v>218</v>
      </c>
      <c r="D30" s="12" t="s">
        <v>219</v>
      </c>
      <c r="E30" s="12" t="s">
        <v>220</v>
      </c>
      <c r="F30" s="2">
        <v>8</v>
      </c>
      <c r="G30" s="2" t="s">
        <v>40</v>
      </c>
      <c r="H30" s="2" t="s">
        <v>41</v>
      </c>
      <c r="I30" s="2">
        <v>3</v>
      </c>
      <c r="J30" s="2">
        <v>2</v>
      </c>
      <c r="K30" s="2" t="s">
        <v>42</v>
      </c>
      <c r="L30" s="80" t="s">
        <v>55</v>
      </c>
      <c r="M30" s="11">
        <v>13</v>
      </c>
      <c r="N30" s="213">
        <v>49790000</v>
      </c>
      <c r="O30" s="7" t="s">
        <v>63</v>
      </c>
      <c r="P30" s="7">
        <v>88131</v>
      </c>
      <c r="Q30" s="9">
        <v>113500</v>
      </c>
      <c r="R30" s="83" t="e">
        <f t="shared" si="0"/>
        <v>#VALUE!</v>
      </c>
      <c r="S30" t="s">
        <v>656</v>
      </c>
      <c r="T30" t="s">
        <v>657</v>
      </c>
    </row>
    <row r="31" spans="1:20" ht="26.4" x14ac:dyDescent="0.3">
      <c r="A31" s="77" t="s">
        <v>177</v>
      </c>
      <c r="B31" s="14">
        <v>9</v>
      </c>
      <c r="C31" s="12" t="s">
        <v>75</v>
      </c>
      <c r="D31" s="12" t="s">
        <v>76</v>
      </c>
      <c r="E31" s="12" t="s">
        <v>77</v>
      </c>
      <c r="F31" s="2">
        <v>8</v>
      </c>
      <c r="G31" s="2" t="s">
        <v>40</v>
      </c>
      <c r="H31" s="2" t="s">
        <v>41</v>
      </c>
      <c r="I31" s="2">
        <v>3</v>
      </c>
      <c r="J31" s="2">
        <v>4</v>
      </c>
      <c r="K31" s="2" t="s">
        <v>42</v>
      </c>
      <c r="L31" s="80" t="s">
        <v>42</v>
      </c>
      <c r="M31" s="11">
        <v>15</v>
      </c>
      <c r="N31" s="213">
        <v>7000000</v>
      </c>
      <c r="O31" s="7">
        <v>47.06</v>
      </c>
      <c r="P31" s="7">
        <v>63947</v>
      </c>
      <c r="Q31" s="9">
        <v>59249</v>
      </c>
      <c r="R31" s="83">
        <f t="shared" si="0"/>
        <v>7.3592193535271396E-4</v>
      </c>
      <c r="S31" t="s">
        <v>654</v>
      </c>
      <c r="T31" t="s">
        <v>658</v>
      </c>
    </row>
    <row r="32" spans="1:20" ht="28.2" x14ac:dyDescent="0.3">
      <c r="A32" s="78" t="s">
        <v>237</v>
      </c>
      <c r="B32" s="71">
        <v>2</v>
      </c>
      <c r="C32" s="224" t="s">
        <v>238</v>
      </c>
      <c r="D32" s="224" t="s">
        <v>239</v>
      </c>
      <c r="E32" s="224" t="s">
        <v>240</v>
      </c>
      <c r="F32" s="2">
        <v>8</v>
      </c>
      <c r="G32" s="2" t="s">
        <v>40</v>
      </c>
      <c r="H32" s="2" t="s">
        <v>41</v>
      </c>
      <c r="I32" s="2">
        <v>3</v>
      </c>
      <c r="J32" s="2">
        <v>4</v>
      </c>
      <c r="K32" s="2" t="s">
        <v>42</v>
      </c>
      <c r="L32" s="2" t="s">
        <v>62</v>
      </c>
      <c r="M32" s="49">
        <v>15</v>
      </c>
      <c r="N32" s="212">
        <v>55000000</v>
      </c>
      <c r="O32" s="8">
        <v>154.99</v>
      </c>
      <c r="P32" s="8">
        <v>123859</v>
      </c>
      <c r="Q32" s="9">
        <v>875010</v>
      </c>
      <c r="R32" s="83">
        <f t="shared" si="0"/>
        <v>1.2513422520769586E-3</v>
      </c>
      <c r="S32" t="s">
        <v>656</v>
      </c>
      <c r="T32" t="s">
        <v>655</v>
      </c>
    </row>
    <row r="33" spans="1:20" ht="28.2" x14ac:dyDescent="0.3">
      <c r="A33" s="78" t="s">
        <v>237</v>
      </c>
      <c r="B33" s="70">
        <v>3</v>
      </c>
      <c r="C33" s="224" t="s">
        <v>201</v>
      </c>
      <c r="D33" s="224" t="s">
        <v>280</v>
      </c>
      <c r="E33" s="224" t="s">
        <v>203</v>
      </c>
      <c r="F33" s="2">
        <v>8</v>
      </c>
      <c r="G33" s="2" t="s">
        <v>142</v>
      </c>
      <c r="H33" s="2" t="s">
        <v>46</v>
      </c>
      <c r="I33" s="2">
        <v>3</v>
      </c>
      <c r="J33" s="2">
        <v>3</v>
      </c>
      <c r="K33" s="2" t="s">
        <v>42</v>
      </c>
      <c r="L33" s="2" t="s">
        <v>113</v>
      </c>
      <c r="M33" s="49">
        <v>14</v>
      </c>
      <c r="N33" s="212">
        <v>43400000</v>
      </c>
      <c r="O33" s="8">
        <v>101</v>
      </c>
      <c r="P33" s="8">
        <v>81574</v>
      </c>
      <c r="Q33" s="9">
        <v>200000</v>
      </c>
      <c r="R33" s="83">
        <f t="shared" si="0"/>
        <v>1.2381396033049746E-3</v>
      </c>
      <c r="S33" t="s">
        <v>656</v>
      </c>
      <c r="T33" t="s">
        <v>657</v>
      </c>
    </row>
    <row r="34" spans="1:20" x14ac:dyDescent="0.3">
      <c r="A34" s="78" t="s">
        <v>237</v>
      </c>
      <c r="B34" s="71">
        <v>4</v>
      </c>
      <c r="C34" s="224" t="s">
        <v>268</v>
      </c>
      <c r="D34" s="224" t="s">
        <v>219</v>
      </c>
      <c r="E34" s="224" t="s">
        <v>269</v>
      </c>
      <c r="F34" s="81"/>
      <c r="M34" s="49">
        <v>14</v>
      </c>
      <c r="N34" s="212">
        <v>50000000</v>
      </c>
      <c r="O34" s="8">
        <v>67.709999999999994</v>
      </c>
      <c r="P34" s="8">
        <v>97816</v>
      </c>
      <c r="Q34" s="9">
        <v>113500</v>
      </c>
      <c r="R34" s="83">
        <f t="shared" si="0"/>
        <v>6.9221804203811234E-4</v>
      </c>
      <c r="S34" t="s">
        <v>656</v>
      </c>
      <c r="T34" t="s">
        <v>655</v>
      </c>
    </row>
    <row r="35" spans="1:20" ht="28.2" x14ac:dyDescent="0.3">
      <c r="A35" s="78" t="s">
        <v>237</v>
      </c>
      <c r="B35" s="71">
        <v>5</v>
      </c>
      <c r="C35" s="224" t="s">
        <v>246</v>
      </c>
      <c r="D35" s="224" t="s">
        <v>247</v>
      </c>
      <c r="E35" s="224" t="s">
        <v>248</v>
      </c>
      <c r="F35" s="2">
        <v>8</v>
      </c>
      <c r="G35" s="2" t="s">
        <v>78</v>
      </c>
      <c r="H35" s="2" t="s">
        <v>41</v>
      </c>
      <c r="I35" s="2">
        <v>3</v>
      </c>
      <c r="J35" s="2">
        <v>4</v>
      </c>
      <c r="K35" s="2" t="s">
        <v>42</v>
      </c>
      <c r="L35" s="2" t="s">
        <v>62</v>
      </c>
      <c r="M35" s="49">
        <v>14</v>
      </c>
      <c r="N35" s="212">
        <v>35000000</v>
      </c>
      <c r="O35" s="8">
        <v>28</v>
      </c>
      <c r="P35" s="8">
        <v>60910</v>
      </c>
      <c r="Q35" s="9">
        <v>67995</v>
      </c>
      <c r="R35" s="83">
        <f t="shared" si="0"/>
        <v>4.5969463142341157E-4</v>
      </c>
      <c r="S35" t="s">
        <v>654</v>
      </c>
      <c r="T35" t="s">
        <v>658</v>
      </c>
    </row>
    <row r="36" spans="1:20" ht="28.2" x14ac:dyDescent="0.3">
      <c r="A36" s="78" t="s">
        <v>237</v>
      </c>
      <c r="B36" s="71">
        <v>7</v>
      </c>
      <c r="C36" s="224" t="s">
        <v>249</v>
      </c>
      <c r="D36" s="224" t="s">
        <v>69</v>
      </c>
      <c r="E36" s="224" t="s">
        <v>250</v>
      </c>
      <c r="F36" s="2">
        <v>7</v>
      </c>
      <c r="G36" s="2" t="s">
        <v>53</v>
      </c>
      <c r="H36" s="2" t="s">
        <v>54</v>
      </c>
      <c r="I36" s="2">
        <v>3</v>
      </c>
      <c r="J36" s="2">
        <v>4</v>
      </c>
      <c r="K36" s="2" t="s">
        <v>42</v>
      </c>
      <c r="L36" s="2" t="s">
        <v>62</v>
      </c>
      <c r="M36" s="49">
        <v>14</v>
      </c>
      <c r="N36" s="212">
        <v>26950000</v>
      </c>
      <c r="O36" s="8">
        <v>24.62</v>
      </c>
      <c r="P36" s="8">
        <v>57628</v>
      </c>
      <c r="Q36" s="9">
        <v>290000</v>
      </c>
      <c r="R36" s="83">
        <f t="shared" si="0"/>
        <v>4.2722287776775182E-4</v>
      </c>
      <c r="S36" t="s">
        <v>656</v>
      </c>
      <c r="T36" t="s">
        <v>658</v>
      </c>
    </row>
    <row r="37" spans="1:20" ht="26.4" x14ac:dyDescent="0.3">
      <c r="A37" s="78" t="s">
        <v>237</v>
      </c>
      <c r="B37" s="71">
        <v>9</v>
      </c>
      <c r="C37" s="224" t="s">
        <v>241</v>
      </c>
      <c r="D37" s="224" t="s">
        <v>76</v>
      </c>
      <c r="E37" s="224" t="s">
        <v>242</v>
      </c>
      <c r="F37" s="2">
        <v>8</v>
      </c>
      <c r="G37" s="2" t="s">
        <v>78</v>
      </c>
      <c r="H37" s="2" t="s">
        <v>41</v>
      </c>
      <c r="I37" s="2">
        <v>3</v>
      </c>
      <c r="J37" s="2">
        <v>4</v>
      </c>
      <c r="K37" s="2" t="s">
        <v>42</v>
      </c>
      <c r="L37" s="2" t="s">
        <v>62</v>
      </c>
      <c r="M37" s="49">
        <v>15</v>
      </c>
      <c r="N37" s="212">
        <v>7000000</v>
      </c>
      <c r="O37" s="8">
        <v>47.06</v>
      </c>
      <c r="P37" s="8">
        <v>71287</v>
      </c>
      <c r="Q37" s="9">
        <v>59249</v>
      </c>
      <c r="R37" s="83">
        <f t="shared" si="0"/>
        <v>6.6014841415685892E-4</v>
      </c>
      <c r="S37" t="s">
        <v>654</v>
      </c>
      <c r="T37" t="s">
        <v>658</v>
      </c>
    </row>
    <row r="38" spans="1:20" ht="28.2" x14ac:dyDescent="0.3">
      <c r="A38" s="78" t="s">
        <v>237</v>
      </c>
      <c r="B38" s="71">
        <v>9</v>
      </c>
      <c r="C38" s="224" t="s">
        <v>196</v>
      </c>
      <c r="D38" s="224" t="s">
        <v>133</v>
      </c>
      <c r="E38" s="224" t="s">
        <v>260</v>
      </c>
      <c r="F38" s="2">
        <v>8</v>
      </c>
      <c r="G38" s="2" t="s">
        <v>67</v>
      </c>
      <c r="H38" s="2" t="s">
        <v>41</v>
      </c>
      <c r="I38" s="2">
        <v>3</v>
      </c>
      <c r="J38" s="2">
        <v>4</v>
      </c>
      <c r="K38" s="2" t="s">
        <v>42</v>
      </c>
      <c r="L38" s="2" t="s">
        <v>62</v>
      </c>
      <c r="M38" s="49">
        <v>15</v>
      </c>
      <c r="N38" s="212">
        <v>9000000</v>
      </c>
      <c r="O38" s="8">
        <v>36.93</v>
      </c>
      <c r="P38" s="8">
        <v>95100</v>
      </c>
      <c r="Q38" s="9">
        <v>1420000</v>
      </c>
      <c r="R38" s="83">
        <f t="shared" si="0"/>
        <v>3.8832807570977917E-4</v>
      </c>
      <c r="S38" t="s">
        <v>656</v>
      </c>
      <c r="T38" t="s">
        <v>655</v>
      </c>
    </row>
    <row r="39" spans="1:20" ht="28.2" x14ac:dyDescent="0.3">
      <c r="A39" s="78" t="s">
        <v>237</v>
      </c>
      <c r="B39" s="71">
        <v>8</v>
      </c>
      <c r="C39" s="224" t="s">
        <v>221</v>
      </c>
      <c r="D39" s="224" t="s">
        <v>121</v>
      </c>
      <c r="E39" s="224" t="s">
        <v>270</v>
      </c>
      <c r="F39" s="2">
        <v>6</v>
      </c>
      <c r="G39" s="2" t="s">
        <v>78</v>
      </c>
      <c r="H39" s="2" t="s">
        <v>46</v>
      </c>
      <c r="I39" s="2">
        <v>3</v>
      </c>
      <c r="J39" s="2">
        <v>4</v>
      </c>
      <c r="K39" s="2" t="s">
        <v>42</v>
      </c>
      <c r="L39" s="2" t="s">
        <v>62</v>
      </c>
      <c r="M39" s="49">
        <v>13</v>
      </c>
      <c r="N39" s="212">
        <v>31000000</v>
      </c>
      <c r="O39" s="8">
        <v>20</v>
      </c>
      <c r="P39" s="8">
        <v>85000</v>
      </c>
      <c r="Q39" s="9">
        <v>883546</v>
      </c>
      <c r="R39" s="83">
        <f t="shared" si="0"/>
        <v>2.3529411764705883E-4</v>
      </c>
      <c r="S39" t="s">
        <v>656</v>
      </c>
      <c r="T39" t="s">
        <v>657</v>
      </c>
    </row>
    <row r="40" spans="1:20" ht="26.4" x14ac:dyDescent="0.3">
      <c r="A40" s="78" t="s">
        <v>237</v>
      </c>
      <c r="B40" s="71">
        <v>4</v>
      </c>
      <c r="C40" s="224" t="s">
        <v>261</v>
      </c>
      <c r="D40" s="224" t="s">
        <v>262</v>
      </c>
      <c r="E40" s="224" t="s">
        <v>263</v>
      </c>
      <c r="F40" s="2">
        <v>8</v>
      </c>
      <c r="G40" s="2" t="s">
        <v>78</v>
      </c>
      <c r="H40" s="2" t="s">
        <v>41</v>
      </c>
      <c r="I40" s="2">
        <v>3</v>
      </c>
      <c r="J40" s="2">
        <v>2</v>
      </c>
      <c r="K40" s="2" t="s">
        <v>55</v>
      </c>
      <c r="L40" s="2" t="s">
        <v>62</v>
      </c>
      <c r="M40" s="49">
        <v>13</v>
      </c>
      <c r="N40" s="212">
        <v>34965000</v>
      </c>
      <c r="O40" s="8">
        <v>46</v>
      </c>
      <c r="P40" s="8">
        <v>150469</v>
      </c>
      <c r="Q40" s="9">
        <v>2000000</v>
      </c>
      <c r="R40" s="83">
        <f t="shared" si="0"/>
        <v>3.057108108646964E-4</v>
      </c>
      <c r="S40" t="s">
        <v>656</v>
      </c>
      <c r="T40" t="s">
        <v>655</v>
      </c>
    </row>
    <row r="41" spans="1:20" ht="28.2" x14ac:dyDescent="0.3">
      <c r="A41" s="78" t="s">
        <v>237</v>
      </c>
      <c r="B41" s="70">
        <v>8</v>
      </c>
      <c r="C41" s="224" t="s">
        <v>226</v>
      </c>
      <c r="D41" s="224" t="s">
        <v>102</v>
      </c>
      <c r="E41" s="224" t="s">
        <v>264</v>
      </c>
      <c r="F41" s="82"/>
      <c r="G41" s="2"/>
      <c r="H41" s="2"/>
      <c r="M41" s="49">
        <v>13</v>
      </c>
      <c r="N41" s="212">
        <v>45000000</v>
      </c>
      <c r="O41" s="8">
        <v>66.040000000000006</v>
      </c>
      <c r="P41" s="8">
        <v>74800</v>
      </c>
      <c r="Q41" s="9">
        <v>71700</v>
      </c>
      <c r="R41" s="83">
        <f t="shared" si="0"/>
        <v>8.8288770053475949E-4</v>
      </c>
      <c r="S41" t="s">
        <v>654</v>
      </c>
      <c r="T41" t="s">
        <v>657</v>
      </c>
    </row>
    <row r="42" spans="1:20" x14ac:dyDescent="0.3">
      <c r="A42" s="78" t="s">
        <v>237</v>
      </c>
      <c r="B42" s="71">
        <v>5</v>
      </c>
      <c r="C42" s="224" t="s">
        <v>126</v>
      </c>
      <c r="D42" s="224" t="s">
        <v>127</v>
      </c>
      <c r="E42" s="224" t="s">
        <v>128</v>
      </c>
      <c r="F42" s="82"/>
      <c r="G42" s="2"/>
      <c r="H42" s="2"/>
      <c r="M42" s="49">
        <v>13</v>
      </c>
      <c r="N42" s="212">
        <v>9402000</v>
      </c>
      <c r="O42" s="8">
        <v>31.44</v>
      </c>
      <c r="P42" s="8">
        <v>58456</v>
      </c>
      <c r="Q42" s="9">
        <v>513624</v>
      </c>
      <c r="R42" s="83">
        <f t="shared" si="0"/>
        <v>5.3784042698781993E-4</v>
      </c>
      <c r="S42" t="s">
        <v>656</v>
      </c>
      <c r="T42" t="s">
        <v>658</v>
      </c>
    </row>
    <row r="43" spans="1:20" x14ac:dyDescent="0.3">
      <c r="A43" s="78" t="s">
        <v>237</v>
      </c>
      <c r="B43" s="71">
        <v>9</v>
      </c>
      <c r="C43" s="224" t="s">
        <v>223</v>
      </c>
      <c r="D43" s="224" t="s">
        <v>133</v>
      </c>
      <c r="E43" s="224" t="s">
        <v>224</v>
      </c>
      <c r="F43" s="82"/>
      <c r="G43" s="2"/>
      <c r="H43" s="2"/>
      <c r="M43" s="49">
        <v>13</v>
      </c>
      <c r="N43" s="212">
        <v>50000000</v>
      </c>
      <c r="O43" s="8">
        <v>36.93</v>
      </c>
      <c r="P43" s="8">
        <v>95100</v>
      </c>
      <c r="Q43" s="9">
        <v>1420000</v>
      </c>
      <c r="R43" s="83">
        <f t="shared" si="0"/>
        <v>3.8832807570977917E-4</v>
      </c>
      <c r="S43" t="s">
        <v>656</v>
      </c>
      <c r="T43" t="s">
        <v>655</v>
      </c>
    </row>
    <row r="44" spans="1:20" ht="28.2" x14ac:dyDescent="0.3">
      <c r="A44" s="78" t="s">
        <v>237</v>
      </c>
      <c r="B44" s="71">
        <v>5</v>
      </c>
      <c r="C44" s="224" t="s">
        <v>251</v>
      </c>
      <c r="D44" s="224" t="s">
        <v>252</v>
      </c>
      <c r="E44" s="224" t="s">
        <v>253</v>
      </c>
      <c r="F44" s="2">
        <v>6</v>
      </c>
      <c r="G44" s="2" t="s">
        <v>78</v>
      </c>
      <c r="H44" s="2" t="s">
        <v>46</v>
      </c>
      <c r="I44" s="2">
        <v>3</v>
      </c>
      <c r="J44" s="2">
        <v>4</v>
      </c>
      <c r="K44" s="2" t="s">
        <v>42</v>
      </c>
      <c r="L44" s="2" t="s">
        <v>62</v>
      </c>
      <c r="M44" s="49">
        <v>13</v>
      </c>
      <c r="N44" s="212">
        <v>48655933</v>
      </c>
      <c r="O44" s="8">
        <v>23.85</v>
      </c>
      <c r="P44" s="8">
        <v>40998</v>
      </c>
      <c r="Q44" s="9">
        <v>44000</v>
      </c>
      <c r="R44" s="83">
        <f t="shared" si="0"/>
        <v>5.8173569442411825E-4</v>
      </c>
      <c r="S44" t="s">
        <v>654</v>
      </c>
      <c r="T44" t="s">
        <v>658</v>
      </c>
    </row>
    <row r="45" spans="1:20" ht="28.2" x14ac:dyDescent="0.3">
      <c r="A45" s="78" t="s">
        <v>237</v>
      </c>
      <c r="B45" s="71">
        <v>6</v>
      </c>
      <c r="C45" s="224" t="s">
        <v>254</v>
      </c>
      <c r="D45" s="224" t="s">
        <v>44</v>
      </c>
      <c r="E45" s="224" t="s">
        <v>255</v>
      </c>
      <c r="F45" s="2">
        <v>6</v>
      </c>
      <c r="G45" s="2" t="s">
        <v>78</v>
      </c>
      <c r="H45" s="2" t="s">
        <v>46</v>
      </c>
      <c r="I45" s="2">
        <v>3</v>
      </c>
      <c r="J45" s="2">
        <v>4</v>
      </c>
      <c r="K45" s="2" t="s">
        <v>42</v>
      </c>
      <c r="L45" s="2" t="s">
        <v>62</v>
      </c>
      <c r="M45" s="49">
        <v>13</v>
      </c>
      <c r="N45" s="212">
        <v>7988220</v>
      </c>
      <c r="O45" s="8">
        <v>60.4</v>
      </c>
      <c r="P45" s="8">
        <v>52871</v>
      </c>
      <c r="Q45" s="9">
        <v>47041</v>
      </c>
      <c r="R45" s="83">
        <f t="shared" si="0"/>
        <v>1.1424032078076829E-3</v>
      </c>
      <c r="S45" t="s">
        <v>654</v>
      </c>
      <c r="T45" t="s">
        <v>658</v>
      </c>
    </row>
    <row r="46" spans="1:20" ht="26.4" x14ac:dyDescent="0.3">
      <c r="A46" s="78" t="s">
        <v>237</v>
      </c>
      <c r="B46" s="71">
        <v>8</v>
      </c>
      <c r="C46" s="224" t="s">
        <v>243</v>
      </c>
      <c r="D46" s="224" t="s">
        <v>244</v>
      </c>
      <c r="E46" s="224" t="s">
        <v>245</v>
      </c>
      <c r="F46" s="2">
        <v>8</v>
      </c>
      <c r="G46" s="2" t="s">
        <v>78</v>
      </c>
      <c r="H46" s="2" t="s">
        <v>41</v>
      </c>
      <c r="I46" s="2">
        <v>3</v>
      </c>
      <c r="J46" s="2">
        <v>4</v>
      </c>
      <c r="K46" s="2" t="s">
        <v>42</v>
      </c>
      <c r="L46" s="2" t="s">
        <v>62</v>
      </c>
      <c r="M46" s="49">
        <v>15</v>
      </c>
      <c r="N46" s="212">
        <v>2500000</v>
      </c>
      <c r="O46" s="8">
        <v>17</v>
      </c>
      <c r="P46" s="8">
        <v>70000</v>
      </c>
      <c r="Q46" s="9">
        <v>1287</v>
      </c>
      <c r="R46" s="83">
        <f t="shared" si="0"/>
        <v>2.4285714285714286E-4</v>
      </c>
      <c r="S46" t="s">
        <v>659</v>
      </c>
      <c r="T46" t="s">
        <v>658</v>
      </c>
    </row>
    <row r="47" spans="1:20" ht="28.2" x14ac:dyDescent="0.3">
      <c r="A47" s="78" t="s">
        <v>237</v>
      </c>
      <c r="B47" s="71">
        <v>2</v>
      </c>
      <c r="C47" s="224" t="s">
        <v>154</v>
      </c>
      <c r="D47" s="224" t="s">
        <v>155</v>
      </c>
      <c r="E47" s="224" t="s">
        <v>271</v>
      </c>
      <c r="F47" s="82">
        <v>6</v>
      </c>
      <c r="G47" s="2" t="s">
        <v>78</v>
      </c>
      <c r="H47" s="2" t="s">
        <v>46</v>
      </c>
      <c r="I47" s="2">
        <v>3</v>
      </c>
      <c r="J47" s="2">
        <v>4</v>
      </c>
      <c r="K47" s="2" t="s">
        <v>42</v>
      </c>
      <c r="L47" s="2" t="s">
        <v>62</v>
      </c>
      <c r="M47" s="49">
        <v>13</v>
      </c>
      <c r="N47" s="212">
        <v>50000000</v>
      </c>
      <c r="O47" s="8">
        <v>35.630000000000003</v>
      </c>
      <c r="P47" s="8">
        <v>126802</v>
      </c>
      <c r="Q47" s="9">
        <v>361492</v>
      </c>
      <c r="R47" s="83">
        <f t="shared" si="0"/>
        <v>2.8098925884449775E-4</v>
      </c>
      <c r="S47" t="s">
        <v>656</v>
      </c>
      <c r="T47" t="s">
        <v>655</v>
      </c>
    </row>
    <row r="48" spans="1:20" ht="28.2" x14ac:dyDescent="0.3">
      <c r="A48" s="78" t="s">
        <v>237</v>
      </c>
      <c r="B48" s="71">
        <v>2</v>
      </c>
      <c r="C48" s="224" t="s">
        <v>157</v>
      </c>
      <c r="D48" s="224" t="s">
        <v>155</v>
      </c>
      <c r="E48" s="224" t="s">
        <v>272</v>
      </c>
      <c r="F48" s="2">
        <v>6</v>
      </c>
      <c r="G48" s="2" t="s">
        <v>78</v>
      </c>
      <c r="H48" s="2" t="s">
        <v>46</v>
      </c>
      <c r="I48" s="2">
        <v>3</v>
      </c>
      <c r="J48" s="2">
        <v>4</v>
      </c>
      <c r="K48" s="2" t="s">
        <v>42</v>
      </c>
      <c r="L48" s="2" t="s">
        <v>62</v>
      </c>
      <c r="M48" s="49">
        <v>13</v>
      </c>
      <c r="N48" s="212">
        <v>50000000</v>
      </c>
      <c r="O48" s="8">
        <v>35.630000000000003</v>
      </c>
      <c r="P48" s="8">
        <v>126802</v>
      </c>
      <c r="Q48" s="9">
        <v>361492</v>
      </c>
      <c r="R48" s="83">
        <f t="shared" si="0"/>
        <v>2.8098925884449775E-4</v>
      </c>
      <c r="S48" t="s">
        <v>656</v>
      </c>
      <c r="T48" t="s">
        <v>655</v>
      </c>
    </row>
    <row r="49" spans="1:20" ht="26.4" x14ac:dyDescent="0.3">
      <c r="A49" s="79" t="s">
        <v>288</v>
      </c>
      <c r="B49" s="71">
        <v>4</v>
      </c>
      <c r="C49" s="48" t="s">
        <v>295</v>
      </c>
      <c r="D49" s="48" t="s">
        <v>296</v>
      </c>
      <c r="E49" s="48" t="s">
        <v>297</v>
      </c>
      <c r="F49" s="2">
        <v>8</v>
      </c>
      <c r="G49" s="2" t="s">
        <v>142</v>
      </c>
      <c r="H49" s="2" t="s">
        <v>46</v>
      </c>
      <c r="I49" s="2">
        <v>3</v>
      </c>
      <c r="J49" s="2">
        <v>2</v>
      </c>
      <c r="K49" s="2" t="s">
        <v>55</v>
      </c>
      <c r="L49" s="2" t="s">
        <v>62</v>
      </c>
      <c r="M49" s="49">
        <v>15</v>
      </c>
      <c r="N49" s="50">
        <v>50000000</v>
      </c>
      <c r="O49" s="8" t="s">
        <v>63</v>
      </c>
      <c r="P49" s="8">
        <v>100392</v>
      </c>
      <c r="Q49" s="9">
        <v>1313777</v>
      </c>
      <c r="R49" s="83" t="e">
        <f t="shared" si="0"/>
        <v>#VALUE!</v>
      </c>
      <c r="S49" t="s">
        <v>656</v>
      </c>
      <c r="T49" t="s">
        <v>655</v>
      </c>
    </row>
    <row r="50" spans="1:20" x14ac:dyDescent="0.3">
      <c r="A50" s="79" t="s">
        <v>288</v>
      </c>
      <c r="B50" s="71">
        <v>4</v>
      </c>
      <c r="C50" s="48" t="s">
        <v>309</v>
      </c>
      <c r="D50" s="48" t="s">
        <v>310</v>
      </c>
      <c r="E50" s="48" t="s">
        <v>311</v>
      </c>
      <c r="F50" s="81"/>
      <c r="M50" s="48" t="s">
        <v>294</v>
      </c>
      <c r="N50" s="50">
        <v>72240031</v>
      </c>
      <c r="O50" s="8">
        <v>85.12</v>
      </c>
      <c r="P50" s="8">
        <v>127096</v>
      </c>
      <c r="Q50" s="9">
        <v>105000</v>
      </c>
      <c r="R50" s="83">
        <f t="shared" si="0"/>
        <v>6.6972996789828169E-4</v>
      </c>
      <c r="S50" t="s">
        <v>656</v>
      </c>
      <c r="T50" t="s">
        <v>655</v>
      </c>
    </row>
    <row r="51" spans="1:20" ht="26.4" x14ac:dyDescent="0.3">
      <c r="A51" s="79" t="s">
        <v>288</v>
      </c>
      <c r="B51" s="71">
        <v>5</v>
      </c>
      <c r="C51" s="48" t="s">
        <v>289</v>
      </c>
      <c r="D51" s="48" t="s">
        <v>290</v>
      </c>
      <c r="E51" s="48" t="s">
        <v>291</v>
      </c>
      <c r="F51" s="2">
        <v>7</v>
      </c>
      <c r="G51" s="2" t="s">
        <v>292</v>
      </c>
      <c r="H51" s="2" t="s">
        <v>46</v>
      </c>
      <c r="I51" s="2">
        <v>3</v>
      </c>
      <c r="J51" s="2">
        <v>4</v>
      </c>
      <c r="K51" s="2" t="s">
        <v>293</v>
      </c>
      <c r="L51" s="2" t="s">
        <v>62</v>
      </c>
      <c r="M51" s="48" t="s">
        <v>294</v>
      </c>
      <c r="N51" s="50">
        <v>50000000</v>
      </c>
      <c r="O51" s="8">
        <v>40</v>
      </c>
      <c r="P51" s="8">
        <v>59233</v>
      </c>
      <c r="Q51" s="9">
        <v>91563</v>
      </c>
      <c r="R51" s="83">
        <f t="shared" si="0"/>
        <v>6.7529924197660084E-4</v>
      </c>
      <c r="S51" t="s">
        <v>654</v>
      </c>
      <c r="T51" t="s">
        <v>658</v>
      </c>
    </row>
    <row r="52" spans="1:20" ht="28.2" x14ac:dyDescent="0.3">
      <c r="A52" s="79" t="s">
        <v>288</v>
      </c>
      <c r="B52" s="71">
        <v>8</v>
      </c>
      <c r="C52" s="48" t="s">
        <v>298</v>
      </c>
      <c r="D52" s="48" t="s">
        <v>299</v>
      </c>
      <c r="E52" s="48" t="s">
        <v>300</v>
      </c>
      <c r="F52" s="82"/>
      <c r="G52" s="2"/>
      <c r="H52" s="2"/>
      <c r="M52" s="49">
        <v>14</v>
      </c>
      <c r="N52" s="50">
        <v>15000000</v>
      </c>
      <c r="O52" s="8" t="s">
        <v>63</v>
      </c>
      <c r="P52" s="8">
        <v>51180</v>
      </c>
      <c r="Q52" s="9">
        <v>905262</v>
      </c>
      <c r="R52" s="83" t="e">
        <f t="shared" si="0"/>
        <v>#VALUE!</v>
      </c>
      <c r="S52" t="s">
        <v>656</v>
      </c>
      <c r="T52" t="s">
        <v>658</v>
      </c>
    </row>
    <row r="53" spans="1:20" ht="28.2" x14ac:dyDescent="0.3">
      <c r="A53" s="79" t="s">
        <v>288</v>
      </c>
      <c r="B53" s="71">
        <v>2</v>
      </c>
      <c r="C53" s="48" t="s">
        <v>273</v>
      </c>
      <c r="D53" s="48" t="s">
        <v>274</v>
      </c>
      <c r="E53" s="48" t="s">
        <v>321</v>
      </c>
      <c r="F53" s="2">
        <v>6</v>
      </c>
      <c r="G53" s="2" t="s">
        <v>78</v>
      </c>
      <c r="H53" s="2" t="s">
        <v>46</v>
      </c>
      <c r="I53" s="2">
        <v>3</v>
      </c>
      <c r="J53" s="2">
        <v>4</v>
      </c>
      <c r="K53" s="2" t="s">
        <v>293</v>
      </c>
      <c r="L53" s="2" t="s">
        <v>62</v>
      </c>
      <c r="M53" s="49">
        <v>13</v>
      </c>
      <c r="N53" s="50">
        <v>30000000</v>
      </c>
      <c r="O53" s="8">
        <v>63.3</v>
      </c>
      <c r="P53" s="8">
        <v>138344</v>
      </c>
      <c r="Q53" s="9">
        <v>30118</v>
      </c>
      <c r="R53" s="83">
        <f t="shared" si="0"/>
        <v>4.5755508009020991E-4</v>
      </c>
      <c r="S53" t="s">
        <v>654</v>
      </c>
      <c r="T53" t="s">
        <v>655</v>
      </c>
    </row>
    <row r="54" spans="1:20" ht="26.4" x14ac:dyDescent="0.3">
      <c r="A54" s="79" t="s">
        <v>288</v>
      </c>
      <c r="B54" s="71">
        <v>2</v>
      </c>
      <c r="C54" s="48" t="s">
        <v>322</v>
      </c>
      <c r="D54" s="48" t="s">
        <v>155</v>
      </c>
      <c r="E54" s="48" t="s">
        <v>323</v>
      </c>
      <c r="F54" s="2">
        <v>6</v>
      </c>
      <c r="G54" s="2" t="s">
        <v>78</v>
      </c>
      <c r="H54" s="2" t="s">
        <v>46</v>
      </c>
      <c r="I54" s="2">
        <v>3</v>
      </c>
      <c r="J54" s="2">
        <v>4</v>
      </c>
      <c r="K54" s="2" t="s">
        <v>293</v>
      </c>
      <c r="L54" s="2" t="s">
        <v>62</v>
      </c>
      <c r="M54" s="49">
        <v>13</v>
      </c>
      <c r="N54" s="50">
        <v>22500000</v>
      </c>
      <c r="O54" s="8">
        <v>44.68</v>
      </c>
      <c r="P54" s="8">
        <v>151602</v>
      </c>
      <c r="Q54" s="9">
        <v>361492</v>
      </c>
      <c r="R54" s="83">
        <f t="shared" si="0"/>
        <v>2.9471906703077794E-4</v>
      </c>
      <c r="S54" t="s">
        <v>656</v>
      </c>
      <c r="T54" t="s">
        <v>655</v>
      </c>
    </row>
    <row r="55" spans="1:20" ht="28.2" x14ac:dyDescent="0.3">
      <c r="A55" s="79" t="s">
        <v>288</v>
      </c>
      <c r="B55" s="71">
        <v>2</v>
      </c>
      <c r="C55" s="48" t="s">
        <v>302</v>
      </c>
      <c r="D55" s="48" t="s">
        <v>303</v>
      </c>
      <c r="E55" s="48" t="s">
        <v>304</v>
      </c>
      <c r="F55" s="2">
        <v>8</v>
      </c>
      <c r="G55" s="2" t="s">
        <v>78</v>
      </c>
      <c r="H55" s="2" t="s">
        <v>41</v>
      </c>
      <c r="I55" s="2">
        <v>3</v>
      </c>
      <c r="J55" s="2">
        <v>2</v>
      </c>
      <c r="K55" s="2" t="s">
        <v>55</v>
      </c>
      <c r="L55" s="2" t="s">
        <v>62</v>
      </c>
      <c r="M55" s="49">
        <v>13</v>
      </c>
      <c r="N55" s="50">
        <v>4993381</v>
      </c>
      <c r="O55" s="8">
        <v>36.58</v>
      </c>
      <c r="P55" s="8">
        <v>108000</v>
      </c>
      <c r="Q55" s="9">
        <v>425000</v>
      </c>
      <c r="R55" s="83">
        <f t="shared" si="0"/>
        <v>3.3870370370370369E-4</v>
      </c>
      <c r="S55" t="s">
        <v>656</v>
      </c>
      <c r="T55" t="s">
        <v>655</v>
      </c>
    </row>
    <row r="56" spans="1:20" x14ac:dyDescent="0.3">
      <c r="A56" s="79" t="s">
        <v>288</v>
      </c>
      <c r="B56" s="71">
        <v>5</v>
      </c>
      <c r="C56" s="48" t="s">
        <v>312</v>
      </c>
      <c r="D56" s="48" t="s">
        <v>313</v>
      </c>
      <c r="E56" s="48" t="s">
        <v>314</v>
      </c>
      <c r="F56" s="82"/>
      <c r="G56" s="2"/>
      <c r="H56" s="2"/>
      <c r="M56" s="48" t="s">
        <v>315</v>
      </c>
      <c r="N56" s="50">
        <v>36683000</v>
      </c>
      <c r="O56" s="8">
        <v>56.87</v>
      </c>
      <c r="P56" s="8">
        <v>84208</v>
      </c>
      <c r="Q56" s="9">
        <v>157635</v>
      </c>
      <c r="R56" s="83">
        <f t="shared" si="0"/>
        <v>6.7535151054531634E-4</v>
      </c>
      <c r="S56" t="s">
        <v>656</v>
      </c>
    </row>
    <row r="57" spans="1:20" ht="26.4" x14ac:dyDescent="0.3">
      <c r="A57" s="79" t="s">
        <v>288</v>
      </c>
      <c r="B57" s="75">
        <v>2</v>
      </c>
      <c r="C57" s="225" t="s">
        <v>316</v>
      </c>
      <c r="D57" s="225" t="s">
        <v>130</v>
      </c>
      <c r="E57" s="225" t="s">
        <v>317</v>
      </c>
      <c r="F57" s="2">
        <v>6</v>
      </c>
      <c r="G57" s="2" t="s">
        <v>78</v>
      </c>
      <c r="H57" s="2" t="s">
        <v>46</v>
      </c>
      <c r="I57" s="2">
        <v>3</v>
      </c>
      <c r="J57" s="2">
        <v>4</v>
      </c>
      <c r="K57" s="2" t="s">
        <v>293</v>
      </c>
      <c r="L57" s="2" t="s">
        <v>62</v>
      </c>
      <c r="M57" s="225" t="s">
        <v>315</v>
      </c>
      <c r="N57" s="50">
        <v>50000000</v>
      </c>
      <c r="O57" s="8">
        <v>96.18</v>
      </c>
      <c r="P57" s="8">
        <v>151475</v>
      </c>
      <c r="Q57" s="9">
        <v>157635</v>
      </c>
      <c r="R57" s="83">
        <f t="shared" si="0"/>
        <v>6.3495626340980362E-4</v>
      </c>
      <c r="S57" t="s">
        <v>656</v>
      </c>
      <c r="T57" t="s">
        <v>655</v>
      </c>
    </row>
    <row r="58" spans="1:20" ht="28.2" x14ac:dyDescent="0.3">
      <c r="A58" s="79" t="s">
        <v>288</v>
      </c>
      <c r="B58" s="71">
        <v>8</v>
      </c>
      <c r="C58" s="48" t="s">
        <v>276</v>
      </c>
      <c r="D58" s="48" t="s">
        <v>121</v>
      </c>
      <c r="E58" s="48" t="s">
        <v>318</v>
      </c>
      <c r="F58" s="2">
        <v>7</v>
      </c>
      <c r="G58" s="2" t="s">
        <v>53</v>
      </c>
      <c r="H58" s="2" t="s">
        <v>54</v>
      </c>
      <c r="I58" s="2">
        <v>3</v>
      </c>
      <c r="J58" s="2">
        <v>2</v>
      </c>
      <c r="K58" s="2" t="s">
        <v>293</v>
      </c>
      <c r="L58" s="2" t="s">
        <v>55</v>
      </c>
      <c r="M58" s="48" t="s">
        <v>319</v>
      </c>
      <c r="N58" s="63">
        <v>72240031</v>
      </c>
      <c r="O58" s="8">
        <v>20</v>
      </c>
      <c r="P58" s="8">
        <v>85000</v>
      </c>
      <c r="Q58" s="9">
        <v>935000</v>
      </c>
      <c r="R58" s="83">
        <f t="shared" si="0"/>
        <v>2.3529411764705883E-4</v>
      </c>
      <c r="S58" t="s">
        <v>656</v>
      </c>
      <c r="T58" t="s">
        <v>657</v>
      </c>
    </row>
    <row r="59" spans="1:20" ht="28.2" x14ac:dyDescent="0.3">
      <c r="A59" s="79" t="s">
        <v>288</v>
      </c>
      <c r="B59" s="71">
        <v>5</v>
      </c>
      <c r="C59" s="48" t="s">
        <v>265</v>
      </c>
      <c r="D59" s="48" t="s">
        <v>266</v>
      </c>
      <c r="E59" s="48" t="s">
        <v>305</v>
      </c>
      <c r="F59" s="2">
        <v>7</v>
      </c>
      <c r="G59" s="2" t="s">
        <v>53</v>
      </c>
      <c r="H59" s="2" t="s">
        <v>54</v>
      </c>
      <c r="I59" s="2">
        <v>2</v>
      </c>
      <c r="J59" s="2">
        <v>3</v>
      </c>
      <c r="K59" s="2" t="s">
        <v>293</v>
      </c>
      <c r="L59" s="2" t="s">
        <v>113</v>
      </c>
      <c r="M59" s="49">
        <v>12</v>
      </c>
      <c r="N59" s="63">
        <v>72240031</v>
      </c>
      <c r="O59" s="8">
        <v>51.09</v>
      </c>
      <c r="P59" s="8">
        <v>75216</v>
      </c>
      <c r="Q59" s="9">
        <v>25189</v>
      </c>
      <c r="R59" s="83">
        <f t="shared" si="0"/>
        <v>6.7924377791959165E-4</v>
      </c>
      <c r="S59" t="s">
        <v>654</v>
      </c>
      <c r="T59" t="s">
        <v>657</v>
      </c>
    </row>
    <row r="60" spans="1:20" ht="28.2" x14ac:dyDescent="0.3">
      <c r="A60" s="79" t="s">
        <v>288</v>
      </c>
      <c r="B60" s="71">
        <v>5</v>
      </c>
      <c r="C60" s="48" t="s">
        <v>228</v>
      </c>
      <c r="D60" s="48" t="s">
        <v>229</v>
      </c>
      <c r="E60" s="48" t="s">
        <v>320</v>
      </c>
      <c r="F60" s="82"/>
      <c r="G60" s="2"/>
      <c r="H60" s="2"/>
      <c r="M60" s="48" t="s">
        <v>319</v>
      </c>
      <c r="N60" s="50">
        <v>6400000</v>
      </c>
      <c r="O60" s="8"/>
      <c r="P60" s="8">
        <v>70228</v>
      </c>
      <c r="Q60" s="9">
        <v>216403</v>
      </c>
      <c r="R60" s="83">
        <f t="shared" si="0"/>
        <v>0</v>
      </c>
      <c r="S60" t="s">
        <v>656</v>
      </c>
      <c r="T60" t="s">
        <v>658</v>
      </c>
    </row>
    <row r="61" spans="1:20" ht="28.2" x14ac:dyDescent="0.3">
      <c r="A61" s="79" t="s">
        <v>288</v>
      </c>
      <c r="B61" s="71">
        <v>8</v>
      </c>
      <c r="C61" s="48" t="s">
        <v>306</v>
      </c>
      <c r="D61" s="48" t="s">
        <v>299</v>
      </c>
      <c r="E61" s="48" t="s">
        <v>307</v>
      </c>
      <c r="F61" s="82"/>
      <c r="G61" s="2"/>
      <c r="H61" s="2"/>
      <c r="M61" s="49">
        <v>12</v>
      </c>
      <c r="N61" s="50">
        <v>15000000</v>
      </c>
      <c r="O61" s="8" t="s">
        <v>63</v>
      </c>
      <c r="P61" s="8">
        <v>51180</v>
      </c>
      <c r="Q61" s="9">
        <v>905262</v>
      </c>
      <c r="R61" s="83" t="e">
        <f t="shared" si="0"/>
        <v>#VALUE!</v>
      </c>
      <c r="S61" t="s">
        <v>656</v>
      </c>
      <c r="T61" t="s">
        <v>658</v>
      </c>
    </row>
    <row r="62" spans="1:20" ht="28.2" x14ac:dyDescent="0.3">
      <c r="A62" s="79" t="s">
        <v>288</v>
      </c>
      <c r="B62" s="71">
        <v>9</v>
      </c>
      <c r="C62" s="48" t="s">
        <v>132</v>
      </c>
      <c r="D62" s="48" t="s">
        <v>133</v>
      </c>
      <c r="E62" s="48" t="s">
        <v>325</v>
      </c>
      <c r="F62" s="82"/>
      <c r="G62" s="2"/>
      <c r="H62" s="2"/>
      <c r="M62" s="49">
        <v>12</v>
      </c>
      <c r="N62" s="50">
        <v>50000000</v>
      </c>
      <c r="O62" s="8">
        <v>36.93</v>
      </c>
      <c r="P62" s="8">
        <v>95100</v>
      </c>
      <c r="Q62" s="9">
        <v>1420000</v>
      </c>
      <c r="R62" s="83">
        <f t="shared" si="0"/>
        <v>3.8832807570977917E-4</v>
      </c>
      <c r="S62" t="s">
        <v>656</v>
      </c>
      <c r="T62" t="s">
        <v>655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C7FC6-3EAD-4154-B282-9054373AD502}">
  <dimension ref="A1:AJ45"/>
  <sheetViews>
    <sheetView zoomScale="90" zoomScaleNormal="90" workbookViewId="0">
      <pane xSplit="4" ySplit="2" topLeftCell="E33" activePane="bottomRight" state="frozen"/>
      <selection pane="topRight"/>
      <selection pane="bottomLeft"/>
      <selection pane="bottomRight" activeCell="G49" sqref="G49"/>
    </sheetView>
  </sheetViews>
  <sheetFormatPr defaultRowHeight="14.4" x14ac:dyDescent="0.3"/>
  <cols>
    <col min="1" max="1" width="10.33203125" style="2" customWidth="1"/>
    <col min="2" max="2" width="9" style="2" customWidth="1"/>
    <col min="3" max="3" width="9.88671875" style="2" customWidth="1"/>
    <col min="4" max="4" width="24.44140625" style="2" customWidth="1"/>
    <col min="5" max="5" width="36.6640625" style="3" customWidth="1"/>
    <col min="6" max="6" width="12.33203125" style="3" customWidth="1"/>
    <col min="7" max="7" width="13.109375" style="3" customWidth="1"/>
    <col min="8" max="8" width="10.33203125" style="3" customWidth="1"/>
    <col min="9" max="9" width="8.6640625" style="2" customWidth="1"/>
    <col min="10" max="11" width="13.33203125" style="4" customWidth="1"/>
    <col min="12" max="12" width="14.33203125" bestFit="1" customWidth="1"/>
    <col min="13" max="13" width="10.6640625" customWidth="1"/>
    <col min="14" max="14" width="13.5546875" customWidth="1"/>
    <col min="15" max="15" width="12.5546875" customWidth="1"/>
    <col min="16" max="16" width="11.33203125" customWidth="1"/>
    <col min="17" max="17" width="12.44140625" customWidth="1"/>
    <col min="18" max="18" width="10.109375" customWidth="1"/>
    <col min="19" max="19" width="9.6640625" customWidth="1"/>
    <col min="22" max="22" width="3.88671875" customWidth="1"/>
    <col min="23" max="24" width="13.33203125" customWidth="1"/>
    <col min="25" max="25" width="2.44140625" customWidth="1"/>
    <col min="26" max="26" width="13.33203125" style="2" customWidth="1"/>
    <col min="27" max="27" width="14.109375" bestFit="1" customWidth="1"/>
    <col min="28" max="28" width="12.109375" style="2" bestFit="1" customWidth="1"/>
    <col min="29" max="29" width="14.109375" style="2" customWidth="1"/>
    <col min="30" max="30" width="8.33203125" style="2" bestFit="1" customWidth="1"/>
    <col min="31" max="31" width="9.6640625" style="2" bestFit="1" customWidth="1"/>
    <col min="32" max="32" width="11.33203125" customWidth="1"/>
    <col min="33" max="33" width="12.6640625" customWidth="1"/>
    <col min="35" max="35" width="12.44140625" bestFit="1" customWidth="1"/>
  </cols>
  <sheetData>
    <row r="1" spans="1:35" s="100" customFormat="1" ht="25.95" customHeight="1" thickBot="1" x14ac:dyDescent="0.35">
      <c r="A1" s="118"/>
      <c r="B1" s="118"/>
      <c r="C1" s="118"/>
      <c r="D1" s="118"/>
      <c r="E1" s="119"/>
      <c r="F1" s="235" t="s">
        <v>0</v>
      </c>
      <c r="G1" s="236"/>
      <c r="H1" s="236"/>
      <c r="I1" s="237"/>
      <c r="J1" s="235" t="s">
        <v>1</v>
      </c>
      <c r="K1" s="236"/>
      <c r="L1" s="236"/>
      <c r="M1" s="236"/>
      <c r="N1" s="237"/>
      <c r="O1" s="235" t="s">
        <v>2</v>
      </c>
      <c r="P1" s="236"/>
      <c r="Q1" s="236"/>
      <c r="R1" s="236"/>
      <c r="S1" s="236"/>
      <c r="T1" s="239" t="s">
        <v>3</v>
      </c>
      <c r="U1" s="240"/>
      <c r="W1" s="120"/>
      <c r="X1" s="120"/>
      <c r="Z1" s="233" t="s">
        <v>4</v>
      </c>
      <c r="AA1" s="234"/>
      <c r="AB1" s="234"/>
      <c r="AC1" s="234"/>
      <c r="AD1" s="234"/>
      <c r="AE1" s="234"/>
      <c r="AF1" s="234"/>
      <c r="AG1" s="234"/>
    </row>
    <row r="2" spans="1:35" s="100" customFormat="1" ht="57.6" x14ac:dyDescent="0.3">
      <c r="A2" s="147" t="s">
        <v>5</v>
      </c>
      <c r="B2" s="147" t="s">
        <v>6</v>
      </c>
      <c r="C2" s="147" t="s">
        <v>7</v>
      </c>
      <c r="D2" s="147" t="s">
        <v>8</v>
      </c>
      <c r="E2" s="147" t="s">
        <v>9</v>
      </c>
      <c r="F2" s="147" t="s">
        <v>10</v>
      </c>
      <c r="G2" s="147" t="s">
        <v>11</v>
      </c>
      <c r="H2" s="152" t="s">
        <v>12</v>
      </c>
      <c r="I2" s="152" t="s">
        <v>13</v>
      </c>
      <c r="J2" s="147" t="s">
        <v>14</v>
      </c>
      <c r="K2" s="147" t="s">
        <v>15</v>
      </c>
      <c r="L2" s="147" t="s">
        <v>16</v>
      </c>
      <c r="M2" s="152" t="s">
        <v>17</v>
      </c>
      <c r="N2" s="152" t="s">
        <v>18</v>
      </c>
      <c r="O2" s="147" t="s">
        <v>19</v>
      </c>
      <c r="P2" s="147" t="s">
        <v>20</v>
      </c>
      <c r="Q2" s="147" t="s">
        <v>21</v>
      </c>
      <c r="R2" s="152" t="s">
        <v>22</v>
      </c>
      <c r="S2" s="152" t="s">
        <v>23</v>
      </c>
      <c r="T2" s="152" t="s">
        <v>24</v>
      </c>
      <c r="U2" s="152" t="s">
        <v>25</v>
      </c>
      <c r="W2" s="147" t="s">
        <v>26</v>
      </c>
      <c r="X2" s="147" t="s">
        <v>175</v>
      </c>
      <c r="Z2" s="148" t="s">
        <v>28</v>
      </c>
      <c r="AA2" s="149" t="s">
        <v>29</v>
      </c>
      <c r="AB2" s="148" t="s">
        <v>30</v>
      </c>
      <c r="AC2" s="148" t="s">
        <v>31</v>
      </c>
      <c r="AD2" s="148" t="s">
        <v>32</v>
      </c>
      <c r="AE2" s="148" t="s">
        <v>33</v>
      </c>
      <c r="AF2" s="150" t="s">
        <v>34</v>
      </c>
      <c r="AG2" s="151" t="s">
        <v>35</v>
      </c>
    </row>
    <row r="3" spans="1:35" ht="27.6" x14ac:dyDescent="0.3">
      <c r="A3" s="153" t="s">
        <v>176</v>
      </c>
      <c r="B3" s="121">
        <v>3</v>
      </c>
      <c r="C3" s="110" t="s">
        <v>50</v>
      </c>
      <c r="D3" s="122" t="s">
        <v>51</v>
      </c>
      <c r="E3" s="122" t="s">
        <v>52</v>
      </c>
      <c r="F3" s="110" t="s">
        <v>53</v>
      </c>
      <c r="G3" s="110" t="s">
        <v>54</v>
      </c>
      <c r="H3" s="110">
        <v>7</v>
      </c>
      <c r="I3" s="110">
        <v>8</v>
      </c>
      <c r="J3" s="123">
        <v>2</v>
      </c>
      <c r="K3" s="103">
        <v>2</v>
      </c>
      <c r="L3" s="112"/>
      <c r="M3" s="110">
        <v>3</v>
      </c>
      <c r="N3" s="123">
        <f t="shared" ref="N3:N34" si="0">SUM(J3:K3)</f>
        <v>4</v>
      </c>
      <c r="O3" s="110" t="s">
        <v>55</v>
      </c>
      <c r="P3" s="113" t="s">
        <v>113</v>
      </c>
      <c r="Q3" s="112"/>
      <c r="R3" s="110">
        <v>1</v>
      </c>
      <c r="S3" s="110">
        <v>0</v>
      </c>
      <c r="T3" s="124">
        <v>11</v>
      </c>
      <c r="U3" s="124">
        <f t="shared" ref="U3:U34" si="1">SUM(I3,N3,S3)</f>
        <v>12</v>
      </c>
      <c r="V3" s="125"/>
      <c r="W3" s="126">
        <v>25848800</v>
      </c>
      <c r="X3" s="126">
        <v>25848800</v>
      </c>
      <c r="Y3" s="109"/>
      <c r="Z3" s="111">
        <v>8108</v>
      </c>
      <c r="AA3" s="103" t="str">
        <f t="shared" ref="AA3:AA34" si="2">IF(Z3&gt;100000,"Large",IF(Z3&gt;20000,"Medium",IF(Z3&lt;20000,"Small")))</f>
        <v>Small</v>
      </c>
      <c r="AB3" s="115">
        <v>75973</v>
      </c>
      <c r="AC3" s="95" t="str">
        <f t="shared" ref="AC3:AC34" si="3">IF(AB3&gt;91905,"&gt;MHI ($91,905)",IF(AB3&gt;73524,"80%-100% MHI",IF(AB3&lt;73524,"DAC")))</f>
        <v>80%-100% MHI</v>
      </c>
      <c r="AD3" s="114">
        <v>104</v>
      </c>
      <c r="AE3" s="91">
        <f t="shared" ref="AE3:AE34" si="4">((AD3*12)/AB3)</f>
        <v>1.6426888499861791E-2</v>
      </c>
      <c r="AF3" s="123">
        <v>2</v>
      </c>
      <c r="AG3" s="103">
        <v>2</v>
      </c>
    </row>
    <row r="4" spans="1:35" ht="27.6" x14ac:dyDescent="0.3">
      <c r="A4" s="86" t="s">
        <v>177</v>
      </c>
      <c r="B4" s="121">
        <v>2</v>
      </c>
      <c r="C4" s="110" t="s">
        <v>178</v>
      </c>
      <c r="D4" s="122" t="s">
        <v>179</v>
      </c>
      <c r="E4" s="122" t="s">
        <v>180</v>
      </c>
      <c r="F4" s="110" t="s">
        <v>40</v>
      </c>
      <c r="G4" s="110" t="s">
        <v>41</v>
      </c>
      <c r="H4" s="110">
        <v>8</v>
      </c>
      <c r="I4" s="110">
        <v>8</v>
      </c>
      <c r="J4" s="123">
        <v>0</v>
      </c>
      <c r="K4" s="103">
        <v>2</v>
      </c>
      <c r="L4" s="112"/>
      <c r="M4" s="110">
        <v>3</v>
      </c>
      <c r="N4" s="123">
        <f t="shared" si="0"/>
        <v>2</v>
      </c>
      <c r="O4" s="110" t="s">
        <v>42</v>
      </c>
      <c r="P4" s="113" t="s">
        <v>62</v>
      </c>
      <c r="Q4" s="112"/>
      <c r="R4" s="110">
        <v>4</v>
      </c>
      <c r="S4" s="110">
        <v>1</v>
      </c>
      <c r="T4" s="124">
        <v>15</v>
      </c>
      <c r="U4" s="124">
        <f t="shared" si="1"/>
        <v>11</v>
      </c>
      <c r="V4" s="125"/>
      <c r="W4" s="126">
        <v>40000000</v>
      </c>
      <c r="X4" s="126">
        <v>45000000</v>
      </c>
      <c r="Y4" s="109"/>
      <c r="Z4" s="111">
        <v>875010</v>
      </c>
      <c r="AA4" s="103" t="str">
        <f t="shared" si="2"/>
        <v>Large</v>
      </c>
      <c r="AB4" s="115">
        <v>123859</v>
      </c>
      <c r="AC4" s="95" t="str">
        <f t="shared" si="3"/>
        <v>&gt;MHI ($91,905)</v>
      </c>
      <c r="AD4" s="114">
        <v>154.99</v>
      </c>
      <c r="AE4" s="91">
        <f t="shared" si="4"/>
        <v>1.5016107024923503E-2</v>
      </c>
      <c r="AF4" s="123">
        <v>0</v>
      </c>
      <c r="AG4" s="103">
        <v>2</v>
      </c>
    </row>
    <row r="5" spans="1:35" ht="27.6" x14ac:dyDescent="0.3">
      <c r="A5" s="86" t="s">
        <v>177</v>
      </c>
      <c r="B5" s="121">
        <v>9</v>
      </c>
      <c r="C5" s="110" t="s">
        <v>75</v>
      </c>
      <c r="D5" s="122" t="s">
        <v>76</v>
      </c>
      <c r="E5" s="122" t="s">
        <v>77</v>
      </c>
      <c r="F5" s="110" t="s">
        <v>40</v>
      </c>
      <c r="G5" s="110" t="s">
        <v>41</v>
      </c>
      <c r="H5" s="110">
        <v>8</v>
      </c>
      <c r="I5" s="110">
        <v>8</v>
      </c>
      <c r="J5" s="123">
        <v>2</v>
      </c>
      <c r="K5" s="103">
        <v>0</v>
      </c>
      <c r="L5" s="112"/>
      <c r="M5" s="110">
        <v>3</v>
      </c>
      <c r="N5" s="123">
        <f t="shared" si="0"/>
        <v>2</v>
      </c>
      <c r="O5" s="110" t="s">
        <v>42</v>
      </c>
      <c r="P5" s="113" t="s">
        <v>42</v>
      </c>
      <c r="Q5" s="112"/>
      <c r="R5" s="110">
        <v>4</v>
      </c>
      <c r="S5" s="110">
        <v>1</v>
      </c>
      <c r="T5" s="124">
        <v>15</v>
      </c>
      <c r="U5" s="124">
        <f t="shared" si="1"/>
        <v>11</v>
      </c>
      <c r="V5" s="125"/>
      <c r="W5" s="126">
        <v>7000000</v>
      </c>
      <c r="X5" s="126">
        <v>7000000</v>
      </c>
      <c r="Y5" s="109"/>
      <c r="Z5" s="111">
        <v>59249</v>
      </c>
      <c r="AA5" s="103" t="str">
        <f t="shared" si="2"/>
        <v>Medium</v>
      </c>
      <c r="AB5" s="115">
        <v>63947</v>
      </c>
      <c r="AC5" s="95" t="str">
        <f t="shared" si="3"/>
        <v>DAC</v>
      </c>
      <c r="AD5" s="114">
        <v>47.06</v>
      </c>
      <c r="AE5" s="91">
        <f t="shared" si="4"/>
        <v>8.8310632242325684E-3</v>
      </c>
      <c r="AF5" s="123">
        <v>2</v>
      </c>
      <c r="AG5" s="103">
        <v>0</v>
      </c>
    </row>
    <row r="6" spans="1:35" ht="27.6" x14ac:dyDescent="0.3">
      <c r="A6" s="86" t="s">
        <v>177</v>
      </c>
      <c r="B6" s="121">
        <v>2</v>
      </c>
      <c r="C6" s="110" t="s">
        <v>181</v>
      </c>
      <c r="D6" s="122" t="s">
        <v>179</v>
      </c>
      <c r="E6" s="122" t="s">
        <v>182</v>
      </c>
      <c r="F6" s="110" t="s">
        <v>53</v>
      </c>
      <c r="G6" s="110" t="s">
        <v>54</v>
      </c>
      <c r="H6" s="110">
        <v>7</v>
      </c>
      <c r="I6" s="110">
        <v>8</v>
      </c>
      <c r="J6" s="123">
        <v>0</v>
      </c>
      <c r="K6" s="103">
        <v>2</v>
      </c>
      <c r="L6" s="112"/>
      <c r="M6" s="110">
        <v>3</v>
      </c>
      <c r="N6" s="123">
        <f t="shared" si="0"/>
        <v>2</v>
      </c>
      <c r="O6" s="110" t="s">
        <v>42</v>
      </c>
      <c r="P6" s="113" t="s">
        <v>62</v>
      </c>
      <c r="Q6" s="112"/>
      <c r="R6" s="110">
        <v>4</v>
      </c>
      <c r="S6" s="110">
        <v>1</v>
      </c>
      <c r="T6" s="124">
        <v>14</v>
      </c>
      <c r="U6" s="124">
        <f t="shared" si="1"/>
        <v>11</v>
      </c>
      <c r="V6" s="125"/>
      <c r="W6" s="126">
        <v>50000000</v>
      </c>
      <c r="X6" s="126">
        <v>50000000</v>
      </c>
      <c r="Y6" s="109"/>
      <c r="Z6" s="111">
        <v>875010</v>
      </c>
      <c r="AA6" s="103" t="str">
        <f t="shared" si="2"/>
        <v>Large</v>
      </c>
      <c r="AB6" s="115">
        <v>123859</v>
      </c>
      <c r="AC6" s="95" t="str">
        <f t="shared" si="3"/>
        <v>&gt;MHI ($91,905)</v>
      </c>
      <c r="AD6" s="114">
        <v>154.99</v>
      </c>
      <c r="AE6" s="91">
        <f t="shared" si="4"/>
        <v>1.5016107024923503E-2</v>
      </c>
      <c r="AF6" s="123">
        <v>0</v>
      </c>
      <c r="AG6" s="103">
        <v>2</v>
      </c>
      <c r="AI6" s="205"/>
    </row>
    <row r="7" spans="1:35" ht="27.6" x14ac:dyDescent="0.3">
      <c r="A7" s="86" t="s">
        <v>177</v>
      </c>
      <c r="B7" s="121">
        <v>3</v>
      </c>
      <c r="C7" s="110" t="s">
        <v>183</v>
      </c>
      <c r="D7" s="122" t="s">
        <v>184</v>
      </c>
      <c r="E7" s="122" t="s">
        <v>185</v>
      </c>
      <c r="F7" s="110" t="s">
        <v>40</v>
      </c>
      <c r="G7" s="110" t="s">
        <v>41</v>
      </c>
      <c r="H7" s="110">
        <v>8</v>
      </c>
      <c r="I7" s="110">
        <v>8</v>
      </c>
      <c r="J7" s="123">
        <v>2</v>
      </c>
      <c r="K7" s="103">
        <v>0</v>
      </c>
      <c r="L7" s="112"/>
      <c r="M7" s="110">
        <v>3</v>
      </c>
      <c r="N7" s="123">
        <f t="shared" si="0"/>
        <v>2</v>
      </c>
      <c r="O7" s="110" t="s">
        <v>55</v>
      </c>
      <c r="P7" s="113" t="s">
        <v>42</v>
      </c>
      <c r="Q7" s="112"/>
      <c r="R7" s="110">
        <v>2</v>
      </c>
      <c r="S7" s="110">
        <v>1</v>
      </c>
      <c r="T7" s="124">
        <v>13</v>
      </c>
      <c r="U7" s="124">
        <f t="shared" si="1"/>
        <v>11</v>
      </c>
      <c r="V7" s="125"/>
      <c r="W7" s="126">
        <v>18166220</v>
      </c>
      <c r="X7" s="126">
        <v>18166220</v>
      </c>
      <c r="Y7" s="109"/>
      <c r="Z7" s="111">
        <v>2089</v>
      </c>
      <c r="AA7" s="103" t="str">
        <f t="shared" si="2"/>
        <v>Small</v>
      </c>
      <c r="AB7" s="115">
        <v>79537</v>
      </c>
      <c r="AC7" s="95" t="str">
        <f t="shared" si="3"/>
        <v>80%-100% MHI</v>
      </c>
      <c r="AD7" s="114">
        <v>95.62</v>
      </c>
      <c r="AE7" s="91">
        <f t="shared" si="4"/>
        <v>1.4426493330148234E-2</v>
      </c>
      <c r="AF7" s="123">
        <v>2</v>
      </c>
      <c r="AG7" s="103">
        <v>0</v>
      </c>
    </row>
    <row r="8" spans="1:35" ht="41.4" x14ac:dyDescent="0.3">
      <c r="A8" s="86" t="s">
        <v>177</v>
      </c>
      <c r="B8" s="121">
        <v>4</v>
      </c>
      <c r="C8" s="110" t="s">
        <v>186</v>
      </c>
      <c r="D8" s="122" t="s">
        <v>187</v>
      </c>
      <c r="E8" s="122" t="s">
        <v>188</v>
      </c>
      <c r="F8" s="110" t="s">
        <v>53</v>
      </c>
      <c r="G8" s="110" t="s">
        <v>54</v>
      </c>
      <c r="H8" s="110">
        <v>7</v>
      </c>
      <c r="I8" s="110">
        <v>8</v>
      </c>
      <c r="J8" s="123">
        <v>1</v>
      </c>
      <c r="K8" s="103">
        <v>0</v>
      </c>
      <c r="L8" s="112"/>
      <c r="M8" s="110">
        <v>2</v>
      </c>
      <c r="N8" s="123">
        <f t="shared" si="0"/>
        <v>1</v>
      </c>
      <c r="O8" s="110" t="s">
        <v>42</v>
      </c>
      <c r="P8" s="113" t="s">
        <v>42</v>
      </c>
      <c r="Q8" s="112"/>
      <c r="R8" s="110">
        <v>4</v>
      </c>
      <c r="S8" s="110">
        <v>1</v>
      </c>
      <c r="T8" s="124">
        <v>13</v>
      </c>
      <c r="U8" s="124">
        <f t="shared" si="1"/>
        <v>10</v>
      </c>
      <c r="V8" s="125"/>
      <c r="W8" s="126">
        <v>14876193</v>
      </c>
      <c r="X8" s="126">
        <v>19876193</v>
      </c>
      <c r="Y8" s="109"/>
      <c r="Z8" s="111">
        <v>195211</v>
      </c>
      <c r="AA8" s="103" t="str">
        <f t="shared" si="2"/>
        <v>Large</v>
      </c>
      <c r="AB8" s="115">
        <v>71358</v>
      </c>
      <c r="AC8" s="95" t="str">
        <f t="shared" si="3"/>
        <v>DAC</v>
      </c>
      <c r="AD8" s="114" t="s">
        <v>63</v>
      </c>
      <c r="AE8" s="91" t="e">
        <f t="shared" si="4"/>
        <v>#VALUE!</v>
      </c>
      <c r="AF8" s="123">
        <v>1</v>
      </c>
      <c r="AG8" s="103">
        <v>0</v>
      </c>
    </row>
    <row r="9" spans="1:35" ht="27.6" x14ac:dyDescent="0.3">
      <c r="A9" s="153" t="s">
        <v>176</v>
      </c>
      <c r="B9" s="121">
        <v>7</v>
      </c>
      <c r="C9" s="110" t="s">
        <v>82</v>
      </c>
      <c r="D9" s="122" t="s">
        <v>83</v>
      </c>
      <c r="E9" s="122" t="s">
        <v>189</v>
      </c>
      <c r="F9" s="116" t="s">
        <v>53</v>
      </c>
      <c r="G9" s="116" t="s">
        <v>54</v>
      </c>
      <c r="H9" s="110">
        <v>7</v>
      </c>
      <c r="I9" s="110">
        <v>8</v>
      </c>
      <c r="J9" s="123">
        <v>2</v>
      </c>
      <c r="K9" s="103">
        <v>0</v>
      </c>
      <c r="L9" s="112"/>
      <c r="M9" s="110">
        <v>3</v>
      </c>
      <c r="N9" s="123">
        <f t="shared" si="0"/>
        <v>2</v>
      </c>
      <c r="O9" s="110" t="s">
        <v>42</v>
      </c>
      <c r="P9" s="113" t="s">
        <v>55</v>
      </c>
      <c r="Q9" s="112"/>
      <c r="R9" s="110">
        <v>2</v>
      </c>
      <c r="S9" s="110">
        <v>0</v>
      </c>
      <c r="T9" s="124">
        <v>12</v>
      </c>
      <c r="U9" s="124">
        <f t="shared" si="1"/>
        <v>10</v>
      </c>
      <c r="V9" s="125"/>
      <c r="W9" s="126">
        <v>35730000</v>
      </c>
      <c r="X9" s="126">
        <v>35730000</v>
      </c>
      <c r="Y9" s="109"/>
      <c r="Z9" s="111">
        <v>91765</v>
      </c>
      <c r="AA9" s="103" t="str">
        <f t="shared" si="2"/>
        <v>Medium</v>
      </c>
      <c r="AB9" s="115">
        <v>50824</v>
      </c>
      <c r="AC9" s="95" t="str">
        <f t="shared" si="3"/>
        <v>DAC</v>
      </c>
      <c r="AD9" s="114">
        <v>8</v>
      </c>
      <c r="AE9" s="91">
        <f t="shared" si="4"/>
        <v>1.8888713993388949E-3</v>
      </c>
      <c r="AF9" s="123">
        <v>2</v>
      </c>
      <c r="AG9" s="103">
        <v>0</v>
      </c>
    </row>
    <row r="10" spans="1:35" ht="27.6" x14ac:dyDescent="0.3">
      <c r="A10" s="153" t="s">
        <v>176</v>
      </c>
      <c r="B10" s="121">
        <v>5</v>
      </c>
      <c r="C10" s="110" t="s">
        <v>190</v>
      </c>
      <c r="D10" s="122" t="s">
        <v>191</v>
      </c>
      <c r="E10" s="122" t="s">
        <v>192</v>
      </c>
      <c r="F10" s="110" t="s">
        <v>67</v>
      </c>
      <c r="G10" s="110" t="s">
        <v>41</v>
      </c>
      <c r="H10" s="110">
        <v>8</v>
      </c>
      <c r="I10" s="110">
        <v>8</v>
      </c>
      <c r="J10" s="123">
        <v>2</v>
      </c>
      <c r="K10" s="103">
        <v>0</v>
      </c>
      <c r="L10" s="112"/>
      <c r="M10" s="110">
        <v>3</v>
      </c>
      <c r="N10" s="123">
        <f t="shared" si="0"/>
        <v>2</v>
      </c>
      <c r="O10" s="110" t="s">
        <v>55</v>
      </c>
      <c r="P10" s="113" t="s">
        <v>55</v>
      </c>
      <c r="Q10" s="112"/>
      <c r="R10" s="110">
        <v>0</v>
      </c>
      <c r="S10" s="110">
        <v>0</v>
      </c>
      <c r="T10" s="124">
        <v>11</v>
      </c>
      <c r="U10" s="124">
        <f t="shared" si="1"/>
        <v>10</v>
      </c>
      <c r="V10" s="125"/>
      <c r="W10" s="126">
        <v>1820000</v>
      </c>
      <c r="X10" s="126">
        <v>1820000</v>
      </c>
      <c r="Y10" s="109"/>
      <c r="Z10" s="111">
        <v>92000</v>
      </c>
      <c r="AA10" s="103" t="str">
        <f t="shared" si="2"/>
        <v>Medium</v>
      </c>
      <c r="AB10" s="115">
        <v>67000</v>
      </c>
      <c r="AC10" s="95" t="str">
        <f t="shared" si="3"/>
        <v>DAC</v>
      </c>
      <c r="AD10" s="114">
        <v>60</v>
      </c>
      <c r="AE10" s="91">
        <f t="shared" si="4"/>
        <v>1.0746268656716417E-2</v>
      </c>
      <c r="AF10" s="123">
        <v>2</v>
      </c>
      <c r="AG10" s="103">
        <v>0</v>
      </c>
    </row>
    <row r="11" spans="1:35" ht="27.6" x14ac:dyDescent="0.3">
      <c r="A11" s="153" t="s">
        <v>176</v>
      </c>
      <c r="B11" s="121">
        <v>5</v>
      </c>
      <c r="C11" s="110" t="s">
        <v>193</v>
      </c>
      <c r="D11" s="122" t="s">
        <v>191</v>
      </c>
      <c r="E11" s="122" t="s">
        <v>194</v>
      </c>
      <c r="F11" s="110" t="s">
        <v>67</v>
      </c>
      <c r="G11" s="110" t="s">
        <v>41</v>
      </c>
      <c r="H11" s="110">
        <v>8</v>
      </c>
      <c r="I11" s="110">
        <v>8</v>
      </c>
      <c r="J11" s="123">
        <v>2</v>
      </c>
      <c r="K11" s="103">
        <v>0</v>
      </c>
      <c r="L11" s="112"/>
      <c r="M11" s="110">
        <v>3</v>
      </c>
      <c r="N11" s="123">
        <f t="shared" si="0"/>
        <v>2</v>
      </c>
      <c r="O11" s="110" t="s">
        <v>55</v>
      </c>
      <c r="P11" s="113" t="s">
        <v>55</v>
      </c>
      <c r="Q11" s="112"/>
      <c r="R11" s="110">
        <v>0</v>
      </c>
      <c r="S11" s="110">
        <v>0</v>
      </c>
      <c r="T11" s="124">
        <v>11</v>
      </c>
      <c r="U11" s="124">
        <f t="shared" si="1"/>
        <v>10</v>
      </c>
      <c r="V11" s="125"/>
      <c r="W11" s="126">
        <v>2678000</v>
      </c>
      <c r="X11" s="126">
        <v>2678000</v>
      </c>
      <c r="Y11" s="109"/>
      <c r="Z11" s="111">
        <v>92000</v>
      </c>
      <c r="AA11" s="103" t="str">
        <f t="shared" si="2"/>
        <v>Medium</v>
      </c>
      <c r="AB11" s="115">
        <v>67000</v>
      </c>
      <c r="AC11" s="95" t="str">
        <f t="shared" si="3"/>
        <v>DAC</v>
      </c>
      <c r="AD11" s="114">
        <v>60</v>
      </c>
      <c r="AE11" s="91">
        <f t="shared" si="4"/>
        <v>1.0746268656716417E-2</v>
      </c>
      <c r="AF11" s="123">
        <v>2</v>
      </c>
      <c r="AG11" s="103">
        <v>0</v>
      </c>
    </row>
    <row r="12" spans="1:35" ht="82.8" x14ac:dyDescent="0.3">
      <c r="A12" s="87" t="s">
        <v>195</v>
      </c>
      <c r="B12" s="121">
        <v>9</v>
      </c>
      <c r="C12" s="110" t="s">
        <v>196</v>
      </c>
      <c r="D12" s="122" t="s">
        <v>133</v>
      </c>
      <c r="E12" s="122" t="s">
        <v>197</v>
      </c>
      <c r="F12" s="110" t="s">
        <v>67</v>
      </c>
      <c r="G12" s="110" t="s">
        <v>41</v>
      </c>
      <c r="H12" s="110">
        <v>8</v>
      </c>
      <c r="I12" s="110">
        <v>8</v>
      </c>
      <c r="J12" s="123">
        <v>0</v>
      </c>
      <c r="K12" s="103">
        <v>0</v>
      </c>
      <c r="L12" s="112"/>
      <c r="M12" s="110">
        <v>3</v>
      </c>
      <c r="N12" s="123">
        <f t="shared" si="0"/>
        <v>0</v>
      </c>
      <c r="O12" s="110" t="s">
        <v>42</v>
      </c>
      <c r="P12" s="113" t="s">
        <v>42</v>
      </c>
      <c r="Q12" s="112"/>
      <c r="R12" s="110">
        <v>4</v>
      </c>
      <c r="S12" s="110">
        <v>1</v>
      </c>
      <c r="T12" s="124">
        <v>15</v>
      </c>
      <c r="U12" s="124">
        <f t="shared" si="1"/>
        <v>9</v>
      </c>
      <c r="V12" s="125"/>
      <c r="W12" s="126">
        <v>9000000</v>
      </c>
      <c r="X12" s="126">
        <v>9000000</v>
      </c>
      <c r="Y12" s="109"/>
      <c r="Z12" s="111">
        <v>1420000</v>
      </c>
      <c r="AA12" s="103" t="str">
        <f t="shared" si="2"/>
        <v>Large</v>
      </c>
      <c r="AB12" s="115">
        <v>95100</v>
      </c>
      <c r="AC12" s="95" t="str">
        <f t="shared" si="3"/>
        <v>&gt;MHI ($91,905)</v>
      </c>
      <c r="AD12" s="114">
        <v>37.200000000000003</v>
      </c>
      <c r="AE12" s="91">
        <f t="shared" si="4"/>
        <v>4.6940063091482657E-3</v>
      </c>
      <c r="AF12" s="123">
        <v>0</v>
      </c>
      <c r="AG12" s="103">
        <v>0</v>
      </c>
    </row>
    <row r="13" spans="1:35" ht="27.6" x14ac:dyDescent="0.3">
      <c r="A13" s="86" t="s">
        <v>177</v>
      </c>
      <c r="B13" s="121">
        <v>2</v>
      </c>
      <c r="C13" s="110" t="s">
        <v>198</v>
      </c>
      <c r="D13" s="122" t="s">
        <v>199</v>
      </c>
      <c r="E13" s="122" t="s">
        <v>200</v>
      </c>
      <c r="F13" s="110" t="s">
        <v>53</v>
      </c>
      <c r="G13" s="110" t="s">
        <v>54</v>
      </c>
      <c r="H13" s="110">
        <v>7</v>
      </c>
      <c r="I13" s="110">
        <v>8</v>
      </c>
      <c r="J13" s="123">
        <v>0</v>
      </c>
      <c r="K13" s="103">
        <v>0</v>
      </c>
      <c r="L13" s="112"/>
      <c r="M13" s="110">
        <v>3</v>
      </c>
      <c r="N13" s="123">
        <f t="shared" si="0"/>
        <v>0</v>
      </c>
      <c r="O13" s="110" t="s">
        <v>42</v>
      </c>
      <c r="P13" s="113" t="s">
        <v>62</v>
      </c>
      <c r="Q13" s="112"/>
      <c r="R13" s="110">
        <v>4</v>
      </c>
      <c r="S13" s="110">
        <v>1</v>
      </c>
      <c r="T13" s="124">
        <v>14</v>
      </c>
      <c r="U13" s="124">
        <f t="shared" si="1"/>
        <v>9</v>
      </c>
      <c r="V13" s="125"/>
      <c r="W13" s="126">
        <v>200000</v>
      </c>
      <c r="X13" s="126">
        <v>500000</v>
      </c>
      <c r="Y13" s="109"/>
      <c r="Z13" s="111">
        <v>55000</v>
      </c>
      <c r="AA13" s="103" t="str">
        <f t="shared" si="2"/>
        <v>Medium</v>
      </c>
      <c r="AB13" s="115">
        <v>160784</v>
      </c>
      <c r="AC13" s="95" t="str">
        <f t="shared" si="3"/>
        <v>&gt;MHI ($91,905)</v>
      </c>
      <c r="AD13" s="114">
        <v>102</v>
      </c>
      <c r="AE13" s="91">
        <f t="shared" si="4"/>
        <v>7.6126977808737189E-3</v>
      </c>
      <c r="AF13" s="123">
        <v>0</v>
      </c>
      <c r="AG13" s="103">
        <v>0</v>
      </c>
    </row>
    <row r="14" spans="1:35" ht="82.8" x14ac:dyDescent="0.3">
      <c r="A14" s="87" t="s">
        <v>195</v>
      </c>
      <c r="B14" s="121"/>
      <c r="C14" s="110" t="s">
        <v>126</v>
      </c>
      <c r="D14" s="122" t="s">
        <v>127</v>
      </c>
      <c r="E14" s="122" t="s">
        <v>128</v>
      </c>
      <c r="F14" s="110" t="s">
        <v>40</v>
      </c>
      <c r="G14" s="116" t="s">
        <v>46</v>
      </c>
      <c r="H14" s="110">
        <v>6</v>
      </c>
      <c r="I14" s="110">
        <v>7</v>
      </c>
      <c r="J14" s="123">
        <v>1</v>
      </c>
      <c r="K14" s="103">
        <v>0</v>
      </c>
      <c r="L14" s="112"/>
      <c r="M14" s="110">
        <v>3</v>
      </c>
      <c r="N14" s="123">
        <f t="shared" si="0"/>
        <v>1</v>
      </c>
      <c r="O14" s="110" t="s">
        <v>42</v>
      </c>
      <c r="P14" s="113" t="s">
        <v>42</v>
      </c>
      <c r="Q14" s="112"/>
      <c r="R14" s="110">
        <v>4</v>
      </c>
      <c r="S14" s="110">
        <v>1</v>
      </c>
      <c r="T14" s="124">
        <v>13</v>
      </c>
      <c r="U14" s="124">
        <f t="shared" si="1"/>
        <v>9</v>
      </c>
      <c r="V14" s="125"/>
      <c r="W14" s="126">
        <v>9402000</v>
      </c>
      <c r="X14" s="126">
        <v>9402000</v>
      </c>
      <c r="Y14" s="109"/>
      <c r="Z14" s="111">
        <v>508172</v>
      </c>
      <c r="AA14" s="103" t="str">
        <f t="shared" si="2"/>
        <v>Large</v>
      </c>
      <c r="AB14" s="115">
        <v>76433</v>
      </c>
      <c r="AC14" s="95" t="str">
        <f t="shared" si="3"/>
        <v>80%-100% MHI</v>
      </c>
      <c r="AD14" s="114">
        <v>21</v>
      </c>
      <c r="AE14" s="91">
        <f t="shared" si="4"/>
        <v>3.2970052202582656E-3</v>
      </c>
      <c r="AF14" s="123">
        <v>1</v>
      </c>
      <c r="AG14" s="103">
        <v>0</v>
      </c>
    </row>
    <row r="15" spans="1:35" ht="27.6" x14ac:dyDescent="0.3">
      <c r="A15" s="153" t="s">
        <v>176</v>
      </c>
      <c r="B15" s="121">
        <v>3</v>
      </c>
      <c r="C15" s="110" t="s">
        <v>201</v>
      </c>
      <c r="D15" s="122" t="s">
        <v>202</v>
      </c>
      <c r="E15" s="122" t="s">
        <v>203</v>
      </c>
      <c r="F15" s="110" t="s">
        <v>142</v>
      </c>
      <c r="G15" s="110" t="s">
        <v>46</v>
      </c>
      <c r="H15" s="110">
        <v>7</v>
      </c>
      <c r="I15" s="110">
        <v>9</v>
      </c>
      <c r="J15" s="123">
        <v>0</v>
      </c>
      <c r="K15" s="103">
        <v>0</v>
      </c>
      <c r="L15" s="112"/>
      <c r="M15" s="110">
        <v>3</v>
      </c>
      <c r="N15" s="123">
        <f t="shared" si="0"/>
        <v>0</v>
      </c>
      <c r="O15" s="110" t="s">
        <v>55</v>
      </c>
      <c r="P15" s="113" t="s">
        <v>113</v>
      </c>
      <c r="Q15" s="112"/>
      <c r="R15" s="110">
        <v>1</v>
      </c>
      <c r="S15" s="110">
        <v>0</v>
      </c>
      <c r="T15" s="124">
        <v>11</v>
      </c>
      <c r="U15" s="124">
        <f t="shared" si="1"/>
        <v>9</v>
      </c>
      <c r="V15" s="125"/>
      <c r="W15" s="126">
        <v>43400000</v>
      </c>
      <c r="X15" s="126">
        <v>43400000</v>
      </c>
      <c r="Y15" s="109"/>
      <c r="Z15" s="111">
        <v>200000</v>
      </c>
      <c r="AA15" s="103" t="str">
        <f t="shared" si="2"/>
        <v>Large</v>
      </c>
      <c r="AB15" s="115">
        <v>81574</v>
      </c>
      <c r="AC15" s="95" t="str">
        <f t="shared" si="3"/>
        <v>80%-100% MHI</v>
      </c>
      <c r="AD15" s="114">
        <v>101</v>
      </c>
      <c r="AE15" s="91">
        <f t="shared" si="4"/>
        <v>1.4857675239659696E-2</v>
      </c>
      <c r="AF15" s="123">
        <v>0</v>
      </c>
      <c r="AG15" s="103">
        <v>0</v>
      </c>
    </row>
    <row r="16" spans="1:35" ht="27.6" x14ac:dyDescent="0.3">
      <c r="A16" s="153" t="s">
        <v>176</v>
      </c>
      <c r="B16" s="121">
        <v>4</v>
      </c>
      <c r="C16" s="110" t="s">
        <v>98</v>
      </c>
      <c r="D16" s="122" t="s">
        <v>99</v>
      </c>
      <c r="E16" s="122" t="s">
        <v>100</v>
      </c>
      <c r="F16" s="89" t="s">
        <v>53</v>
      </c>
      <c r="G16" s="89" t="s">
        <v>54</v>
      </c>
      <c r="H16" s="110">
        <v>7</v>
      </c>
      <c r="I16" s="110">
        <v>8</v>
      </c>
      <c r="J16" s="123">
        <v>1</v>
      </c>
      <c r="K16" s="103">
        <v>0</v>
      </c>
      <c r="L16" s="112"/>
      <c r="M16" s="110">
        <v>2</v>
      </c>
      <c r="N16" s="123">
        <f t="shared" si="0"/>
        <v>1</v>
      </c>
      <c r="O16" s="110" t="s">
        <v>42</v>
      </c>
      <c r="P16" s="113" t="s">
        <v>55</v>
      </c>
      <c r="Q16" s="112"/>
      <c r="R16" s="110">
        <v>2</v>
      </c>
      <c r="S16" s="110">
        <v>0</v>
      </c>
      <c r="T16" s="124">
        <v>11</v>
      </c>
      <c r="U16" s="124">
        <f t="shared" si="1"/>
        <v>9</v>
      </c>
      <c r="V16" s="125"/>
      <c r="W16" s="126">
        <v>1200000</v>
      </c>
      <c r="X16" s="126">
        <v>1200000</v>
      </c>
      <c r="Y16" s="109"/>
      <c r="Z16" s="111">
        <v>113267</v>
      </c>
      <c r="AA16" s="103" t="str">
        <f t="shared" si="2"/>
        <v>Large</v>
      </c>
      <c r="AB16" s="115">
        <v>60374</v>
      </c>
      <c r="AC16" s="95" t="str">
        <f t="shared" si="3"/>
        <v>DAC</v>
      </c>
      <c r="AD16" s="114" t="s">
        <v>63</v>
      </c>
      <c r="AE16" s="91" t="e">
        <f t="shared" si="4"/>
        <v>#VALUE!</v>
      </c>
      <c r="AF16" s="123">
        <v>1</v>
      </c>
      <c r="AG16" s="103">
        <v>0</v>
      </c>
    </row>
    <row r="17" spans="1:33" ht="27.6" x14ac:dyDescent="0.3">
      <c r="A17" s="153" t="s">
        <v>176</v>
      </c>
      <c r="B17" s="121">
        <v>2</v>
      </c>
      <c r="C17" s="110" t="s">
        <v>204</v>
      </c>
      <c r="D17" s="122" t="s">
        <v>205</v>
      </c>
      <c r="E17" s="122" t="s">
        <v>206</v>
      </c>
      <c r="F17" s="89" t="s">
        <v>67</v>
      </c>
      <c r="G17" s="89" t="s">
        <v>41</v>
      </c>
      <c r="H17" s="110">
        <v>8</v>
      </c>
      <c r="I17" s="110">
        <v>8</v>
      </c>
      <c r="J17" s="123">
        <v>1</v>
      </c>
      <c r="K17" s="103">
        <v>0</v>
      </c>
      <c r="L17" s="112"/>
      <c r="M17" s="110">
        <v>3</v>
      </c>
      <c r="N17" s="123">
        <f t="shared" si="0"/>
        <v>1</v>
      </c>
      <c r="O17" s="110" t="s">
        <v>55</v>
      </c>
      <c r="P17" s="113" t="s">
        <v>55</v>
      </c>
      <c r="Q17" s="112"/>
      <c r="R17" s="110">
        <v>0</v>
      </c>
      <c r="S17" s="110">
        <v>0</v>
      </c>
      <c r="T17" s="124">
        <v>11</v>
      </c>
      <c r="U17" s="124">
        <f t="shared" si="1"/>
        <v>9</v>
      </c>
      <c r="V17" s="125"/>
      <c r="W17" s="126">
        <v>8400000</v>
      </c>
      <c r="X17" s="126">
        <v>8400000</v>
      </c>
      <c r="Y17" s="109"/>
      <c r="Z17" s="111">
        <v>83000</v>
      </c>
      <c r="AA17" s="103" t="str">
        <f t="shared" si="2"/>
        <v>Medium</v>
      </c>
      <c r="AB17" s="115">
        <v>88000</v>
      </c>
      <c r="AC17" s="95" t="str">
        <f t="shared" si="3"/>
        <v>80%-100% MHI</v>
      </c>
      <c r="AD17" s="114">
        <v>61</v>
      </c>
      <c r="AE17" s="91">
        <f t="shared" si="4"/>
        <v>8.3181818181818183E-3</v>
      </c>
      <c r="AF17" s="123">
        <v>1</v>
      </c>
      <c r="AG17" s="103">
        <v>0</v>
      </c>
    </row>
    <row r="18" spans="1:33" ht="27.6" x14ac:dyDescent="0.3">
      <c r="A18" s="85" t="s">
        <v>176</v>
      </c>
      <c r="B18" s="121">
        <v>5</v>
      </c>
      <c r="C18" s="110" t="s">
        <v>207</v>
      </c>
      <c r="D18" s="122" t="s">
        <v>208</v>
      </c>
      <c r="E18" s="122" t="s">
        <v>209</v>
      </c>
      <c r="F18" s="110" t="s">
        <v>96</v>
      </c>
      <c r="G18" s="110" t="s">
        <v>46</v>
      </c>
      <c r="H18" s="110">
        <v>7</v>
      </c>
      <c r="I18" s="110">
        <v>7</v>
      </c>
      <c r="J18" s="123">
        <v>2</v>
      </c>
      <c r="K18" s="103">
        <v>0</v>
      </c>
      <c r="L18" s="112"/>
      <c r="M18" s="110">
        <v>3</v>
      </c>
      <c r="N18" s="123">
        <f t="shared" si="0"/>
        <v>2</v>
      </c>
      <c r="O18" s="110" t="s">
        <v>55</v>
      </c>
      <c r="P18" s="113" t="s">
        <v>55</v>
      </c>
      <c r="Q18" s="112"/>
      <c r="R18" s="110">
        <v>0</v>
      </c>
      <c r="S18" s="110">
        <v>0</v>
      </c>
      <c r="T18" s="124">
        <v>10</v>
      </c>
      <c r="U18" s="124">
        <f t="shared" si="1"/>
        <v>9</v>
      </c>
      <c r="V18" s="125"/>
      <c r="W18" s="126">
        <v>20000000</v>
      </c>
      <c r="X18" s="126">
        <v>20000000</v>
      </c>
      <c r="Y18" s="109"/>
      <c r="Z18" s="111">
        <v>10000</v>
      </c>
      <c r="AA18" s="103" t="str">
        <f t="shared" si="2"/>
        <v>Small</v>
      </c>
      <c r="AB18" s="115">
        <v>68226</v>
      </c>
      <c r="AC18" s="95" t="str">
        <f t="shared" si="3"/>
        <v>DAC</v>
      </c>
      <c r="AD18" s="114">
        <v>81.260000000000005</v>
      </c>
      <c r="AE18" s="91">
        <f t="shared" si="4"/>
        <v>1.4292498460997276E-2</v>
      </c>
      <c r="AF18" s="123">
        <v>2</v>
      </c>
      <c r="AG18" s="103">
        <v>0</v>
      </c>
    </row>
    <row r="19" spans="1:33" ht="27.6" x14ac:dyDescent="0.3">
      <c r="A19" s="85" t="s">
        <v>176</v>
      </c>
      <c r="B19" s="121">
        <v>5</v>
      </c>
      <c r="C19" s="110" t="s">
        <v>210</v>
      </c>
      <c r="D19" s="122" t="s">
        <v>211</v>
      </c>
      <c r="E19" s="122" t="s">
        <v>212</v>
      </c>
      <c r="F19" s="110" t="s">
        <v>78</v>
      </c>
      <c r="G19" s="110" t="s">
        <v>46</v>
      </c>
      <c r="H19" s="110">
        <v>6</v>
      </c>
      <c r="I19" s="110">
        <v>7</v>
      </c>
      <c r="J19" s="123">
        <v>2</v>
      </c>
      <c r="K19" s="103">
        <v>0</v>
      </c>
      <c r="L19" s="112"/>
      <c r="M19" s="110">
        <v>3</v>
      </c>
      <c r="N19" s="123">
        <f t="shared" si="0"/>
        <v>2</v>
      </c>
      <c r="O19" s="110" t="s">
        <v>55</v>
      </c>
      <c r="P19" s="113" t="s">
        <v>113</v>
      </c>
      <c r="Q19" s="112"/>
      <c r="R19" s="110">
        <v>1</v>
      </c>
      <c r="S19" s="110">
        <v>0</v>
      </c>
      <c r="T19" s="124">
        <v>10</v>
      </c>
      <c r="U19" s="124">
        <f t="shared" si="1"/>
        <v>9</v>
      </c>
      <c r="V19" s="125"/>
      <c r="W19" s="126">
        <v>48513000</v>
      </c>
      <c r="X19" s="126">
        <v>48513000</v>
      </c>
      <c r="Y19" s="109"/>
      <c r="Z19" s="111">
        <v>3700</v>
      </c>
      <c r="AA19" s="103" t="str">
        <f t="shared" si="2"/>
        <v>Small</v>
      </c>
      <c r="AB19" s="115">
        <v>75000</v>
      </c>
      <c r="AC19" s="95" t="str">
        <f t="shared" si="3"/>
        <v>80%-100% MHI</v>
      </c>
      <c r="AD19" s="114">
        <v>61.85</v>
      </c>
      <c r="AE19" s="91">
        <f t="shared" si="4"/>
        <v>9.8960000000000003E-3</v>
      </c>
      <c r="AF19" s="123">
        <v>2</v>
      </c>
      <c r="AG19" s="103">
        <v>0</v>
      </c>
    </row>
    <row r="20" spans="1:33" ht="28.95" customHeight="1" x14ac:dyDescent="0.3">
      <c r="A20" s="178" t="s">
        <v>177</v>
      </c>
      <c r="B20" s="179">
        <v>2</v>
      </c>
      <c r="C20" s="180" t="s">
        <v>213</v>
      </c>
      <c r="D20" s="181" t="s">
        <v>199</v>
      </c>
      <c r="E20" s="181" t="s">
        <v>214</v>
      </c>
      <c r="F20" s="180" t="s">
        <v>53</v>
      </c>
      <c r="G20" s="180" t="s">
        <v>54</v>
      </c>
      <c r="H20" s="180">
        <v>7</v>
      </c>
      <c r="I20" s="180">
        <v>8</v>
      </c>
      <c r="J20" s="182">
        <v>0</v>
      </c>
      <c r="K20" s="170">
        <v>0</v>
      </c>
      <c r="L20" s="183"/>
      <c r="M20" s="180">
        <v>3</v>
      </c>
      <c r="N20" s="182">
        <f t="shared" si="0"/>
        <v>0</v>
      </c>
      <c r="O20" s="180" t="s">
        <v>42</v>
      </c>
      <c r="P20" s="184" t="s">
        <v>113</v>
      </c>
      <c r="Q20" s="183"/>
      <c r="R20" s="180">
        <v>3</v>
      </c>
      <c r="S20" s="180">
        <v>0</v>
      </c>
      <c r="T20" s="185">
        <v>13</v>
      </c>
      <c r="U20" s="185">
        <f t="shared" si="1"/>
        <v>8</v>
      </c>
      <c r="V20" s="186"/>
      <c r="W20" s="187">
        <v>37000000</v>
      </c>
      <c r="X20" s="187">
        <v>52000000</v>
      </c>
      <c r="Y20" s="109"/>
      <c r="Z20" s="188">
        <v>55000</v>
      </c>
      <c r="AA20" s="170" t="str">
        <f t="shared" si="2"/>
        <v>Medium</v>
      </c>
      <c r="AB20" s="189">
        <v>160784</v>
      </c>
      <c r="AC20" s="175" t="str">
        <f t="shared" si="3"/>
        <v>&gt;MHI ($91,905)</v>
      </c>
      <c r="AD20" s="190">
        <v>102</v>
      </c>
      <c r="AE20" s="177">
        <f t="shared" si="4"/>
        <v>7.6126977808737189E-3</v>
      </c>
      <c r="AF20" s="182">
        <v>0</v>
      </c>
      <c r="AG20" s="170">
        <v>0</v>
      </c>
    </row>
    <row r="21" spans="1:33" ht="27.6" x14ac:dyDescent="0.3">
      <c r="A21" s="156" t="s">
        <v>177</v>
      </c>
      <c r="B21" s="121">
        <v>3</v>
      </c>
      <c r="C21" s="110" t="s">
        <v>215</v>
      </c>
      <c r="D21" s="122" t="s">
        <v>216</v>
      </c>
      <c r="E21" s="122" t="s">
        <v>217</v>
      </c>
      <c r="F21" s="110" t="s">
        <v>53</v>
      </c>
      <c r="G21" s="110" t="s">
        <v>54</v>
      </c>
      <c r="H21" s="110">
        <v>7</v>
      </c>
      <c r="I21" s="110">
        <v>8</v>
      </c>
      <c r="J21" s="123">
        <v>0</v>
      </c>
      <c r="K21" s="103">
        <v>0</v>
      </c>
      <c r="L21" s="112"/>
      <c r="M21" s="110">
        <v>3</v>
      </c>
      <c r="N21" s="123">
        <f t="shared" si="0"/>
        <v>0</v>
      </c>
      <c r="O21" s="110" t="s">
        <v>42</v>
      </c>
      <c r="P21" s="113" t="s">
        <v>113</v>
      </c>
      <c r="Q21" s="112"/>
      <c r="R21" s="110">
        <v>3</v>
      </c>
      <c r="S21" s="110">
        <v>0</v>
      </c>
      <c r="T21" s="124">
        <v>13</v>
      </c>
      <c r="U21" s="124">
        <f t="shared" si="1"/>
        <v>8</v>
      </c>
      <c r="V21" s="125"/>
      <c r="W21" s="126">
        <v>35000000</v>
      </c>
      <c r="X21" s="126">
        <v>50000000</v>
      </c>
      <c r="Y21" s="109"/>
      <c r="Z21" s="111">
        <v>265000</v>
      </c>
      <c r="AA21" s="103" t="str">
        <f t="shared" si="2"/>
        <v>Large</v>
      </c>
      <c r="AB21" s="115">
        <v>77514</v>
      </c>
      <c r="AC21" s="95" t="str">
        <f t="shared" si="3"/>
        <v>80%-100% MHI</v>
      </c>
      <c r="AD21" s="114">
        <v>42</v>
      </c>
      <c r="AE21" s="91">
        <f t="shared" si="4"/>
        <v>6.5020512423562193E-3</v>
      </c>
      <c r="AF21" s="123">
        <v>0</v>
      </c>
      <c r="AG21" s="103">
        <v>0</v>
      </c>
    </row>
    <row r="22" spans="1:33" ht="27.6" x14ac:dyDescent="0.3">
      <c r="A22" s="156" t="s">
        <v>177</v>
      </c>
      <c r="B22" s="121">
        <v>4</v>
      </c>
      <c r="C22" s="110" t="s">
        <v>218</v>
      </c>
      <c r="D22" s="122" t="s">
        <v>219</v>
      </c>
      <c r="E22" s="122" t="s">
        <v>220</v>
      </c>
      <c r="F22" s="110" t="s">
        <v>40</v>
      </c>
      <c r="G22" s="110" t="s">
        <v>41</v>
      </c>
      <c r="H22" s="110">
        <v>8</v>
      </c>
      <c r="I22" s="110">
        <v>8</v>
      </c>
      <c r="J22" s="123">
        <v>0</v>
      </c>
      <c r="K22" s="103">
        <v>0</v>
      </c>
      <c r="L22" s="112"/>
      <c r="M22" s="110">
        <v>3</v>
      </c>
      <c r="N22" s="123">
        <f t="shared" si="0"/>
        <v>0</v>
      </c>
      <c r="O22" s="110" t="s">
        <v>42</v>
      </c>
      <c r="P22" s="113" t="s">
        <v>55</v>
      </c>
      <c r="Q22" s="112"/>
      <c r="R22" s="110">
        <v>2</v>
      </c>
      <c r="S22" s="110">
        <v>0</v>
      </c>
      <c r="T22" s="124">
        <v>13</v>
      </c>
      <c r="U22" s="124">
        <f t="shared" si="1"/>
        <v>8</v>
      </c>
      <c r="V22" s="125"/>
      <c r="W22" s="126">
        <v>34790000</v>
      </c>
      <c r="X22" s="126">
        <v>49790000</v>
      </c>
      <c r="Y22" s="109"/>
      <c r="Z22" s="111">
        <v>113500</v>
      </c>
      <c r="AA22" s="103" t="str">
        <f t="shared" si="2"/>
        <v>Large</v>
      </c>
      <c r="AB22" s="115">
        <v>88131</v>
      </c>
      <c r="AC22" s="95" t="str">
        <f t="shared" si="3"/>
        <v>80%-100% MHI</v>
      </c>
      <c r="AD22" s="114" t="s">
        <v>63</v>
      </c>
      <c r="AE22" s="91" t="e">
        <f t="shared" si="4"/>
        <v>#VALUE!</v>
      </c>
      <c r="AF22" s="123">
        <v>0</v>
      </c>
      <c r="AG22" s="103">
        <v>0</v>
      </c>
    </row>
    <row r="23" spans="1:33" ht="82.8" x14ac:dyDescent="0.3">
      <c r="A23" s="155" t="s">
        <v>195</v>
      </c>
      <c r="B23" s="121">
        <v>8</v>
      </c>
      <c r="C23" s="110" t="s">
        <v>221</v>
      </c>
      <c r="D23" s="122" t="s">
        <v>121</v>
      </c>
      <c r="E23" s="122" t="s">
        <v>222</v>
      </c>
      <c r="F23" s="89" t="s">
        <v>78</v>
      </c>
      <c r="G23" s="89" t="s">
        <v>46</v>
      </c>
      <c r="H23" s="110">
        <v>6</v>
      </c>
      <c r="I23" s="110">
        <v>7</v>
      </c>
      <c r="J23" s="123">
        <v>0</v>
      </c>
      <c r="K23" s="103">
        <v>0</v>
      </c>
      <c r="L23" s="112"/>
      <c r="M23" s="110">
        <v>3</v>
      </c>
      <c r="N23" s="123">
        <f t="shared" si="0"/>
        <v>0</v>
      </c>
      <c r="O23" s="110" t="s">
        <v>42</v>
      </c>
      <c r="P23" s="113" t="s">
        <v>42</v>
      </c>
      <c r="Q23" s="112"/>
      <c r="R23" s="110">
        <v>4</v>
      </c>
      <c r="S23" s="110">
        <v>1</v>
      </c>
      <c r="T23" s="124">
        <v>13</v>
      </c>
      <c r="U23" s="124">
        <f t="shared" si="1"/>
        <v>8</v>
      </c>
      <c r="V23" s="125"/>
      <c r="W23" s="126">
        <v>31000000</v>
      </c>
      <c r="X23" s="126">
        <v>31000000</v>
      </c>
      <c r="Y23" s="109"/>
      <c r="Z23" s="111">
        <v>875000</v>
      </c>
      <c r="AA23" s="103" t="str">
        <f t="shared" si="2"/>
        <v>Large</v>
      </c>
      <c r="AB23" s="115">
        <v>85000</v>
      </c>
      <c r="AC23" s="95" t="str">
        <f t="shared" si="3"/>
        <v>80%-100% MHI</v>
      </c>
      <c r="AD23" s="114">
        <v>20</v>
      </c>
      <c r="AE23" s="91">
        <f t="shared" si="4"/>
        <v>2.8235294117647061E-3</v>
      </c>
      <c r="AF23" s="123">
        <v>0</v>
      </c>
      <c r="AG23" s="103">
        <v>0</v>
      </c>
    </row>
    <row r="24" spans="1:33" ht="82.8" x14ac:dyDescent="0.3">
      <c r="A24" s="155" t="s">
        <v>195</v>
      </c>
      <c r="B24" s="121"/>
      <c r="C24" s="110" t="s">
        <v>223</v>
      </c>
      <c r="D24" s="122" t="s">
        <v>133</v>
      </c>
      <c r="E24" s="122" t="s">
        <v>224</v>
      </c>
      <c r="F24" s="89" t="s">
        <v>40</v>
      </c>
      <c r="G24" s="110" t="s">
        <v>46</v>
      </c>
      <c r="H24" s="110">
        <v>6</v>
      </c>
      <c r="I24" s="110">
        <v>7</v>
      </c>
      <c r="J24" s="123">
        <v>0</v>
      </c>
      <c r="K24" s="103">
        <v>0</v>
      </c>
      <c r="L24" s="112"/>
      <c r="M24" s="110">
        <v>3</v>
      </c>
      <c r="N24" s="123">
        <f t="shared" si="0"/>
        <v>0</v>
      </c>
      <c r="O24" s="110" t="s">
        <v>42</v>
      </c>
      <c r="P24" s="113" t="s">
        <v>42</v>
      </c>
      <c r="Q24" s="112"/>
      <c r="R24" s="110">
        <v>4</v>
      </c>
      <c r="S24" s="110">
        <v>1</v>
      </c>
      <c r="T24" s="124">
        <v>13</v>
      </c>
      <c r="U24" s="124">
        <f t="shared" si="1"/>
        <v>8</v>
      </c>
      <c r="V24" s="125"/>
      <c r="W24" s="126">
        <v>67000000</v>
      </c>
      <c r="X24" s="126">
        <v>50000000</v>
      </c>
      <c r="Y24" s="109"/>
      <c r="Z24" s="111">
        <v>1420000</v>
      </c>
      <c r="AA24" s="103" t="str">
        <f t="shared" si="2"/>
        <v>Large</v>
      </c>
      <c r="AB24" s="115">
        <v>95100</v>
      </c>
      <c r="AC24" s="95" t="str">
        <f t="shared" si="3"/>
        <v>&gt;MHI ($91,905)</v>
      </c>
      <c r="AD24" s="114">
        <v>37.200000000000003</v>
      </c>
      <c r="AE24" s="91">
        <f t="shared" si="4"/>
        <v>4.6940063091482657E-3</v>
      </c>
      <c r="AF24" s="123">
        <v>0</v>
      </c>
      <c r="AG24" s="103">
        <v>0</v>
      </c>
    </row>
    <row r="25" spans="1:33" ht="82.8" x14ac:dyDescent="0.3">
      <c r="A25" s="155" t="s">
        <v>195</v>
      </c>
      <c r="B25" s="121"/>
      <c r="C25" s="110" t="s">
        <v>154</v>
      </c>
      <c r="D25" s="122" t="s">
        <v>155</v>
      </c>
      <c r="E25" s="122" t="s">
        <v>156</v>
      </c>
      <c r="F25" s="116" t="s">
        <v>78</v>
      </c>
      <c r="G25" s="116" t="s">
        <v>46</v>
      </c>
      <c r="H25" s="110">
        <v>6</v>
      </c>
      <c r="I25" s="110">
        <v>7</v>
      </c>
      <c r="J25" s="123">
        <v>0</v>
      </c>
      <c r="K25" s="103">
        <v>0</v>
      </c>
      <c r="L25" s="112"/>
      <c r="M25" s="110">
        <v>3</v>
      </c>
      <c r="N25" s="123">
        <f t="shared" si="0"/>
        <v>0</v>
      </c>
      <c r="O25" s="110" t="s">
        <v>42</v>
      </c>
      <c r="P25" s="113" t="s">
        <v>42</v>
      </c>
      <c r="Q25" s="112"/>
      <c r="R25" s="110">
        <v>4</v>
      </c>
      <c r="S25" s="110">
        <v>1</v>
      </c>
      <c r="T25" s="124">
        <v>13</v>
      </c>
      <c r="U25" s="124">
        <f t="shared" si="1"/>
        <v>8</v>
      </c>
      <c r="V25" s="125"/>
      <c r="W25" s="126">
        <v>145000000</v>
      </c>
      <c r="X25" s="126">
        <v>50000000</v>
      </c>
      <c r="Y25" s="109"/>
      <c r="Z25" s="111">
        <v>360564</v>
      </c>
      <c r="AA25" s="103" t="str">
        <f t="shared" si="2"/>
        <v>Large</v>
      </c>
      <c r="AB25" s="115">
        <v>104878</v>
      </c>
      <c r="AC25" s="95" t="str">
        <f t="shared" si="3"/>
        <v>&gt;MHI ($91,905)</v>
      </c>
      <c r="AD25" s="114">
        <v>35.630000000000003</v>
      </c>
      <c r="AE25" s="91">
        <f t="shared" si="4"/>
        <v>4.0767367798775723E-3</v>
      </c>
      <c r="AF25" s="123">
        <v>0</v>
      </c>
      <c r="AG25" s="103">
        <v>0</v>
      </c>
    </row>
    <row r="26" spans="1:33" ht="82.8" x14ac:dyDescent="0.3">
      <c r="A26" s="155" t="s">
        <v>195</v>
      </c>
      <c r="B26" s="121"/>
      <c r="C26" s="110" t="s">
        <v>225</v>
      </c>
      <c r="D26" s="122" t="s">
        <v>155</v>
      </c>
      <c r="E26" s="122" t="s">
        <v>158</v>
      </c>
      <c r="F26" s="97" t="s">
        <v>78</v>
      </c>
      <c r="G26" s="97" t="s">
        <v>46</v>
      </c>
      <c r="H26" s="110">
        <v>6</v>
      </c>
      <c r="I26" s="110">
        <v>7</v>
      </c>
      <c r="J26" s="123">
        <v>0</v>
      </c>
      <c r="K26" s="103">
        <v>0</v>
      </c>
      <c r="L26" s="112"/>
      <c r="M26" s="110">
        <v>3</v>
      </c>
      <c r="N26" s="123">
        <f t="shared" si="0"/>
        <v>0</v>
      </c>
      <c r="O26" s="110" t="s">
        <v>42</v>
      </c>
      <c r="P26" s="113" t="s">
        <v>42</v>
      </c>
      <c r="Q26" s="112"/>
      <c r="R26" s="110">
        <v>4</v>
      </c>
      <c r="S26" s="110">
        <v>1</v>
      </c>
      <c r="T26" s="124">
        <v>13</v>
      </c>
      <c r="U26" s="124">
        <f t="shared" si="1"/>
        <v>8</v>
      </c>
      <c r="V26" s="125"/>
      <c r="W26" s="126">
        <v>156000000</v>
      </c>
      <c r="X26" s="126">
        <v>50000000</v>
      </c>
      <c r="Y26" s="109"/>
      <c r="Z26" s="111">
        <v>360564</v>
      </c>
      <c r="AA26" s="103" t="str">
        <f t="shared" si="2"/>
        <v>Large</v>
      </c>
      <c r="AB26" s="115">
        <v>104878</v>
      </c>
      <c r="AC26" s="95" t="str">
        <f t="shared" si="3"/>
        <v>&gt;MHI ($91,905)</v>
      </c>
      <c r="AD26" s="114">
        <v>35.630000000000003</v>
      </c>
      <c r="AE26" s="91">
        <f t="shared" si="4"/>
        <v>4.0767367798775723E-3</v>
      </c>
      <c r="AF26" s="123">
        <v>0</v>
      </c>
      <c r="AG26" s="103">
        <v>0</v>
      </c>
    </row>
    <row r="27" spans="1:33" ht="27.6" x14ac:dyDescent="0.3">
      <c r="A27" s="85" t="s">
        <v>176</v>
      </c>
      <c r="B27" s="121">
        <v>8</v>
      </c>
      <c r="C27" s="110" t="s">
        <v>226</v>
      </c>
      <c r="D27" s="122" t="s">
        <v>102</v>
      </c>
      <c r="E27" s="122" t="s">
        <v>227</v>
      </c>
      <c r="F27" s="89" t="s">
        <v>78</v>
      </c>
      <c r="G27" s="89" t="s">
        <v>46</v>
      </c>
      <c r="H27" s="110">
        <v>6</v>
      </c>
      <c r="I27" s="110">
        <v>7</v>
      </c>
      <c r="J27" s="123">
        <v>1</v>
      </c>
      <c r="K27" s="103">
        <v>0</v>
      </c>
      <c r="L27" s="112"/>
      <c r="M27" s="110">
        <v>3</v>
      </c>
      <c r="N27" s="123">
        <f t="shared" si="0"/>
        <v>1</v>
      </c>
      <c r="O27" s="110" t="s">
        <v>42</v>
      </c>
      <c r="P27" s="113" t="s">
        <v>113</v>
      </c>
      <c r="Q27" s="112"/>
      <c r="R27" s="110">
        <v>3</v>
      </c>
      <c r="S27" s="110">
        <v>0</v>
      </c>
      <c r="T27" s="124">
        <v>12</v>
      </c>
      <c r="U27" s="124">
        <f t="shared" si="1"/>
        <v>8</v>
      </c>
      <c r="V27" s="125"/>
      <c r="W27" s="126">
        <v>45000000</v>
      </c>
      <c r="X27" s="126">
        <v>45000000</v>
      </c>
      <c r="Y27" s="109"/>
      <c r="Z27" s="111">
        <v>71700</v>
      </c>
      <c r="AA27" s="103" t="str">
        <f t="shared" si="2"/>
        <v>Medium</v>
      </c>
      <c r="AB27" s="115">
        <v>74800</v>
      </c>
      <c r="AC27" s="95" t="str">
        <f t="shared" si="3"/>
        <v>80%-100% MHI</v>
      </c>
      <c r="AD27" s="114">
        <v>66.040000000000006</v>
      </c>
      <c r="AE27" s="91">
        <f t="shared" si="4"/>
        <v>1.0594652406417113E-2</v>
      </c>
      <c r="AF27" s="123">
        <v>1</v>
      </c>
      <c r="AG27" s="103">
        <v>0</v>
      </c>
    </row>
    <row r="28" spans="1:33" ht="27.6" x14ac:dyDescent="0.3">
      <c r="A28" s="85" t="s">
        <v>176</v>
      </c>
      <c r="B28" s="121">
        <v>5</v>
      </c>
      <c r="C28" s="110" t="s">
        <v>228</v>
      </c>
      <c r="D28" s="122" t="s">
        <v>229</v>
      </c>
      <c r="E28" s="122" t="s">
        <v>230</v>
      </c>
      <c r="F28" s="133" t="s">
        <v>96</v>
      </c>
      <c r="G28" s="133" t="s">
        <v>46</v>
      </c>
      <c r="H28" s="110">
        <v>7</v>
      </c>
      <c r="I28" s="110">
        <v>7</v>
      </c>
      <c r="J28" s="123">
        <v>1</v>
      </c>
      <c r="K28" s="103">
        <v>0</v>
      </c>
      <c r="L28" s="112"/>
      <c r="M28" s="110">
        <v>3</v>
      </c>
      <c r="N28" s="123">
        <f t="shared" si="0"/>
        <v>1</v>
      </c>
      <c r="O28" s="110" t="s">
        <v>42</v>
      </c>
      <c r="P28" s="113" t="s">
        <v>55</v>
      </c>
      <c r="Q28" s="112"/>
      <c r="R28" s="110">
        <v>2</v>
      </c>
      <c r="S28" s="110">
        <v>0</v>
      </c>
      <c r="T28" s="124">
        <v>12</v>
      </c>
      <c r="U28" s="124">
        <f t="shared" si="1"/>
        <v>8</v>
      </c>
      <c r="V28" s="125"/>
      <c r="W28" s="126">
        <v>6400000</v>
      </c>
      <c r="X28" s="126">
        <v>6400000</v>
      </c>
      <c r="Y28" s="109"/>
      <c r="Z28" s="134">
        <v>216403</v>
      </c>
      <c r="AA28" s="103" t="str">
        <f t="shared" si="2"/>
        <v>Large</v>
      </c>
      <c r="AB28" s="143">
        <v>70228</v>
      </c>
      <c r="AC28" s="95" t="str">
        <f t="shared" si="3"/>
        <v>DAC</v>
      </c>
      <c r="AD28" s="142"/>
      <c r="AE28" s="91">
        <f t="shared" si="4"/>
        <v>0</v>
      </c>
      <c r="AF28" s="123">
        <v>1</v>
      </c>
      <c r="AG28" s="103">
        <v>0</v>
      </c>
    </row>
    <row r="29" spans="1:33" ht="27.6" x14ac:dyDescent="0.3">
      <c r="A29" s="85" t="s">
        <v>176</v>
      </c>
      <c r="B29" s="121">
        <v>4</v>
      </c>
      <c r="C29" s="110" t="s">
        <v>231</v>
      </c>
      <c r="D29" s="122" t="s">
        <v>232</v>
      </c>
      <c r="E29" s="122" t="s">
        <v>233</v>
      </c>
      <c r="F29" s="97" t="s">
        <v>40</v>
      </c>
      <c r="G29" s="89" t="s">
        <v>41</v>
      </c>
      <c r="H29" s="110">
        <v>8</v>
      </c>
      <c r="I29" s="110">
        <v>8</v>
      </c>
      <c r="J29" s="123">
        <v>0</v>
      </c>
      <c r="K29" s="103">
        <v>0</v>
      </c>
      <c r="L29" s="112"/>
      <c r="M29" s="110">
        <v>3</v>
      </c>
      <c r="N29" s="123">
        <f t="shared" si="0"/>
        <v>0</v>
      </c>
      <c r="O29" s="110" t="s">
        <v>55</v>
      </c>
      <c r="P29" s="113" t="s">
        <v>55</v>
      </c>
      <c r="Q29" s="112"/>
      <c r="R29" s="110">
        <v>0</v>
      </c>
      <c r="S29" s="110">
        <v>0</v>
      </c>
      <c r="T29" s="124">
        <v>11</v>
      </c>
      <c r="U29" s="124">
        <f t="shared" si="1"/>
        <v>8</v>
      </c>
      <c r="V29" s="125"/>
      <c r="W29" s="126">
        <v>164000000</v>
      </c>
      <c r="X29" s="126">
        <v>50000000</v>
      </c>
      <c r="Y29" s="109"/>
      <c r="Z29" s="111">
        <v>19000</v>
      </c>
      <c r="AA29" s="103" t="str">
        <f t="shared" si="2"/>
        <v>Small</v>
      </c>
      <c r="AB29" s="115">
        <v>175000</v>
      </c>
      <c r="AC29" s="95" t="str">
        <f t="shared" si="3"/>
        <v>&gt;MHI ($91,905)</v>
      </c>
      <c r="AD29" s="114"/>
      <c r="AE29" s="91">
        <f t="shared" si="4"/>
        <v>0</v>
      </c>
      <c r="AF29" s="123">
        <v>0</v>
      </c>
      <c r="AG29" s="103">
        <v>0</v>
      </c>
    </row>
    <row r="30" spans="1:33" ht="27.6" x14ac:dyDescent="0.3">
      <c r="A30" s="85" t="s">
        <v>176</v>
      </c>
      <c r="B30" s="121">
        <v>2</v>
      </c>
      <c r="C30" s="110" t="s">
        <v>129</v>
      </c>
      <c r="D30" s="122" t="s">
        <v>130</v>
      </c>
      <c r="E30" s="122" t="s">
        <v>131</v>
      </c>
      <c r="F30" s="97" t="s">
        <v>78</v>
      </c>
      <c r="G30" s="97" t="s">
        <v>46</v>
      </c>
      <c r="H30" s="110">
        <v>6</v>
      </c>
      <c r="I30" s="110">
        <v>7</v>
      </c>
      <c r="J30" s="123">
        <v>0</v>
      </c>
      <c r="K30" s="103">
        <v>0</v>
      </c>
      <c r="L30" s="112"/>
      <c r="M30" s="110">
        <v>3</v>
      </c>
      <c r="N30" s="123">
        <f t="shared" si="0"/>
        <v>0</v>
      </c>
      <c r="O30" s="110" t="s">
        <v>55</v>
      </c>
      <c r="P30" s="113">
        <v>1</v>
      </c>
      <c r="Q30" s="112"/>
      <c r="R30" s="110">
        <v>2</v>
      </c>
      <c r="S30" s="110">
        <v>1</v>
      </c>
      <c r="T30" s="124">
        <v>11</v>
      </c>
      <c r="U30" s="124">
        <f t="shared" si="1"/>
        <v>8</v>
      </c>
      <c r="V30" s="125"/>
      <c r="W30" s="126">
        <v>121982458</v>
      </c>
      <c r="X30" s="126">
        <v>50000000</v>
      </c>
      <c r="Y30" s="109"/>
      <c r="Z30" s="111">
        <v>153656</v>
      </c>
      <c r="AA30" s="103" t="str">
        <f t="shared" si="2"/>
        <v>Large</v>
      </c>
      <c r="AB30" s="115">
        <v>110000</v>
      </c>
      <c r="AC30" s="95" t="str">
        <f t="shared" si="3"/>
        <v>&gt;MHI ($91,905)</v>
      </c>
      <c r="AD30" s="114">
        <v>75.81</v>
      </c>
      <c r="AE30" s="91">
        <f t="shared" si="4"/>
        <v>8.2701818181818189E-3</v>
      </c>
      <c r="AF30" s="123">
        <v>0</v>
      </c>
      <c r="AG30" s="103">
        <v>0</v>
      </c>
    </row>
    <row r="31" spans="1:33" ht="27.6" x14ac:dyDescent="0.3">
      <c r="A31" s="85" t="s">
        <v>176</v>
      </c>
      <c r="B31" s="121">
        <v>2</v>
      </c>
      <c r="C31" s="110" t="s">
        <v>123</v>
      </c>
      <c r="D31" s="122" t="s">
        <v>124</v>
      </c>
      <c r="E31" s="122" t="s">
        <v>125</v>
      </c>
      <c r="F31" s="97" t="s">
        <v>53</v>
      </c>
      <c r="G31" s="97" t="s">
        <v>54</v>
      </c>
      <c r="H31" s="110">
        <v>7</v>
      </c>
      <c r="I31" s="110">
        <v>8</v>
      </c>
      <c r="J31" s="123">
        <v>0</v>
      </c>
      <c r="K31" s="103">
        <v>0</v>
      </c>
      <c r="L31" s="112"/>
      <c r="M31" s="110">
        <v>3</v>
      </c>
      <c r="N31" s="123">
        <f t="shared" si="0"/>
        <v>0</v>
      </c>
      <c r="O31" s="110" t="s">
        <v>55</v>
      </c>
      <c r="P31" s="113" t="s">
        <v>55</v>
      </c>
      <c r="Q31" s="112"/>
      <c r="R31" s="110">
        <v>0</v>
      </c>
      <c r="S31" s="110">
        <v>0</v>
      </c>
      <c r="T31" s="124">
        <v>10</v>
      </c>
      <c r="U31" s="124">
        <f t="shared" si="1"/>
        <v>8</v>
      </c>
      <c r="V31" s="125"/>
      <c r="W31" s="126">
        <v>27230018</v>
      </c>
      <c r="X31" s="126">
        <v>27230018</v>
      </c>
      <c r="Y31" s="109"/>
      <c r="Z31" s="90">
        <v>27000</v>
      </c>
      <c r="AA31" s="103" t="str">
        <f t="shared" si="2"/>
        <v>Medium</v>
      </c>
      <c r="AB31" s="95">
        <v>118000</v>
      </c>
      <c r="AC31" s="95" t="str">
        <f t="shared" si="3"/>
        <v>&gt;MHI ($91,905)</v>
      </c>
      <c r="AD31" s="94">
        <v>97.34</v>
      </c>
      <c r="AE31" s="91">
        <f t="shared" si="4"/>
        <v>9.8989830508474565E-3</v>
      </c>
      <c r="AF31" s="123">
        <v>0</v>
      </c>
      <c r="AG31" s="103">
        <v>0</v>
      </c>
    </row>
    <row r="32" spans="1:33" ht="27.6" x14ac:dyDescent="0.3">
      <c r="A32" s="85" t="s">
        <v>176</v>
      </c>
      <c r="B32" s="121">
        <v>2</v>
      </c>
      <c r="C32" s="110" t="s">
        <v>147</v>
      </c>
      <c r="D32" s="122" t="s">
        <v>105</v>
      </c>
      <c r="E32" s="122" t="s">
        <v>148</v>
      </c>
      <c r="F32" s="97" t="s">
        <v>40</v>
      </c>
      <c r="G32" s="97" t="s">
        <v>46</v>
      </c>
      <c r="H32" s="110">
        <v>6</v>
      </c>
      <c r="I32" s="110">
        <v>7</v>
      </c>
      <c r="J32" s="123">
        <v>0</v>
      </c>
      <c r="K32" s="103">
        <v>0</v>
      </c>
      <c r="L32" s="112"/>
      <c r="M32" s="110">
        <v>3</v>
      </c>
      <c r="N32" s="123">
        <f t="shared" si="0"/>
        <v>0</v>
      </c>
      <c r="O32" s="110" t="s">
        <v>42</v>
      </c>
      <c r="P32" s="113" t="s">
        <v>55</v>
      </c>
      <c r="Q32" s="112"/>
      <c r="R32" s="110">
        <v>2</v>
      </c>
      <c r="S32" s="110">
        <v>0</v>
      </c>
      <c r="T32" s="124">
        <v>11</v>
      </c>
      <c r="U32" s="124">
        <f t="shared" si="1"/>
        <v>7</v>
      </c>
      <c r="V32" s="125"/>
      <c r="W32" s="126">
        <v>26000000</v>
      </c>
      <c r="X32" s="126">
        <v>26000000</v>
      </c>
      <c r="Y32" s="109"/>
      <c r="Z32" s="111">
        <v>136000</v>
      </c>
      <c r="AA32" s="103" t="str">
        <f t="shared" si="2"/>
        <v>Large</v>
      </c>
      <c r="AB32" s="115">
        <v>76433</v>
      </c>
      <c r="AC32" s="95" t="str">
        <f t="shared" si="3"/>
        <v>80%-100% MHI</v>
      </c>
      <c r="AD32" s="114">
        <v>21.33</v>
      </c>
      <c r="AE32" s="91">
        <f t="shared" si="4"/>
        <v>3.3488153022908952E-3</v>
      </c>
      <c r="AF32" s="123">
        <v>0</v>
      </c>
      <c r="AG32" s="103">
        <v>0</v>
      </c>
    </row>
    <row r="33" spans="1:36" ht="27.6" x14ac:dyDescent="0.3">
      <c r="A33" s="85" t="s">
        <v>176</v>
      </c>
      <c r="B33" s="121">
        <v>2</v>
      </c>
      <c r="C33" s="110" t="s">
        <v>159</v>
      </c>
      <c r="D33" s="122" t="s">
        <v>155</v>
      </c>
      <c r="E33" s="122" t="s">
        <v>160</v>
      </c>
      <c r="F33" s="116" t="s">
        <v>78</v>
      </c>
      <c r="G33" s="116" t="s">
        <v>46</v>
      </c>
      <c r="H33" s="110">
        <v>6</v>
      </c>
      <c r="I33" s="110">
        <v>7</v>
      </c>
      <c r="J33" s="123">
        <v>0</v>
      </c>
      <c r="K33" s="103">
        <v>0</v>
      </c>
      <c r="L33" s="112"/>
      <c r="M33" s="110">
        <v>3</v>
      </c>
      <c r="N33" s="123">
        <f t="shared" si="0"/>
        <v>0</v>
      </c>
      <c r="O33" s="110" t="s">
        <v>42</v>
      </c>
      <c r="P33" s="113" t="s">
        <v>55</v>
      </c>
      <c r="Q33" s="112"/>
      <c r="R33" s="110">
        <v>2</v>
      </c>
      <c r="S33" s="110">
        <v>0</v>
      </c>
      <c r="T33" s="124">
        <v>11</v>
      </c>
      <c r="U33" s="124">
        <f t="shared" si="1"/>
        <v>7</v>
      </c>
      <c r="V33" s="125"/>
      <c r="W33" s="126">
        <v>34000000</v>
      </c>
      <c r="X33" s="126">
        <v>34000000</v>
      </c>
      <c r="Y33" s="109"/>
      <c r="Z33" s="111">
        <v>360564</v>
      </c>
      <c r="AA33" s="103" t="str">
        <f t="shared" si="2"/>
        <v>Large</v>
      </c>
      <c r="AB33" s="115">
        <v>104878</v>
      </c>
      <c r="AC33" s="95" t="str">
        <f t="shared" si="3"/>
        <v>&gt;MHI ($91,905)</v>
      </c>
      <c r="AD33" s="114">
        <v>35.630000000000003</v>
      </c>
      <c r="AE33" s="91">
        <f t="shared" si="4"/>
        <v>4.0767367798775723E-3</v>
      </c>
      <c r="AF33" s="123">
        <v>0</v>
      </c>
      <c r="AG33" s="103">
        <v>0</v>
      </c>
    </row>
    <row r="34" spans="1:36" ht="27.6" x14ac:dyDescent="0.3">
      <c r="A34" s="85" t="s">
        <v>176</v>
      </c>
      <c r="B34" s="121">
        <v>8</v>
      </c>
      <c r="C34" s="110" t="s">
        <v>149</v>
      </c>
      <c r="D34" s="122" t="s">
        <v>150</v>
      </c>
      <c r="E34" s="122" t="s">
        <v>151</v>
      </c>
      <c r="F34" s="97" t="s">
        <v>78</v>
      </c>
      <c r="G34" s="97" t="s">
        <v>54</v>
      </c>
      <c r="H34" s="110">
        <v>4</v>
      </c>
      <c r="I34" s="110">
        <v>4</v>
      </c>
      <c r="J34" s="123">
        <v>2</v>
      </c>
      <c r="K34" s="103">
        <v>0</v>
      </c>
      <c r="L34" s="112"/>
      <c r="M34" s="110">
        <v>3</v>
      </c>
      <c r="N34" s="123">
        <f t="shared" si="0"/>
        <v>2</v>
      </c>
      <c r="O34" s="110" t="s">
        <v>42</v>
      </c>
      <c r="P34" s="113" t="s">
        <v>62</v>
      </c>
      <c r="Q34" s="112"/>
      <c r="R34" s="110">
        <v>4</v>
      </c>
      <c r="S34" s="110">
        <v>1</v>
      </c>
      <c r="T34" s="124">
        <v>11</v>
      </c>
      <c r="U34" s="124">
        <f t="shared" si="1"/>
        <v>7</v>
      </c>
      <c r="V34" s="125"/>
      <c r="W34" s="126">
        <v>4000000</v>
      </c>
      <c r="X34" s="126">
        <v>4000000</v>
      </c>
      <c r="Y34" s="109"/>
      <c r="Z34" s="157">
        <v>54318</v>
      </c>
      <c r="AA34" s="103" t="str">
        <f t="shared" si="2"/>
        <v>Medium</v>
      </c>
      <c r="AB34" s="158">
        <v>62213</v>
      </c>
      <c r="AC34" s="95" t="str">
        <f t="shared" si="3"/>
        <v>DAC</v>
      </c>
      <c r="AD34" s="159">
        <v>50</v>
      </c>
      <c r="AE34" s="91">
        <f t="shared" si="4"/>
        <v>9.6442865639014361E-3</v>
      </c>
      <c r="AF34" s="123">
        <v>2</v>
      </c>
      <c r="AG34" s="103">
        <v>0</v>
      </c>
    </row>
    <row r="35" spans="1:36" x14ac:dyDescent="0.3">
      <c r="A35" s="99"/>
      <c r="B35" s="127"/>
      <c r="C35" s="99"/>
      <c r="D35" s="128"/>
      <c r="E35" s="128"/>
      <c r="F35" s="99"/>
      <c r="G35" s="99"/>
      <c r="H35" s="99"/>
      <c r="I35" s="99"/>
      <c r="J35" s="129"/>
      <c r="K35" s="129"/>
      <c r="L35" s="99"/>
      <c r="M35" s="99"/>
      <c r="N35" s="129"/>
      <c r="O35" s="99"/>
      <c r="P35" s="117"/>
      <c r="Q35" s="117"/>
      <c r="R35" s="99"/>
      <c r="S35" s="99"/>
      <c r="T35" s="130"/>
      <c r="U35" s="130"/>
      <c r="V35" s="109"/>
      <c r="W35" s="131"/>
      <c r="X35" s="131"/>
      <c r="Y35" s="109"/>
      <c r="Z35" s="109"/>
      <c r="AA35" s="109"/>
      <c r="AB35" s="109"/>
      <c r="AC35" s="109"/>
      <c r="AD35" s="109"/>
      <c r="AE35" s="109"/>
      <c r="AF35" s="109"/>
      <c r="AG35" s="109"/>
      <c r="AH35" s="109"/>
      <c r="AI35" s="109"/>
      <c r="AJ35" s="109"/>
    </row>
    <row r="36" spans="1:36" x14ac:dyDescent="0.3">
      <c r="A36" s="99"/>
      <c r="B36" s="99"/>
      <c r="C36" s="99"/>
      <c r="D36" s="99"/>
      <c r="E36" s="219"/>
      <c r="F36" s="219"/>
      <c r="G36" s="219"/>
      <c r="H36" s="219"/>
      <c r="I36" s="99"/>
      <c r="J36" s="215"/>
      <c r="K36" s="215"/>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row>
    <row r="37" spans="1:36" ht="15.6" x14ac:dyDescent="0.3">
      <c r="A37" s="241" t="s">
        <v>166</v>
      </c>
      <c r="B37" s="242"/>
      <c r="C37" s="242"/>
      <c r="D37" s="243"/>
      <c r="E37" s="219"/>
      <c r="F37" s="109"/>
      <c r="G37" s="109"/>
      <c r="H37" s="109"/>
      <c r="I37" s="99"/>
      <c r="J37" s="215"/>
      <c r="K37" s="215"/>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row>
    <row r="38" spans="1:36" ht="15.6" x14ac:dyDescent="0.3">
      <c r="A38" s="246" t="s">
        <v>167</v>
      </c>
      <c r="B38" s="247"/>
      <c r="C38" s="248" t="s">
        <v>168</v>
      </c>
      <c r="D38" s="249"/>
      <c r="E38" s="219"/>
      <c r="F38" s="109"/>
      <c r="G38" s="109"/>
      <c r="H38" s="109"/>
      <c r="I38" s="99"/>
      <c r="J38" s="215"/>
      <c r="K38" s="215"/>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row>
    <row r="39" spans="1:36" ht="15.6" x14ac:dyDescent="0.3">
      <c r="A39" s="246" t="s">
        <v>169</v>
      </c>
      <c r="B39" s="247"/>
      <c r="C39" s="218">
        <v>9</v>
      </c>
      <c r="D39" s="206"/>
      <c r="N39" s="205"/>
      <c r="Z39" s="109"/>
      <c r="AA39" s="109"/>
      <c r="AB39" s="109"/>
      <c r="AC39" s="109"/>
      <c r="AD39" s="109"/>
      <c r="AE39" s="109"/>
      <c r="AF39" s="109"/>
      <c r="AG39" s="109"/>
      <c r="AH39" s="109"/>
      <c r="AI39" s="109"/>
      <c r="AJ39" s="109"/>
    </row>
    <row r="40" spans="1:36" ht="15.6" x14ac:dyDescent="0.3">
      <c r="A40" s="244" t="s">
        <v>170</v>
      </c>
      <c r="B40" s="245"/>
      <c r="C40" s="216">
        <v>13</v>
      </c>
      <c r="D40" s="206"/>
      <c r="Z40" s="109"/>
      <c r="AA40" s="109"/>
      <c r="AB40" s="109"/>
      <c r="AC40" s="109"/>
      <c r="AD40" s="109"/>
      <c r="AE40" s="109"/>
      <c r="AF40" s="109"/>
      <c r="AG40" s="109"/>
      <c r="AH40" s="109"/>
      <c r="AI40" s="109"/>
      <c r="AJ40" s="109"/>
    </row>
    <row r="41" spans="1:36" ht="15.6" x14ac:dyDescent="0.3">
      <c r="A41" s="244" t="s">
        <v>234</v>
      </c>
      <c r="B41" s="245"/>
      <c r="C41" s="216" t="s">
        <v>235</v>
      </c>
      <c r="D41" s="207"/>
      <c r="Z41" s="109"/>
      <c r="AA41" s="109"/>
      <c r="AB41" s="109"/>
      <c r="AC41" s="109"/>
      <c r="AD41" s="109"/>
      <c r="AE41" s="109"/>
      <c r="AF41" s="109"/>
      <c r="AG41" s="109"/>
      <c r="AH41" s="109"/>
      <c r="AI41" s="109"/>
      <c r="AJ41" s="109"/>
    </row>
    <row r="42" spans="1:36" ht="61.95" customHeight="1" x14ac:dyDescent="0.3">
      <c r="A42" s="244" t="s">
        <v>171</v>
      </c>
      <c r="B42" s="245"/>
      <c r="C42" s="216" t="s">
        <v>662</v>
      </c>
      <c r="D42" s="208"/>
      <c r="Z42" s="99"/>
      <c r="AA42" s="109"/>
      <c r="AB42" s="99"/>
      <c r="AC42" s="99"/>
      <c r="AD42" s="99"/>
      <c r="AE42" s="99"/>
      <c r="AF42" s="109"/>
      <c r="AG42" s="109"/>
    </row>
    <row r="43" spans="1:36" ht="114" customHeight="1" x14ac:dyDescent="0.3">
      <c r="A43" s="231" t="s">
        <v>236</v>
      </c>
      <c r="B43" s="228"/>
      <c r="C43" s="228"/>
      <c r="D43" s="231"/>
      <c r="Z43" s="109"/>
      <c r="AA43" s="109"/>
      <c r="AB43" s="109"/>
      <c r="AC43" s="109"/>
      <c r="AD43" s="109"/>
      <c r="AE43" s="109"/>
      <c r="AF43" s="109"/>
      <c r="AG43" s="109"/>
      <c r="AH43" s="109"/>
      <c r="AI43" s="109"/>
      <c r="AJ43" s="109"/>
    </row>
    <row r="44" spans="1:36" x14ac:dyDescent="0.3">
      <c r="A44" s="229"/>
      <c r="B44" s="229"/>
      <c r="C44" s="229"/>
      <c r="D44" s="229"/>
      <c r="Z44" s="109"/>
      <c r="AA44" s="109"/>
      <c r="AB44" s="109"/>
      <c r="AC44" s="109"/>
      <c r="AD44" s="109"/>
      <c r="AE44" s="109"/>
      <c r="AF44" s="109"/>
      <c r="AG44" s="109"/>
      <c r="AH44" s="109"/>
      <c r="AI44" s="109"/>
      <c r="AJ44" s="109"/>
    </row>
    <row r="45" spans="1:36" ht="61.2" customHeight="1" x14ac:dyDescent="0.3">
      <c r="A45" s="250" t="s">
        <v>173</v>
      </c>
      <c r="B45" s="250"/>
      <c r="C45" s="250"/>
      <c r="D45" s="250"/>
      <c r="Z45" s="99"/>
      <c r="AA45" s="109"/>
      <c r="AB45" s="99"/>
      <c r="AC45" s="99"/>
      <c r="AD45" s="99"/>
      <c r="AE45" s="99"/>
      <c r="AF45" s="109"/>
      <c r="AG45" s="109"/>
    </row>
  </sheetData>
  <sortState xmlns:xlrd2="http://schemas.microsoft.com/office/spreadsheetml/2017/richdata2" ref="A3:AG34">
    <sortCondition descending="1" ref="U3:U34"/>
  </sortState>
  <mergeCells count="13">
    <mergeCell ref="F1:I1"/>
    <mergeCell ref="O1:S1"/>
    <mergeCell ref="T1:U1"/>
    <mergeCell ref="Z1:AG1"/>
    <mergeCell ref="J1:N1"/>
    <mergeCell ref="A45:D45"/>
    <mergeCell ref="A42:B42"/>
    <mergeCell ref="A37:D37"/>
    <mergeCell ref="A38:B38"/>
    <mergeCell ref="C38:D38"/>
    <mergeCell ref="A39:B39"/>
    <mergeCell ref="A41:B41"/>
    <mergeCell ref="A40:B40"/>
  </mergeCells>
  <phoneticPr fontId="4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1F551-A8CA-4429-B1E7-5B4F97309C97}">
  <dimension ref="A1:AG47"/>
  <sheetViews>
    <sheetView zoomScale="90" zoomScaleNormal="90" workbookViewId="0">
      <pane xSplit="4" ySplit="2" topLeftCell="E34" activePane="bottomRight" state="frozen"/>
      <selection pane="topRight"/>
      <selection pane="bottomLeft"/>
      <selection pane="bottomRight" activeCell="E45" sqref="E45"/>
    </sheetView>
  </sheetViews>
  <sheetFormatPr defaultRowHeight="14.4" x14ac:dyDescent="0.3"/>
  <cols>
    <col min="1" max="1" width="11.5546875" style="2" customWidth="1"/>
    <col min="2" max="2" width="11" style="2" customWidth="1"/>
    <col min="3" max="3" width="9.88671875" style="2" customWidth="1"/>
    <col min="4" max="4" width="24.33203125" style="2" customWidth="1"/>
    <col min="5" max="5" width="32.6640625" style="3" customWidth="1"/>
    <col min="6" max="6" width="11.33203125" style="3" customWidth="1"/>
    <col min="7" max="7" width="13.109375" style="3" customWidth="1"/>
    <col min="8" max="8" width="14.109375" style="3" customWidth="1"/>
    <col min="9" max="9" width="11.88671875" style="2" customWidth="1"/>
    <col min="10" max="10" width="8.44140625" style="2" customWidth="1"/>
    <col min="11" max="11" width="13.33203125" style="4" customWidth="1"/>
    <col min="12" max="12" width="14.33203125" bestFit="1" customWidth="1"/>
    <col min="13" max="13" width="14.44140625" customWidth="1"/>
    <col min="14" max="14" width="12.44140625" customWidth="1"/>
    <col min="15" max="15" width="15.88671875" customWidth="1"/>
    <col min="16" max="16" width="14.44140625" customWidth="1"/>
    <col min="17" max="17" width="21.44140625" customWidth="1"/>
    <col min="18" max="18" width="14.109375" customWidth="1"/>
    <col min="19" max="19" width="13" customWidth="1"/>
    <col min="22" max="22" width="3.44140625" customWidth="1"/>
    <col min="23" max="24" width="12.33203125" customWidth="1"/>
    <col min="25" max="25" width="5.33203125" customWidth="1"/>
    <col min="26" max="26" width="13.33203125" style="2" customWidth="1"/>
    <col min="27" max="27" width="14.109375" bestFit="1" customWidth="1"/>
    <col min="28" max="28" width="12.109375" style="2" bestFit="1" customWidth="1"/>
    <col min="29" max="29" width="14.109375" style="2" customWidth="1"/>
    <col min="30" max="30" width="8.33203125" style="2" bestFit="1" customWidth="1"/>
    <col min="31" max="31" width="9.6640625" style="2" bestFit="1" customWidth="1"/>
    <col min="32" max="32" width="11.33203125" customWidth="1"/>
    <col min="33" max="33" width="12.6640625" customWidth="1"/>
  </cols>
  <sheetData>
    <row r="1" spans="1:33" ht="15" customHeight="1" thickBot="1" x14ac:dyDescent="0.35">
      <c r="A1" s="118"/>
      <c r="B1" s="118"/>
      <c r="C1" s="118"/>
      <c r="D1" s="118"/>
      <c r="E1" s="119"/>
      <c r="F1" s="235" t="s">
        <v>0</v>
      </c>
      <c r="G1" s="236"/>
      <c r="H1" s="236"/>
      <c r="I1" s="237"/>
      <c r="J1" s="235" t="s">
        <v>1</v>
      </c>
      <c r="K1" s="236"/>
      <c r="L1" s="236"/>
      <c r="M1" s="236"/>
      <c r="N1" s="237"/>
      <c r="O1" s="235" t="s">
        <v>2</v>
      </c>
      <c r="P1" s="236"/>
      <c r="Q1" s="236"/>
      <c r="R1" s="236"/>
      <c r="S1" s="236"/>
      <c r="T1" s="239" t="s">
        <v>3</v>
      </c>
      <c r="U1" s="240"/>
      <c r="V1" s="100"/>
      <c r="W1" s="120"/>
      <c r="X1" s="120"/>
      <c r="Y1" s="100"/>
      <c r="Z1" s="233" t="s">
        <v>4</v>
      </c>
      <c r="AA1" s="234"/>
      <c r="AB1" s="234"/>
      <c r="AC1" s="234"/>
      <c r="AD1" s="234"/>
      <c r="AE1" s="234"/>
      <c r="AF1" s="234"/>
      <c r="AG1" s="234"/>
    </row>
    <row r="2" spans="1:33" ht="78" customHeight="1" x14ac:dyDescent="0.3">
      <c r="A2" s="147" t="s">
        <v>5</v>
      </c>
      <c r="B2" s="147" t="s">
        <v>6</v>
      </c>
      <c r="C2" s="147" t="s">
        <v>7</v>
      </c>
      <c r="D2" s="147" t="s">
        <v>8</v>
      </c>
      <c r="E2" s="147" t="s">
        <v>9</v>
      </c>
      <c r="F2" s="147" t="s">
        <v>10</v>
      </c>
      <c r="G2" s="147" t="s">
        <v>11</v>
      </c>
      <c r="H2" s="152" t="s">
        <v>12</v>
      </c>
      <c r="I2" s="152" t="s">
        <v>13</v>
      </c>
      <c r="J2" s="147" t="s">
        <v>14</v>
      </c>
      <c r="K2" s="147" t="s">
        <v>15</v>
      </c>
      <c r="L2" s="147" t="s">
        <v>16</v>
      </c>
      <c r="M2" s="152" t="s">
        <v>17</v>
      </c>
      <c r="N2" s="152" t="s">
        <v>18</v>
      </c>
      <c r="O2" s="147" t="s">
        <v>19</v>
      </c>
      <c r="P2" s="147" t="s">
        <v>20</v>
      </c>
      <c r="Q2" s="147" t="s">
        <v>21</v>
      </c>
      <c r="R2" s="152" t="s">
        <v>22</v>
      </c>
      <c r="S2" s="152" t="s">
        <v>23</v>
      </c>
      <c r="T2" s="152" t="s">
        <v>24</v>
      </c>
      <c r="U2" s="152" t="s">
        <v>25</v>
      </c>
      <c r="V2" s="100"/>
      <c r="W2" s="147" t="s">
        <v>26</v>
      </c>
      <c r="X2" s="147" t="s">
        <v>175</v>
      </c>
      <c r="Y2" s="100"/>
      <c r="Z2" s="148" t="s">
        <v>28</v>
      </c>
      <c r="AA2" s="149" t="s">
        <v>29</v>
      </c>
      <c r="AB2" s="148" t="s">
        <v>30</v>
      </c>
      <c r="AC2" s="148" t="s">
        <v>31</v>
      </c>
      <c r="AD2" s="148" t="s">
        <v>32</v>
      </c>
      <c r="AE2" s="148" t="s">
        <v>33</v>
      </c>
      <c r="AF2" s="150" t="s">
        <v>34</v>
      </c>
      <c r="AG2" s="151" t="s">
        <v>35</v>
      </c>
    </row>
    <row r="3" spans="1:33" ht="41.4" x14ac:dyDescent="0.3">
      <c r="A3" s="88" t="s">
        <v>237</v>
      </c>
      <c r="B3" s="121">
        <v>2</v>
      </c>
      <c r="C3" s="110" t="s">
        <v>238</v>
      </c>
      <c r="D3" s="122" t="s">
        <v>239</v>
      </c>
      <c r="E3" s="122" t="s">
        <v>240</v>
      </c>
      <c r="F3" s="110" t="s">
        <v>40</v>
      </c>
      <c r="G3" s="110" t="s">
        <v>41</v>
      </c>
      <c r="H3" s="110">
        <v>8</v>
      </c>
      <c r="I3" s="110">
        <v>8</v>
      </c>
      <c r="J3" s="123">
        <v>0</v>
      </c>
      <c r="K3" s="103">
        <v>2</v>
      </c>
      <c r="L3" s="112"/>
      <c r="M3" s="110">
        <v>3</v>
      </c>
      <c r="N3" s="123">
        <f t="shared" ref="N3:N36" si="0">SUM(J3:K3)</f>
        <v>2</v>
      </c>
      <c r="O3" s="110" t="s">
        <v>42</v>
      </c>
      <c r="P3" s="110" t="s">
        <v>62</v>
      </c>
      <c r="Q3" s="112"/>
      <c r="R3" s="110">
        <v>4</v>
      </c>
      <c r="S3" s="110">
        <v>1</v>
      </c>
      <c r="T3" s="121">
        <v>15</v>
      </c>
      <c r="U3" s="121">
        <f t="shared" ref="U3:U36" si="1">SUM(I3,N3,S3)</f>
        <v>11</v>
      </c>
      <c r="V3" s="125"/>
      <c r="W3" s="126">
        <v>50000000</v>
      </c>
      <c r="X3" s="126">
        <v>50000000</v>
      </c>
      <c r="Y3" s="125"/>
      <c r="Z3" s="111">
        <v>875010</v>
      </c>
      <c r="AA3" s="103" t="str">
        <f t="shared" ref="AA3:AA36" si="2">IF(Z3&gt;100000,"Large",IF(Z3&gt;20000,"Medium",IF(Z3&lt;20000,"Small")))</f>
        <v>Large</v>
      </c>
      <c r="AB3" s="115">
        <v>123859</v>
      </c>
      <c r="AC3" s="95" t="str">
        <f t="shared" ref="AC3:AC36" si="3">IF(AB3&gt;91905,"&gt;MHI ($91,905)",IF(AB3&gt;73524,"80%-100% MHI",IF(AB3&lt;73524,"DAC")))</f>
        <v>&gt;MHI ($91,905)</v>
      </c>
      <c r="AD3" s="114">
        <v>154.99</v>
      </c>
      <c r="AE3" s="91">
        <f t="shared" ref="AE3:AE36" si="4">((AD3*12)/AB3)</f>
        <v>1.5016107024923503E-2</v>
      </c>
      <c r="AF3" s="123">
        <v>0</v>
      </c>
      <c r="AG3" s="103">
        <v>2</v>
      </c>
    </row>
    <row r="4" spans="1:33" ht="41.4" x14ac:dyDescent="0.3">
      <c r="A4" s="88" t="s">
        <v>237</v>
      </c>
      <c r="B4" s="121">
        <v>9</v>
      </c>
      <c r="C4" s="110" t="s">
        <v>241</v>
      </c>
      <c r="D4" s="122" t="s">
        <v>76</v>
      </c>
      <c r="E4" s="122" t="s">
        <v>242</v>
      </c>
      <c r="F4" s="110" t="s">
        <v>78</v>
      </c>
      <c r="G4" s="110" t="s">
        <v>41</v>
      </c>
      <c r="H4" s="110">
        <v>8</v>
      </c>
      <c r="I4" s="110">
        <v>8</v>
      </c>
      <c r="J4" s="123">
        <v>2</v>
      </c>
      <c r="K4" s="103">
        <v>0</v>
      </c>
      <c r="L4" s="112"/>
      <c r="M4" s="110">
        <v>3</v>
      </c>
      <c r="N4" s="123">
        <f t="shared" si="0"/>
        <v>2</v>
      </c>
      <c r="O4" s="110" t="s">
        <v>42</v>
      </c>
      <c r="P4" s="110" t="s">
        <v>62</v>
      </c>
      <c r="Q4" s="112"/>
      <c r="R4" s="110">
        <v>4</v>
      </c>
      <c r="S4" s="110">
        <v>1</v>
      </c>
      <c r="T4" s="121">
        <v>15</v>
      </c>
      <c r="U4" s="121">
        <f t="shared" si="1"/>
        <v>11</v>
      </c>
      <c r="V4" s="125"/>
      <c r="W4" s="126">
        <v>7000000</v>
      </c>
      <c r="X4" s="126">
        <v>7000000</v>
      </c>
      <c r="Y4" s="125"/>
      <c r="Z4" s="111">
        <v>59249</v>
      </c>
      <c r="AA4" s="103" t="str">
        <f t="shared" si="2"/>
        <v>Medium</v>
      </c>
      <c r="AB4" s="115">
        <v>71287</v>
      </c>
      <c r="AC4" s="95" t="str">
        <f t="shared" si="3"/>
        <v>DAC</v>
      </c>
      <c r="AD4" s="114">
        <v>47.06</v>
      </c>
      <c r="AE4" s="91">
        <f t="shared" si="4"/>
        <v>7.9217809698823079E-3</v>
      </c>
      <c r="AF4" s="123">
        <v>2</v>
      </c>
      <c r="AG4" s="103">
        <v>0</v>
      </c>
    </row>
    <row r="5" spans="1:33" ht="41.4" x14ac:dyDescent="0.3">
      <c r="A5" s="88" t="s">
        <v>237</v>
      </c>
      <c r="B5" s="121">
        <v>8</v>
      </c>
      <c r="C5" s="110" t="s">
        <v>243</v>
      </c>
      <c r="D5" s="122" t="s">
        <v>244</v>
      </c>
      <c r="E5" s="122" t="s">
        <v>245</v>
      </c>
      <c r="F5" s="110" t="s">
        <v>78</v>
      </c>
      <c r="G5" s="110" t="s">
        <v>41</v>
      </c>
      <c r="H5" s="110">
        <v>8</v>
      </c>
      <c r="I5" s="110">
        <v>8</v>
      </c>
      <c r="J5" s="123">
        <v>2</v>
      </c>
      <c r="K5" s="103">
        <v>0</v>
      </c>
      <c r="L5" s="112"/>
      <c r="M5" s="110">
        <v>3</v>
      </c>
      <c r="N5" s="123">
        <f t="shared" si="0"/>
        <v>2</v>
      </c>
      <c r="O5" s="110" t="s">
        <v>42</v>
      </c>
      <c r="P5" s="110" t="s">
        <v>62</v>
      </c>
      <c r="Q5" s="112"/>
      <c r="R5" s="110">
        <v>4</v>
      </c>
      <c r="S5" s="110">
        <v>1</v>
      </c>
      <c r="T5" s="121">
        <v>15</v>
      </c>
      <c r="U5" s="121">
        <f t="shared" si="1"/>
        <v>11</v>
      </c>
      <c r="V5" s="125"/>
      <c r="W5" s="126">
        <v>2500000</v>
      </c>
      <c r="X5" s="126">
        <v>2500000</v>
      </c>
      <c r="Y5" s="125"/>
      <c r="Z5" s="111">
        <v>1287</v>
      </c>
      <c r="AA5" s="103" t="str">
        <f t="shared" si="2"/>
        <v>Small</v>
      </c>
      <c r="AB5" s="115">
        <v>70000</v>
      </c>
      <c r="AC5" s="95" t="str">
        <f t="shared" si="3"/>
        <v>DAC</v>
      </c>
      <c r="AD5" s="114">
        <v>17</v>
      </c>
      <c r="AE5" s="91">
        <f t="shared" si="4"/>
        <v>2.9142857142857143E-3</v>
      </c>
      <c r="AF5" s="123">
        <v>2</v>
      </c>
      <c r="AG5" s="103">
        <v>0</v>
      </c>
    </row>
    <row r="6" spans="1:33" ht="41.4" x14ac:dyDescent="0.3">
      <c r="A6" s="88" t="s">
        <v>237</v>
      </c>
      <c r="B6" s="121">
        <v>5</v>
      </c>
      <c r="C6" s="110" t="s">
        <v>246</v>
      </c>
      <c r="D6" s="122" t="s">
        <v>247</v>
      </c>
      <c r="E6" s="122" t="s">
        <v>248</v>
      </c>
      <c r="F6" s="110" t="s">
        <v>78</v>
      </c>
      <c r="G6" s="110" t="s">
        <v>41</v>
      </c>
      <c r="H6" s="110">
        <v>8</v>
      </c>
      <c r="I6" s="110">
        <v>8</v>
      </c>
      <c r="J6" s="123">
        <v>2</v>
      </c>
      <c r="K6" s="103">
        <v>0</v>
      </c>
      <c r="L6" s="112"/>
      <c r="M6" s="110">
        <v>3</v>
      </c>
      <c r="N6" s="123">
        <f t="shared" si="0"/>
        <v>2</v>
      </c>
      <c r="O6" s="110" t="s">
        <v>42</v>
      </c>
      <c r="P6" s="110" t="s">
        <v>62</v>
      </c>
      <c r="Q6" s="112"/>
      <c r="R6" s="110">
        <v>4</v>
      </c>
      <c r="S6" s="110">
        <v>1</v>
      </c>
      <c r="T6" s="121">
        <v>14</v>
      </c>
      <c r="U6" s="121">
        <f t="shared" si="1"/>
        <v>11</v>
      </c>
      <c r="V6" s="125"/>
      <c r="W6" s="126">
        <v>35000000</v>
      </c>
      <c r="X6" s="126">
        <v>35000000</v>
      </c>
      <c r="Y6" s="125"/>
      <c r="Z6" s="111">
        <v>67995</v>
      </c>
      <c r="AA6" s="103" t="str">
        <f t="shared" si="2"/>
        <v>Medium</v>
      </c>
      <c r="AB6" s="115">
        <v>60910</v>
      </c>
      <c r="AC6" s="95" t="str">
        <f t="shared" si="3"/>
        <v>DAC</v>
      </c>
      <c r="AD6" s="114">
        <v>28</v>
      </c>
      <c r="AE6" s="91">
        <f t="shared" si="4"/>
        <v>5.5163355770809393E-3</v>
      </c>
      <c r="AF6" s="123">
        <v>2</v>
      </c>
      <c r="AG6" s="103">
        <v>0</v>
      </c>
    </row>
    <row r="7" spans="1:33" ht="27.6" x14ac:dyDescent="0.3">
      <c r="A7" s="88" t="s">
        <v>237</v>
      </c>
      <c r="B7" s="121">
        <v>7</v>
      </c>
      <c r="C7" s="110" t="s">
        <v>249</v>
      </c>
      <c r="D7" s="122" t="s">
        <v>69</v>
      </c>
      <c r="E7" s="122" t="s">
        <v>250</v>
      </c>
      <c r="F7" s="110" t="s">
        <v>53</v>
      </c>
      <c r="G7" s="110" t="s">
        <v>54</v>
      </c>
      <c r="H7" s="110">
        <v>7</v>
      </c>
      <c r="I7" s="110">
        <v>8</v>
      </c>
      <c r="J7" s="123">
        <v>1</v>
      </c>
      <c r="K7" s="103">
        <v>0</v>
      </c>
      <c r="L7" s="112"/>
      <c r="M7" s="110">
        <v>3</v>
      </c>
      <c r="N7" s="123">
        <f t="shared" si="0"/>
        <v>1</v>
      </c>
      <c r="O7" s="110" t="s">
        <v>42</v>
      </c>
      <c r="P7" s="110" t="s">
        <v>62</v>
      </c>
      <c r="Q7" s="112"/>
      <c r="R7" s="110">
        <v>4</v>
      </c>
      <c r="S7" s="110">
        <v>1</v>
      </c>
      <c r="T7" s="121">
        <v>14</v>
      </c>
      <c r="U7" s="121">
        <f t="shared" si="1"/>
        <v>10</v>
      </c>
      <c r="V7" s="125"/>
      <c r="W7" s="126">
        <v>16450000</v>
      </c>
      <c r="X7" s="126">
        <v>26950000</v>
      </c>
      <c r="Y7" s="125"/>
      <c r="Z7" s="111">
        <v>290000</v>
      </c>
      <c r="AA7" s="103" t="str">
        <f t="shared" si="2"/>
        <v>Large</v>
      </c>
      <c r="AB7" s="115">
        <v>57628</v>
      </c>
      <c r="AC7" s="95" t="str">
        <f t="shared" si="3"/>
        <v>DAC</v>
      </c>
      <c r="AD7" s="114">
        <v>24.62</v>
      </c>
      <c r="AE7" s="91">
        <f t="shared" si="4"/>
        <v>5.1266745332130218E-3</v>
      </c>
      <c r="AF7" s="123">
        <v>1</v>
      </c>
      <c r="AG7" s="103">
        <v>0</v>
      </c>
    </row>
    <row r="8" spans="1:33" ht="41.4" x14ac:dyDescent="0.3">
      <c r="A8" s="88" t="s">
        <v>237</v>
      </c>
      <c r="B8" s="121">
        <v>5</v>
      </c>
      <c r="C8" s="110" t="s">
        <v>251</v>
      </c>
      <c r="D8" s="122" t="s">
        <v>252</v>
      </c>
      <c r="E8" s="122" t="s">
        <v>253</v>
      </c>
      <c r="F8" s="110" t="s">
        <v>78</v>
      </c>
      <c r="G8" s="110" t="s">
        <v>46</v>
      </c>
      <c r="H8" s="110">
        <v>6</v>
      </c>
      <c r="I8" s="110">
        <v>7</v>
      </c>
      <c r="J8" s="123">
        <v>2</v>
      </c>
      <c r="K8" s="103">
        <v>0</v>
      </c>
      <c r="L8" s="112"/>
      <c r="M8" s="110">
        <v>3</v>
      </c>
      <c r="N8" s="123">
        <f t="shared" si="0"/>
        <v>2</v>
      </c>
      <c r="O8" s="110" t="s">
        <v>42</v>
      </c>
      <c r="P8" s="110" t="s">
        <v>62</v>
      </c>
      <c r="Q8" s="112"/>
      <c r="R8" s="110">
        <v>4</v>
      </c>
      <c r="S8" s="110">
        <v>1</v>
      </c>
      <c r="T8" s="121">
        <v>13</v>
      </c>
      <c r="U8" s="121">
        <f t="shared" si="1"/>
        <v>10</v>
      </c>
      <c r="V8" s="125"/>
      <c r="W8" s="126">
        <v>48655933</v>
      </c>
      <c r="X8" s="126">
        <v>48655933</v>
      </c>
      <c r="Y8" s="125"/>
      <c r="Z8" s="111">
        <v>44000</v>
      </c>
      <c r="AA8" s="103" t="str">
        <f t="shared" si="2"/>
        <v>Medium</v>
      </c>
      <c r="AB8" s="115">
        <v>40998</v>
      </c>
      <c r="AC8" s="95" t="str">
        <f t="shared" si="3"/>
        <v>DAC</v>
      </c>
      <c r="AD8" s="114">
        <v>23.85</v>
      </c>
      <c r="AE8" s="91">
        <f t="shared" si="4"/>
        <v>6.9808283330894203E-3</v>
      </c>
      <c r="AF8" s="123">
        <v>2</v>
      </c>
      <c r="AG8" s="103">
        <v>0</v>
      </c>
    </row>
    <row r="9" spans="1:33" ht="41.4" x14ac:dyDescent="0.3">
      <c r="A9" s="88" t="s">
        <v>237</v>
      </c>
      <c r="B9" s="121">
        <v>6</v>
      </c>
      <c r="C9" s="110" t="s">
        <v>254</v>
      </c>
      <c r="D9" s="122" t="s">
        <v>44</v>
      </c>
      <c r="E9" s="122" t="s">
        <v>255</v>
      </c>
      <c r="F9" s="110" t="s">
        <v>78</v>
      </c>
      <c r="G9" s="110" t="s">
        <v>46</v>
      </c>
      <c r="H9" s="110">
        <v>6</v>
      </c>
      <c r="I9" s="110">
        <v>7</v>
      </c>
      <c r="J9" s="123">
        <v>2</v>
      </c>
      <c r="K9" s="103">
        <v>0</v>
      </c>
      <c r="L9" s="112"/>
      <c r="M9" s="110">
        <v>3</v>
      </c>
      <c r="N9" s="123">
        <f t="shared" si="0"/>
        <v>2</v>
      </c>
      <c r="O9" s="110" t="s">
        <v>42</v>
      </c>
      <c r="P9" s="110" t="s">
        <v>62</v>
      </c>
      <c r="Q9" s="112"/>
      <c r="R9" s="110">
        <v>4</v>
      </c>
      <c r="S9" s="110">
        <v>1</v>
      </c>
      <c r="T9" s="121">
        <v>13</v>
      </c>
      <c r="U9" s="121">
        <f t="shared" si="1"/>
        <v>10</v>
      </c>
      <c r="V9" s="125"/>
      <c r="W9" s="126">
        <v>7988220</v>
      </c>
      <c r="X9" s="126">
        <v>7988220</v>
      </c>
      <c r="Y9" s="125"/>
      <c r="Z9" s="111">
        <v>47041</v>
      </c>
      <c r="AA9" s="103" t="str">
        <f t="shared" si="2"/>
        <v>Medium</v>
      </c>
      <c r="AB9" s="115">
        <v>52871</v>
      </c>
      <c r="AC9" s="95" t="str">
        <f t="shared" si="3"/>
        <v>DAC</v>
      </c>
      <c r="AD9" s="114">
        <v>60.4</v>
      </c>
      <c r="AE9" s="91">
        <f t="shared" si="4"/>
        <v>1.3708838493692194E-2</v>
      </c>
      <c r="AF9" s="123">
        <v>2</v>
      </c>
      <c r="AG9" s="103">
        <v>0</v>
      </c>
    </row>
    <row r="10" spans="1:33" ht="27.6" x14ac:dyDescent="0.3">
      <c r="A10" s="153" t="s">
        <v>256</v>
      </c>
      <c r="B10" s="121">
        <v>7</v>
      </c>
      <c r="C10" s="110" t="s">
        <v>82</v>
      </c>
      <c r="D10" s="122" t="s">
        <v>83</v>
      </c>
      <c r="E10" s="122" t="s">
        <v>84</v>
      </c>
      <c r="F10" s="110" t="s">
        <v>53</v>
      </c>
      <c r="G10" s="110" t="s">
        <v>54</v>
      </c>
      <c r="H10" s="110">
        <v>7</v>
      </c>
      <c r="I10" s="110">
        <v>8</v>
      </c>
      <c r="J10" s="110">
        <v>2</v>
      </c>
      <c r="K10" s="103">
        <v>0</v>
      </c>
      <c r="L10" s="112"/>
      <c r="M10" s="110">
        <v>3</v>
      </c>
      <c r="N10" s="123">
        <f t="shared" si="0"/>
        <v>2</v>
      </c>
      <c r="O10" s="110" t="s">
        <v>42</v>
      </c>
      <c r="P10" s="110" t="s">
        <v>55</v>
      </c>
      <c r="Q10" s="112"/>
      <c r="R10" s="110">
        <v>2</v>
      </c>
      <c r="S10" s="110">
        <v>0</v>
      </c>
      <c r="T10" s="121">
        <v>12</v>
      </c>
      <c r="U10" s="121">
        <f t="shared" si="1"/>
        <v>10</v>
      </c>
      <c r="V10" s="121"/>
      <c r="W10" s="126">
        <v>35730000</v>
      </c>
      <c r="X10" s="126">
        <v>35730000</v>
      </c>
      <c r="Y10" s="121"/>
      <c r="Z10" s="111">
        <v>91765</v>
      </c>
      <c r="AA10" s="103" t="str">
        <f t="shared" si="2"/>
        <v>Medium</v>
      </c>
      <c r="AB10" s="115">
        <v>50824</v>
      </c>
      <c r="AC10" s="95" t="str">
        <f t="shared" si="3"/>
        <v>DAC</v>
      </c>
      <c r="AD10" s="114">
        <v>8</v>
      </c>
      <c r="AE10" s="91">
        <f t="shared" si="4"/>
        <v>1.8888713993388949E-3</v>
      </c>
      <c r="AF10" s="110">
        <v>2</v>
      </c>
      <c r="AG10" s="103">
        <v>0</v>
      </c>
    </row>
    <row r="11" spans="1:33" ht="27.6" x14ac:dyDescent="0.3">
      <c r="A11" s="153" t="s">
        <v>256</v>
      </c>
      <c r="B11" s="121">
        <v>5</v>
      </c>
      <c r="C11" s="110" t="s">
        <v>190</v>
      </c>
      <c r="D11" s="122" t="s">
        <v>191</v>
      </c>
      <c r="E11" s="122" t="s">
        <v>192</v>
      </c>
      <c r="F11" s="110" t="s">
        <v>67</v>
      </c>
      <c r="G11" s="110" t="s">
        <v>41</v>
      </c>
      <c r="H11" s="110">
        <v>8</v>
      </c>
      <c r="I11" s="110">
        <v>8</v>
      </c>
      <c r="J11" s="110">
        <v>2</v>
      </c>
      <c r="K11" s="103">
        <v>0</v>
      </c>
      <c r="L11" s="112"/>
      <c r="M11" s="110">
        <v>3</v>
      </c>
      <c r="N11" s="123">
        <f t="shared" si="0"/>
        <v>2</v>
      </c>
      <c r="O11" s="110" t="s">
        <v>55</v>
      </c>
      <c r="P11" s="110" t="s">
        <v>55</v>
      </c>
      <c r="Q11" s="112"/>
      <c r="R11" s="110">
        <v>0</v>
      </c>
      <c r="S11" s="110">
        <v>0</v>
      </c>
      <c r="T11" s="121">
        <v>11</v>
      </c>
      <c r="U11" s="121">
        <f t="shared" si="1"/>
        <v>10</v>
      </c>
      <c r="V11" s="121"/>
      <c r="W11" s="126">
        <v>1820000</v>
      </c>
      <c r="X11" s="126">
        <v>1820000</v>
      </c>
      <c r="Y11" s="121"/>
      <c r="Z11" s="111">
        <v>92000</v>
      </c>
      <c r="AA11" s="103" t="str">
        <f t="shared" si="2"/>
        <v>Medium</v>
      </c>
      <c r="AB11" s="115">
        <v>67000</v>
      </c>
      <c r="AC11" s="95" t="str">
        <f t="shared" si="3"/>
        <v>DAC</v>
      </c>
      <c r="AD11" s="114">
        <v>60</v>
      </c>
      <c r="AE11" s="91">
        <f t="shared" si="4"/>
        <v>1.0746268656716417E-2</v>
      </c>
      <c r="AF11" s="110">
        <v>2</v>
      </c>
      <c r="AG11" s="103">
        <v>0</v>
      </c>
    </row>
    <row r="12" spans="1:33" ht="27.6" x14ac:dyDescent="0.3">
      <c r="A12" s="153" t="s">
        <v>256</v>
      </c>
      <c r="B12" s="121">
        <v>5</v>
      </c>
      <c r="C12" s="110" t="s">
        <v>257</v>
      </c>
      <c r="D12" s="122" t="s">
        <v>258</v>
      </c>
      <c r="E12" s="122" t="s">
        <v>259</v>
      </c>
      <c r="F12" s="110" t="s">
        <v>53</v>
      </c>
      <c r="G12" s="110" t="s">
        <v>54</v>
      </c>
      <c r="H12" s="110">
        <v>7</v>
      </c>
      <c r="I12" s="110">
        <v>8</v>
      </c>
      <c r="J12" s="110">
        <v>1</v>
      </c>
      <c r="K12" s="103">
        <v>0</v>
      </c>
      <c r="L12" s="112"/>
      <c r="M12" s="110">
        <v>2</v>
      </c>
      <c r="N12" s="123">
        <f t="shared" si="0"/>
        <v>1</v>
      </c>
      <c r="O12" s="110" t="s">
        <v>55</v>
      </c>
      <c r="P12" s="110" t="s">
        <v>42</v>
      </c>
      <c r="Q12" s="112"/>
      <c r="R12" s="110">
        <v>2</v>
      </c>
      <c r="S12" s="110">
        <v>1</v>
      </c>
      <c r="T12" s="121">
        <v>11</v>
      </c>
      <c r="U12" s="121">
        <f t="shared" si="1"/>
        <v>10</v>
      </c>
      <c r="V12" s="121"/>
      <c r="W12" s="126">
        <v>152000000</v>
      </c>
      <c r="X12" s="126">
        <v>50000000</v>
      </c>
      <c r="Y12" s="121"/>
      <c r="Z12" s="111">
        <v>1600000</v>
      </c>
      <c r="AA12" s="103" t="str">
        <f t="shared" si="2"/>
        <v>Large</v>
      </c>
      <c r="AB12" s="115">
        <v>70000</v>
      </c>
      <c r="AC12" s="95" t="str">
        <f t="shared" si="3"/>
        <v>DAC</v>
      </c>
      <c r="AD12" s="114">
        <v>45</v>
      </c>
      <c r="AE12" s="91">
        <f t="shared" si="4"/>
        <v>7.7142857142857143E-3</v>
      </c>
      <c r="AF12" s="110">
        <v>1</v>
      </c>
      <c r="AG12" s="103">
        <v>0</v>
      </c>
    </row>
    <row r="13" spans="1:33" ht="41.4" x14ac:dyDescent="0.3">
      <c r="A13" s="88" t="s">
        <v>237</v>
      </c>
      <c r="B13" s="121">
        <v>9</v>
      </c>
      <c r="C13" s="110" t="s">
        <v>196</v>
      </c>
      <c r="D13" s="122" t="s">
        <v>133</v>
      </c>
      <c r="E13" s="122" t="s">
        <v>260</v>
      </c>
      <c r="F13" s="110" t="s">
        <v>67</v>
      </c>
      <c r="G13" s="110" t="s">
        <v>41</v>
      </c>
      <c r="H13" s="110">
        <v>8</v>
      </c>
      <c r="I13" s="110">
        <v>8</v>
      </c>
      <c r="J13" s="123">
        <v>0</v>
      </c>
      <c r="K13" s="103">
        <v>0</v>
      </c>
      <c r="L13" s="112"/>
      <c r="M13" s="110">
        <v>3</v>
      </c>
      <c r="N13" s="123">
        <f t="shared" si="0"/>
        <v>0</v>
      </c>
      <c r="O13" s="110" t="s">
        <v>42</v>
      </c>
      <c r="P13" s="110" t="s">
        <v>62</v>
      </c>
      <c r="Q13" s="112"/>
      <c r="R13" s="110">
        <v>4</v>
      </c>
      <c r="S13" s="110">
        <v>1</v>
      </c>
      <c r="T13" s="121">
        <v>15</v>
      </c>
      <c r="U13" s="121">
        <f t="shared" si="1"/>
        <v>9</v>
      </c>
      <c r="V13" s="125"/>
      <c r="W13" s="126">
        <v>4000000</v>
      </c>
      <c r="X13" s="126">
        <v>9000000</v>
      </c>
      <c r="Y13" s="125"/>
      <c r="Z13" s="111">
        <v>1420000</v>
      </c>
      <c r="AA13" s="103" t="str">
        <f t="shared" si="2"/>
        <v>Large</v>
      </c>
      <c r="AB13" s="115">
        <v>95100</v>
      </c>
      <c r="AC13" s="95" t="str">
        <f t="shared" si="3"/>
        <v>&gt;MHI ($91,905)</v>
      </c>
      <c r="AD13" s="114">
        <v>36.93</v>
      </c>
      <c r="AE13" s="91">
        <f t="shared" si="4"/>
        <v>4.6599369085173498E-3</v>
      </c>
      <c r="AF13" s="123">
        <v>0</v>
      </c>
      <c r="AG13" s="103">
        <v>0</v>
      </c>
    </row>
    <row r="14" spans="1:33" ht="41.4" x14ac:dyDescent="0.3">
      <c r="A14" s="88" t="s">
        <v>237</v>
      </c>
      <c r="B14" s="121">
        <v>4</v>
      </c>
      <c r="C14" s="110" t="s">
        <v>261</v>
      </c>
      <c r="D14" s="122" t="s">
        <v>262</v>
      </c>
      <c r="E14" s="122" t="s">
        <v>263</v>
      </c>
      <c r="F14" s="110" t="s">
        <v>78</v>
      </c>
      <c r="G14" s="110" t="s">
        <v>41</v>
      </c>
      <c r="H14" s="110">
        <v>8</v>
      </c>
      <c r="I14" s="110">
        <v>8</v>
      </c>
      <c r="J14" s="123">
        <v>0</v>
      </c>
      <c r="K14" s="103">
        <v>0</v>
      </c>
      <c r="L14" s="112"/>
      <c r="M14" s="110">
        <v>3</v>
      </c>
      <c r="N14" s="123">
        <f t="shared" si="0"/>
        <v>0</v>
      </c>
      <c r="O14" s="110" t="s">
        <v>55</v>
      </c>
      <c r="P14" s="110" t="s">
        <v>62</v>
      </c>
      <c r="Q14" s="112"/>
      <c r="R14" s="110">
        <v>2</v>
      </c>
      <c r="S14" s="110">
        <v>1</v>
      </c>
      <c r="T14" s="121">
        <v>13</v>
      </c>
      <c r="U14" s="121">
        <f t="shared" si="1"/>
        <v>9</v>
      </c>
      <c r="V14" s="125"/>
      <c r="W14" s="126">
        <v>19965000</v>
      </c>
      <c r="X14" s="126">
        <v>34965000</v>
      </c>
      <c r="Y14" s="125"/>
      <c r="Z14" s="111">
        <v>2000000</v>
      </c>
      <c r="AA14" s="103" t="str">
        <f t="shared" si="2"/>
        <v>Large</v>
      </c>
      <c r="AB14" s="115">
        <v>150469</v>
      </c>
      <c r="AC14" s="95" t="str">
        <f t="shared" si="3"/>
        <v>&gt;MHI ($91,905)</v>
      </c>
      <c r="AD14" s="114">
        <v>46</v>
      </c>
      <c r="AE14" s="91">
        <f t="shared" si="4"/>
        <v>3.6685297303763564E-3</v>
      </c>
      <c r="AF14" s="123">
        <v>0</v>
      </c>
      <c r="AG14" s="103">
        <v>0</v>
      </c>
    </row>
    <row r="15" spans="1:33" ht="41.4" x14ac:dyDescent="0.3">
      <c r="A15" s="88" t="s">
        <v>237</v>
      </c>
      <c r="B15" s="121">
        <v>8</v>
      </c>
      <c r="C15" s="110" t="s">
        <v>226</v>
      </c>
      <c r="D15" s="122" t="s">
        <v>102</v>
      </c>
      <c r="E15" s="122" t="s">
        <v>264</v>
      </c>
      <c r="F15" s="110" t="s">
        <v>78</v>
      </c>
      <c r="G15" s="110" t="s">
        <v>46</v>
      </c>
      <c r="H15" s="110">
        <v>6</v>
      </c>
      <c r="I15" s="110">
        <v>7</v>
      </c>
      <c r="J15" s="123">
        <v>1</v>
      </c>
      <c r="K15" s="103">
        <v>0</v>
      </c>
      <c r="L15" s="112"/>
      <c r="M15" s="110">
        <v>3</v>
      </c>
      <c r="N15" s="123">
        <f t="shared" si="0"/>
        <v>1</v>
      </c>
      <c r="O15" s="110" t="s">
        <v>42</v>
      </c>
      <c r="P15" s="110" t="s">
        <v>62</v>
      </c>
      <c r="Q15" s="112"/>
      <c r="R15" s="110">
        <v>4</v>
      </c>
      <c r="S15" s="110">
        <v>1</v>
      </c>
      <c r="T15" s="121">
        <v>13</v>
      </c>
      <c r="U15" s="121">
        <f t="shared" si="1"/>
        <v>9</v>
      </c>
      <c r="V15" s="125"/>
      <c r="W15" s="126">
        <v>45000000</v>
      </c>
      <c r="X15" s="126">
        <v>45000000</v>
      </c>
      <c r="Y15" s="125"/>
      <c r="Z15" s="111">
        <v>71700</v>
      </c>
      <c r="AA15" s="103" t="str">
        <f t="shared" si="2"/>
        <v>Medium</v>
      </c>
      <c r="AB15" s="115">
        <v>74800</v>
      </c>
      <c r="AC15" s="95" t="str">
        <f t="shared" si="3"/>
        <v>80%-100% MHI</v>
      </c>
      <c r="AD15" s="114">
        <v>66.040000000000006</v>
      </c>
      <c r="AE15" s="91">
        <f t="shared" si="4"/>
        <v>1.0594652406417113E-2</v>
      </c>
      <c r="AF15" s="123">
        <v>1</v>
      </c>
      <c r="AG15" s="103">
        <v>0</v>
      </c>
    </row>
    <row r="16" spans="1:33" ht="41.4" x14ac:dyDescent="0.3">
      <c r="A16" s="88" t="s">
        <v>237</v>
      </c>
      <c r="B16" s="121">
        <v>5</v>
      </c>
      <c r="C16" s="110" t="s">
        <v>126</v>
      </c>
      <c r="D16" s="122" t="s">
        <v>127</v>
      </c>
      <c r="E16" s="122" t="s">
        <v>128</v>
      </c>
      <c r="F16" s="110" t="s">
        <v>78</v>
      </c>
      <c r="G16" s="110" t="s">
        <v>46</v>
      </c>
      <c r="H16" s="110">
        <v>6</v>
      </c>
      <c r="I16" s="110">
        <v>7</v>
      </c>
      <c r="J16" s="123">
        <v>1</v>
      </c>
      <c r="K16" s="103">
        <v>0</v>
      </c>
      <c r="L16" s="112"/>
      <c r="M16" s="110">
        <v>3</v>
      </c>
      <c r="N16" s="123">
        <f t="shared" si="0"/>
        <v>1</v>
      </c>
      <c r="O16" s="110" t="s">
        <v>42</v>
      </c>
      <c r="P16" s="110" t="s">
        <v>62</v>
      </c>
      <c r="Q16" s="112"/>
      <c r="R16" s="110">
        <v>4</v>
      </c>
      <c r="S16" s="110">
        <v>1</v>
      </c>
      <c r="T16" s="121">
        <v>13</v>
      </c>
      <c r="U16" s="121">
        <f t="shared" si="1"/>
        <v>9</v>
      </c>
      <c r="V16" s="125"/>
      <c r="W16" s="126">
        <v>9402000</v>
      </c>
      <c r="X16" s="126">
        <v>9402000</v>
      </c>
      <c r="Y16" s="125"/>
      <c r="Z16" s="111">
        <v>513624</v>
      </c>
      <c r="AA16" s="103" t="str">
        <f t="shared" si="2"/>
        <v>Large</v>
      </c>
      <c r="AB16" s="115">
        <v>58456</v>
      </c>
      <c r="AC16" s="95" t="str">
        <f t="shared" si="3"/>
        <v>DAC</v>
      </c>
      <c r="AD16" s="114">
        <v>31.44</v>
      </c>
      <c r="AE16" s="91">
        <f t="shared" si="4"/>
        <v>6.4540851238538395E-3</v>
      </c>
      <c r="AF16" s="123">
        <v>1</v>
      </c>
      <c r="AG16" s="103">
        <v>0</v>
      </c>
    </row>
    <row r="17" spans="1:33" ht="27.6" x14ac:dyDescent="0.3">
      <c r="A17" s="153" t="s">
        <v>256</v>
      </c>
      <c r="B17" s="121">
        <v>5</v>
      </c>
      <c r="C17" s="110" t="s">
        <v>265</v>
      </c>
      <c r="D17" s="122" t="s">
        <v>266</v>
      </c>
      <c r="E17" s="122" t="s">
        <v>267</v>
      </c>
      <c r="F17" s="133" t="s">
        <v>53</v>
      </c>
      <c r="G17" s="133" t="s">
        <v>54</v>
      </c>
      <c r="H17" s="110">
        <v>7</v>
      </c>
      <c r="I17" s="110">
        <v>8</v>
      </c>
      <c r="J17" s="110">
        <v>1</v>
      </c>
      <c r="K17" s="103">
        <v>0</v>
      </c>
      <c r="L17" s="112"/>
      <c r="M17" s="110">
        <v>2</v>
      </c>
      <c r="N17" s="123">
        <f t="shared" si="0"/>
        <v>1</v>
      </c>
      <c r="O17" s="110" t="s">
        <v>42</v>
      </c>
      <c r="P17" s="110" t="s">
        <v>113</v>
      </c>
      <c r="Q17" s="112"/>
      <c r="R17" s="110">
        <v>3</v>
      </c>
      <c r="S17" s="110">
        <v>0</v>
      </c>
      <c r="T17" s="121">
        <v>12</v>
      </c>
      <c r="U17" s="121">
        <f t="shared" si="1"/>
        <v>9</v>
      </c>
      <c r="V17" s="121"/>
      <c r="W17" s="126">
        <v>65000000</v>
      </c>
      <c r="X17" s="126">
        <v>50000000</v>
      </c>
      <c r="Y17" s="121"/>
      <c r="Z17" s="134">
        <v>25189</v>
      </c>
      <c r="AA17" s="103" t="str">
        <f t="shared" si="2"/>
        <v>Medium</v>
      </c>
      <c r="AB17" s="143">
        <v>75216</v>
      </c>
      <c r="AC17" s="95" t="str">
        <f t="shared" si="3"/>
        <v>80%-100% MHI</v>
      </c>
      <c r="AD17" s="142">
        <v>51.09</v>
      </c>
      <c r="AE17" s="91">
        <f t="shared" si="4"/>
        <v>8.1509253350351002E-3</v>
      </c>
      <c r="AF17" s="110">
        <v>1</v>
      </c>
      <c r="AG17" s="103">
        <v>0</v>
      </c>
    </row>
    <row r="18" spans="1:33" ht="27.6" x14ac:dyDescent="0.3">
      <c r="A18" s="153" t="s">
        <v>256</v>
      </c>
      <c r="B18" s="121">
        <v>2</v>
      </c>
      <c r="C18" s="110" t="s">
        <v>204</v>
      </c>
      <c r="D18" s="122" t="s">
        <v>205</v>
      </c>
      <c r="E18" s="122" t="s">
        <v>206</v>
      </c>
      <c r="F18" s="110" t="s">
        <v>67</v>
      </c>
      <c r="G18" s="110" t="s">
        <v>41</v>
      </c>
      <c r="H18" s="110">
        <v>8</v>
      </c>
      <c r="I18" s="110">
        <v>8</v>
      </c>
      <c r="J18" s="110">
        <v>1</v>
      </c>
      <c r="K18" s="103">
        <v>0</v>
      </c>
      <c r="L18" s="112"/>
      <c r="M18" s="110">
        <v>3</v>
      </c>
      <c r="N18" s="123">
        <f t="shared" si="0"/>
        <v>1</v>
      </c>
      <c r="O18" s="110" t="s">
        <v>55</v>
      </c>
      <c r="P18" s="110" t="s">
        <v>55</v>
      </c>
      <c r="Q18" s="112"/>
      <c r="R18" s="110">
        <v>0</v>
      </c>
      <c r="S18" s="110">
        <v>0</v>
      </c>
      <c r="T18" s="121">
        <v>11</v>
      </c>
      <c r="U18" s="121">
        <f t="shared" si="1"/>
        <v>9</v>
      </c>
      <c r="V18" s="121"/>
      <c r="W18" s="126">
        <v>8400000</v>
      </c>
      <c r="X18" s="126">
        <v>8400000</v>
      </c>
      <c r="Y18" s="121"/>
      <c r="Z18" s="111">
        <v>83000</v>
      </c>
      <c r="AA18" s="103" t="str">
        <f t="shared" si="2"/>
        <v>Medium</v>
      </c>
      <c r="AB18" s="115">
        <v>88000</v>
      </c>
      <c r="AC18" s="95" t="str">
        <f t="shared" si="3"/>
        <v>80%-100% MHI</v>
      </c>
      <c r="AD18" s="114">
        <v>61</v>
      </c>
      <c r="AE18" s="91">
        <f t="shared" si="4"/>
        <v>8.3181818181818183E-3</v>
      </c>
      <c r="AF18" s="110">
        <v>1</v>
      </c>
      <c r="AG18" s="103">
        <v>0</v>
      </c>
    </row>
    <row r="19" spans="1:33" ht="27.6" x14ac:dyDescent="0.3">
      <c r="A19" s="153" t="s">
        <v>256</v>
      </c>
      <c r="B19" s="121">
        <v>5</v>
      </c>
      <c r="C19" s="110" t="s">
        <v>207</v>
      </c>
      <c r="D19" s="122" t="s">
        <v>208</v>
      </c>
      <c r="E19" s="122" t="s">
        <v>209</v>
      </c>
      <c r="F19" s="110" t="s">
        <v>96</v>
      </c>
      <c r="G19" s="110" t="s">
        <v>46</v>
      </c>
      <c r="H19" s="110">
        <v>7</v>
      </c>
      <c r="I19" s="110">
        <v>7</v>
      </c>
      <c r="J19" s="110">
        <v>2</v>
      </c>
      <c r="K19" s="103">
        <v>0</v>
      </c>
      <c r="L19" s="112"/>
      <c r="M19" s="110">
        <v>3</v>
      </c>
      <c r="N19" s="123">
        <f t="shared" si="0"/>
        <v>2</v>
      </c>
      <c r="O19" s="110" t="s">
        <v>55</v>
      </c>
      <c r="P19" s="110" t="s">
        <v>55</v>
      </c>
      <c r="Q19" s="112"/>
      <c r="R19" s="110">
        <v>0</v>
      </c>
      <c r="S19" s="110">
        <v>0</v>
      </c>
      <c r="T19" s="121">
        <v>10</v>
      </c>
      <c r="U19" s="121">
        <f t="shared" si="1"/>
        <v>9</v>
      </c>
      <c r="V19" s="121"/>
      <c r="W19" s="126">
        <v>20000000</v>
      </c>
      <c r="X19" s="126">
        <v>20000000</v>
      </c>
      <c r="Y19" s="121"/>
      <c r="Z19" s="111">
        <v>10000</v>
      </c>
      <c r="AA19" s="103" t="str">
        <f t="shared" si="2"/>
        <v>Small</v>
      </c>
      <c r="AB19" s="115">
        <v>68226</v>
      </c>
      <c r="AC19" s="95" t="str">
        <f t="shared" si="3"/>
        <v>DAC</v>
      </c>
      <c r="AD19" s="114">
        <v>81.260000000000005</v>
      </c>
      <c r="AE19" s="91">
        <f t="shared" si="4"/>
        <v>1.4292498460997276E-2</v>
      </c>
      <c r="AF19" s="110">
        <v>2</v>
      </c>
      <c r="AG19" s="103">
        <v>0</v>
      </c>
    </row>
    <row r="20" spans="1:33" ht="41.4" x14ac:dyDescent="0.3">
      <c r="A20" s="191" t="s">
        <v>237</v>
      </c>
      <c r="B20" s="179">
        <v>4</v>
      </c>
      <c r="C20" s="180" t="s">
        <v>268</v>
      </c>
      <c r="D20" s="181" t="s">
        <v>219</v>
      </c>
      <c r="E20" s="181" t="s">
        <v>269</v>
      </c>
      <c r="F20" s="180" t="s">
        <v>40</v>
      </c>
      <c r="G20" s="180" t="s">
        <v>41</v>
      </c>
      <c r="H20" s="180">
        <v>8</v>
      </c>
      <c r="I20" s="180">
        <v>8</v>
      </c>
      <c r="J20" s="182">
        <v>0</v>
      </c>
      <c r="K20" s="170">
        <v>0</v>
      </c>
      <c r="L20" s="183"/>
      <c r="M20" s="180">
        <v>3</v>
      </c>
      <c r="N20" s="182">
        <f t="shared" si="0"/>
        <v>0</v>
      </c>
      <c r="O20" s="180" t="s">
        <v>42</v>
      </c>
      <c r="P20" s="180" t="s">
        <v>113</v>
      </c>
      <c r="Q20" s="183"/>
      <c r="R20" s="180">
        <v>3</v>
      </c>
      <c r="S20" s="180">
        <v>0</v>
      </c>
      <c r="T20" s="179">
        <v>14</v>
      </c>
      <c r="U20" s="179">
        <f t="shared" si="1"/>
        <v>8</v>
      </c>
      <c r="V20" s="186"/>
      <c r="W20" s="187">
        <v>50000000</v>
      </c>
      <c r="X20" s="187">
        <v>50000000</v>
      </c>
      <c r="Y20" s="186"/>
      <c r="Z20" s="188">
        <v>113500</v>
      </c>
      <c r="AA20" s="170" t="str">
        <f t="shared" si="2"/>
        <v>Large</v>
      </c>
      <c r="AB20" s="189">
        <v>97816</v>
      </c>
      <c r="AC20" s="175" t="str">
        <f t="shared" si="3"/>
        <v>&gt;MHI ($91,905)</v>
      </c>
      <c r="AD20" s="190">
        <v>67.709999999999994</v>
      </c>
      <c r="AE20" s="177">
        <f t="shared" si="4"/>
        <v>8.3066165044573485E-3</v>
      </c>
      <c r="AF20" s="182">
        <v>0</v>
      </c>
      <c r="AG20" s="170">
        <v>0</v>
      </c>
    </row>
    <row r="21" spans="1:33" ht="41.4" x14ac:dyDescent="0.3">
      <c r="A21" s="160" t="s">
        <v>237</v>
      </c>
      <c r="B21" s="121">
        <v>8</v>
      </c>
      <c r="C21" s="110" t="s">
        <v>221</v>
      </c>
      <c r="D21" s="122" t="s">
        <v>121</v>
      </c>
      <c r="E21" s="122" t="s">
        <v>270</v>
      </c>
      <c r="F21" s="110" t="s">
        <v>78</v>
      </c>
      <c r="G21" s="110" t="s">
        <v>46</v>
      </c>
      <c r="H21" s="110">
        <v>6</v>
      </c>
      <c r="I21" s="110">
        <v>7</v>
      </c>
      <c r="J21" s="123">
        <v>0</v>
      </c>
      <c r="K21" s="103">
        <v>0</v>
      </c>
      <c r="L21" s="112"/>
      <c r="M21" s="110">
        <v>3</v>
      </c>
      <c r="N21" s="123">
        <f t="shared" si="0"/>
        <v>0</v>
      </c>
      <c r="O21" s="110" t="s">
        <v>42</v>
      </c>
      <c r="P21" s="110" t="s">
        <v>62</v>
      </c>
      <c r="Q21" s="112"/>
      <c r="R21" s="110">
        <v>4</v>
      </c>
      <c r="S21" s="110">
        <v>1</v>
      </c>
      <c r="T21" s="121">
        <v>13</v>
      </c>
      <c r="U21" s="121">
        <f t="shared" si="1"/>
        <v>8</v>
      </c>
      <c r="V21" s="125"/>
      <c r="W21" s="187">
        <v>31000000</v>
      </c>
      <c r="X21" s="187">
        <v>31000000</v>
      </c>
      <c r="Y21" s="125"/>
      <c r="Z21" s="111">
        <v>883546</v>
      </c>
      <c r="AA21" s="103" t="str">
        <f t="shared" si="2"/>
        <v>Large</v>
      </c>
      <c r="AB21" s="115">
        <v>85000</v>
      </c>
      <c r="AC21" s="95" t="str">
        <f t="shared" si="3"/>
        <v>80%-100% MHI</v>
      </c>
      <c r="AD21" s="114">
        <v>20</v>
      </c>
      <c r="AE21" s="91">
        <f t="shared" si="4"/>
        <v>2.8235294117647061E-3</v>
      </c>
      <c r="AF21" s="123">
        <v>0</v>
      </c>
      <c r="AG21" s="103">
        <v>0</v>
      </c>
    </row>
    <row r="22" spans="1:33" ht="41.4" x14ac:dyDescent="0.3">
      <c r="A22" s="160" t="s">
        <v>237</v>
      </c>
      <c r="B22" s="121">
        <v>9</v>
      </c>
      <c r="C22" s="110" t="s">
        <v>223</v>
      </c>
      <c r="D22" s="122" t="s">
        <v>133</v>
      </c>
      <c r="E22" s="122" t="s">
        <v>224</v>
      </c>
      <c r="F22" s="110" t="s">
        <v>78</v>
      </c>
      <c r="G22" s="110" t="s">
        <v>46</v>
      </c>
      <c r="H22" s="110">
        <v>6</v>
      </c>
      <c r="I22" s="110">
        <v>7</v>
      </c>
      <c r="J22" s="123">
        <v>0</v>
      </c>
      <c r="K22" s="103">
        <v>0</v>
      </c>
      <c r="L22" s="112"/>
      <c r="M22" s="110">
        <v>3</v>
      </c>
      <c r="N22" s="123">
        <f t="shared" si="0"/>
        <v>0</v>
      </c>
      <c r="O22" s="110" t="s">
        <v>42</v>
      </c>
      <c r="P22" s="110" t="s">
        <v>62</v>
      </c>
      <c r="Q22" s="112"/>
      <c r="R22" s="110">
        <v>4</v>
      </c>
      <c r="S22" s="110">
        <v>1</v>
      </c>
      <c r="T22" s="121">
        <v>13</v>
      </c>
      <c r="U22" s="121">
        <f t="shared" si="1"/>
        <v>8</v>
      </c>
      <c r="V22" s="125"/>
      <c r="W22" s="187">
        <v>50000000</v>
      </c>
      <c r="X22" s="187">
        <v>50000000</v>
      </c>
      <c r="Y22" s="125"/>
      <c r="Z22" s="111">
        <v>1420000</v>
      </c>
      <c r="AA22" s="103" t="str">
        <f t="shared" si="2"/>
        <v>Large</v>
      </c>
      <c r="AB22" s="115">
        <v>95100</v>
      </c>
      <c r="AC22" s="95" t="str">
        <f t="shared" si="3"/>
        <v>&gt;MHI ($91,905)</v>
      </c>
      <c r="AD22" s="114">
        <v>36.93</v>
      </c>
      <c r="AE22" s="91">
        <f t="shared" si="4"/>
        <v>4.6599369085173498E-3</v>
      </c>
      <c r="AF22" s="123">
        <v>0</v>
      </c>
      <c r="AG22" s="103">
        <v>0</v>
      </c>
    </row>
    <row r="23" spans="1:33" ht="41.4" x14ac:dyDescent="0.3">
      <c r="A23" s="160" t="s">
        <v>237</v>
      </c>
      <c r="B23" s="121">
        <v>2</v>
      </c>
      <c r="C23" s="110" t="s">
        <v>154</v>
      </c>
      <c r="D23" s="122" t="s">
        <v>155</v>
      </c>
      <c r="E23" s="122" t="s">
        <v>271</v>
      </c>
      <c r="F23" s="110" t="s">
        <v>78</v>
      </c>
      <c r="G23" s="110" t="s">
        <v>46</v>
      </c>
      <c r="H23" s="110">
        <v>6</v>
      </c>
      <c r="I23" s="110">
        <v>7</v>
      </c>
      <c r="J23" s="123">
        <v>0</v>
      </c>
      <c r="K23" s="103">
        <v>0</v>
      </c>
      <c r="L23" s="112"/>
      <c r="M23" s="110">
        <v>3</v>
      </c>
      <c r="N23" s="123">
        <f t="shared" si="0"/>
        <v>0</v>
      </c>
      <c r="O23" s="110" t="s">
        <v>42</v>
      </c>
      <c r="P23" s="110" t="s">
        <v>62</v>
      </c>
      <c r="Q23" s="112"/>
      <c r="R23" s="110">
        <v>4</v>
      </c>
      <c r="S23" s="110">
        <v>1</v>
      </c>
      <c r="T23" s="121">
        <v>13</v>
      </c>
      <c r="U23" s="121">
        <f t="shared" si="1"/>
        <v>8</v>
      </c>
      <c r="V23" s="125"/>
      <c r="W23" s="187">
        <v>50000000</v>
      </c>
      <c r="X23" s="187">
        <v>50000000</v>
      </c>
      <c r="Y23" s="125"/>
      <c r="Z23" s="111">
        <v>361492</v>
      </c>
      <c r="AA23" s="103" t="str">
        <f t="shared" si="2"/>
        <v>Large</v>
      </c>
      <c r="AB23" s="115">
        <v>126802</v>
      </c>
      <c r="AC23" s="95" t="str">
        <f t="shared" si="3"/>
        <v>&gt;MHI ($91,905)</v>
      </c>
      <c r="AD23" s="114">
        <v>35.630000000000003</v>
      </c>
      <c r="AE23" s="91">
        <f t="shared" si="4"/>
        <v>3.3718711061339729E-3</v>
      </c>
      <c r="AF23" s="123">
        <v>0</v>
      </c>
      <c r="AG23" s="103">
        <v>0</v>
      </c>
    </row>
    <row r="24" spans="1:33" ht="41.4" x14ac:dyDescent="0.3">
      <c r="A24" s="160" t="s">
        <v>237</v>
      </c>
      <c r="B24" s="121">
        <v>2</v>
      </c>
      <c r="C24" s="110" t="s">
        <v>157</v>
      </c>
      <c r="D24" s="122" t="s">
        <v>155</v>
      </c>
      <c r="E24" s="122" t="s">
        <v>272</v>
      </c>
      <c r="F24" s="110" t="s">
        <v>78</v>
      </c>
      <c r="G24" s="110" t="s">
        <v>46</v>
      </c>
      <c r="H24" s="110">
        <v>6</v>
      </c>
      <c r="I24" s="110">
        <v>7</v>
      </c>
      <c r="J24" s="123">
        <v>0</v>
      </c>
      <c r="K24" s="103">
        <v>0</v>
      </c>
      <c r="L24" s="112"/>
      <c r="M24" s="110">
        <v>3</v>
      </c>
      <c r="N24" s="123">
        <f t="shared" si="0"/>
        <v>0</v>
      </c>
      <c r="O24" s="110" t="s">
        <v>42</v>
      </c>
      <c r="P24" s="110" t="s">
        <v>62</v>
      </c>
      <c r="Q24" s="112"/>
      <c r="R24" s="110">
        <v>4</v>
      </c>
      <c r="S24" s="110">
        <v>1</v>
      </c>
      <c r="T24" s="121">
        <v>13</v>
      </c>
      <c r="U24" s="121">
        <f t="shared" si="1"/>
        <v>8</v>
      </c>
      <c r="V24" s="125"/>
      <c r="W24" s="187">
        <v>50000000</v>
      </c>
      <c r="X24" s="187">
        <v>50000000</v>
      </c>
      <c r="Y24" s="125"/>
      <c r="Z24" s="111">
        <v>361492</v>
      </c>
      <c r="AA24" s="103" t="str">
        <f t="shared" si="2"/>
        <v>Large</v>
      </c>
      <c r="AB24" s="115">
        <v>126802</v>
      </c>
      <c r="AC24" s="95" t="str">
        <f t="shared" si="3"/>
        <v>&gt;MHI ($91,905)</v>
      </c>
      <c r="AD24" s="114">
        <v>35.630000000000003</v>
      </c>
      <c r="AE24" s="91">
        <f t="shared" si="4"/>
        <v>3.3718711061339729E-3</v>
      </c>
      <c r="AF24" s="123">
        <v>0</v>
      </c>
      <c r="AG24" s="103">
        <v>0</v>
      </c>
    </row>
    <row r="25" spans="1:33" ht="27.6" x14ac:dyDescent="0.3">
      <c r="A25" s="85" t="s">
        <v>256</v>
      </c>
      <c r="B25" s="121">
        <v>2</v>
      </c>
      <c r="C25" s="110" t="s">
        <v>273</v>
      </c>
      <c r="D25" s="122" t="s">
        <v>274</v>
      </c>
      <c r="E25" s="122" t="s">
        <v>275</v>
      </c>
      <c r="F25" s="133" t="s">
        <v>78</v>
      </c>
      <c r="G25" s="133" t="s">
        <v>46</v>
      </c>
      <c r="H25" s="110">
        <v>6</v>
      </c>
      <c r="I25" s="110">
        <v>8</v>
      </c>
      <c r="J25" s="123">
        <v>0</v>
      </c>
      <c r="K25" s="103">
        <v>0</v>
      </c>
      <c r="L25" s="112"/>
      <c r="M25" s="110">
        <v>3</v>
      </c>
      <c r="N25" s="123">
        <f t="shared" si="0"/>
        <v>0</v>
      </c>
      <c r="O25" s="110" t="s">
        <v>42</v>
      </c>
      <c r="P25" s="110" t="s">
        <v>113</v>
      </c>
      <c r="Q25" s="112"/>
      <c r="R25" s="110">
        <v>3</v>
      </c>
      <c r="S25" s="110">
        <v>0</v>
      </c>
      <c r="T25" s="121">
        <v>12</v>
      </c>
      <c r="U25" s="121">
        <f t="shared" si="1"/>
        <v>8</v>
      </c>
      <c r="V25" s="121"/>
      <c r="W25" s="187">
        <v>30000000</v>
      </c>
      <c r="X25" s="187">
        <v>30000000</v>
      </c>
      <c r="Y25" s="121"/>
      <c r="Z25" s="134">
        <v>30118</v>
      </c>
      <c r="AA25" s="103" t="str">
        <f t="shared" si="2"/>
        <v>Medium</v>
      </c>
      <c r="AB25" s="143">
        <v>138344</v>
      </c>
      <c r="AC25" s="95" t="str">
        <f t="shared" si="3"/>
        <v>&gt;MHI ($91,905)</v>
      </c>
      <c r="AD25" s="142">
        <v>63.3</v>
      </c>
      <c r="AE25" s="91">
        <f t="shared" si="4"/>
        <v>5.4906609610825179E-3</v>
      </c>
      <c r="AF25" s="123">
        <v>0</v>
      </c>
      <c r="AG25" s="103">
        <v>0</v>
      </c>
    </row>
    <row r="26" spans="1:33" ht="27.6" x14ac:dyDescent="0.3">
      <c r="A26" s="85" t="s">
        <v>256</v>
      </c>
      <c r="B26" s="121">
        <v>8</v>
      </c>
      <c r="C26" s="110" t="s">
        <v>276</v>
      </c>
      <c r="D26" s="122" t="s">
        <v>121</v>
      </c>
      <c r="E26" s="122" t="s">
        <v>277</v>
      </c>
      <c r="F26" s="161" t="s">
        <v>53</v>
      </c>
      <c r="G26" s="133" t="s">
        <v>54</v>
      </c>
      <c r="H26" s="110">
        <v>7</v>
      </c>
      <c r="I26" s="110">
        <v>8</v>
      </c>
      <c r="J26" s="110">
        <v>0</v>
      </c>
      <c r="K26" s="103">
        <v>0</v>
      </c>
      <c r="L26" s="112"/>
      <c r="M26" s="110">
        <v>3</v>
      </c>
      <c r="N26" s="123">
        <f t="shared" si="0"/>
        <v>0</v>
      </c>
      <c r="O26" s="110" t="s">
        <v>42</v>
      </c>
      <c r="P26" s="110" t="s">
        <v>55</v>
      </c>
      <c r="Q26" s="112"/>
      <c r="R26" s="110">
        <v>2</v>
      </c>
      <c r="S26" s="110">
        <v>0</v>
      </c>
      <c r="T26" s="121">
        <v>12</v>
      </c>
      <c r="U26" s="121">
        <f t="shared" si="1"/>
        <v>8</v>
      </c>
      <c r="V26" s="121"/>
      <c r="W26" s="187">
        <v>65000000</v>
      </c>
      <c r="X26" s="187">
        <v>50000000</v>
      </c>
      <c r="Y26" s="121"/>
      <c r="Z26" s="134">
        <v>935000</v>
      </c>
      <c r="AA26" s="103" t="str">
        <f t="shared" si="2"/>
        <v>Large</v>
      </c>
      <c r="AB26" s="143">
        <v>85000</v>
      </c>
      <c r="AC26" s="95" t="str">
        <f t="shared" si="3"/>
        <v>80%-100% MHI</v>
      </c>
      <c r="AD26" s="142">
        <v>20</v>
      </c>
      <c r="AE26" s="91">
        <f t="shared" si="4"/>
        <v>2.8235294117647061E-3</v>
      </c>
      <c r="AF26" s="110">
        <v>0</v>
      </c>
      <c r="AG26" s="103">
        <v>0</v>
      </c>
    </row>
    <row r="27" spans="1:33" ht="27.6" x14ac:dyDescent="0.3">
      <c r="A27" s="85" t="s">
        <v>256</v>
      </c>
      <c r="B27" s="121">
        <v>5</v>
      </c>
      <c r="C27" s="110" t="s">
        <v>228</v>
      </c>
      <c r="D27" s="122" t="s">
        <v>229</v>
      </c>
      <c r="E27" s="122" t="s">
        <v>230</v>
      </c>
      <c r="F27" s="161" t="s">
        <v>96</v>
      </c>
      <c r="G27" s="161" t="s">
        <v>46</v>
      </c>
      <c r="H27" s="110">
        <v>7</v>
      </c>
      <c r="I27" s="110">
        <v>7</v>
      </c>
      <c r="J27" s="110">
        <v>1</v>
      </c>
      <c r="K27" s="103">
        <v>0</v>
      </c>
      <c r="L27" s="112"/>
      <c r="M27" s="110">
        <v>3</v>
      </c>
      <c r="N27" s="123">
        <f t="shared" si="0"/>
        <v>1</v>
      </c>
      <c r="O27" s="110" t="s">
        <v>42</v>
      </c>
      <c r="P27" s="110" t="s">
        <v>55</v>
      </c>
      <c r="Q27" s="112"/>
      <c r="R27" s="110">
        <v>2</v>
      </c>
      <c r="S27" s="110">
        <v>0</v>
      </c>
      <c r="T27" s="121">
        <v>12</v>
      </c>
      <c r="U27" s="121">
        <f t="shared" si="1"/>
        <v>8</v>
      </c>
      <c r="V27" s="121"/>
      <c r="W27" s="187">
        <v>6400000</v>
      </c>
      <c r="X27" s="187">
        <v>6400000</v>
      </c>
      <c r="Y27" s="121"/>
      <c r="Z27" s="134">
        <v>216403</v>
      </c>
      <c r="AA27" s="103" t="str">
        <f t="shared" si="2"/>
        <v>Large</v>
      </c>
      <c r="AB27" s="143">
        <v>70228</v>
      </c>
      <c r="AC27" s="95" t="str">
        <f t="shared" si="3"/>
        <v>DAC</v>
      </c>
      <c r="AD27" s="142"/>
      <c r="AE27" s="91">
        <f t="shared" si="4"/>
        <v>0</v>
      </c>
      <c r="AF27" s="110">
        <v>1</v>
      </c>
      <c r="AG27" s="103">
        <v>0</v>
      </c>
    </row>
    <row r="28" spans="1:33" ht="41.4" x14ac:dyDescent="0.3">
      <c r="A28" s="85" t="s">
        <v>256</v>
      </c>
      <c r="B28" s="121">
        <v>4</v>
      </c>
      <c r="C28" s="110" t="s">
        <v>231</v>
      </c>
      <c r="D28" s="122" t="s">
        <v>232</v>
      </c>
      <c r="E28" s="122" t="s">
        <v>233</v>
      </c>
      <c r="F28" s="116" t="s">
        <v>40</v>
      </c>
      <c r="G28" s="110" t="s">
        <v>41</v>
      </c>
      <c r="H28" s="110">
        <v>8</v>
      </c>
      <c r="I28" s="110">
        <v>8</v>
      </c>
      <c r="J28" s="110">
        <v>0</v>
      </c>
      <c r="K28" s="103">
        <v>0</v>
      </c>
      <c r="L28" s="112"/>
      <c r="M28" s="110">
        <v>3</v>
      </c>
      <c r="N28" s="123">
        <f t="shared" si="0"/>
        <v>0</v>
      </c>
      <c r="O28" s="110" t="s">
        <v>55</v>
      </c>
      <c r="P28" s="110" t="s">
        <v>55</v>
      </c>
      <c r="Q28" s="112"/>
      <c r="R28" s="110">
        <v>0</v>
      </c>
      <c r="S28" s="110">
        <v>0</v>
      </c>
      <c r="T28" s="121">
        <v>11</v>
      </c>
      <c r="U28" s="121">
        <f t="shared" si="1"/>
        <v>8</v>
      </c>
      <c r="V28" s="121"/>
      <c r="W28" s="187">
        <v>164000000</v>
      </c>
      <c r="X28" s="187">
        <v>50000000</v>
      </c>
      <c r="Y28" s="121"/>
      <c r="Z28" s="111">
        <v>19000</v>
      </c>
      <c r="AA28" s="103" t="str">
        <f t="shared" si="2"/>
        <v>Small</v>
      </c>
      <c r="AB28" s="115">
        <v>175000</v>
      </c>
      <c r="AC28" s="95" t="str">
        <f t="shared" si="3"/>
        <v>&gt;MHI ($91,905)</v>
      </c>
      <c r="AD28" s="114"/>
      <c r="AE28" s="91">
        <f t="shared" si="4"/>
        <v>0</v>
      </c>
      <c r="AF28" s="110">
        <v>0</v>
      </c>
      <c r="AG28" s="103">
        <v>0</v>
      </c>
    </row>
    <row r="29" spans="1:33" ht="41.4" x14ac:dyDescent="0.3">
      <c r="A29" s="85" t="s">
        <v>256</v>
      </c>
      <c r="B29" s="121">
        <v>4</v>
      </c>
      <c r="C29" s="110" t="s">
        <v>278</v>
      </c>
      <c r="D29" s="122" t="s">
        <v>262</v>
      </c>
      <c r="E29" s="122" t="s">
        <v>279</v>
      </c>
      <c r="F29" s="97" t="s">
        <v>40</v>
      </c>
      <c r="G29" s="97" t="s">
        <v>46</v>
      </c>
      <c r="H29" s="110">
        <v>6</v>
      </c>
      <c r="I29" s="110">
        <v>7</v>
      </c>
      <c r="J29" s="110">
        <v>0</v>
      </c>
      <c r="K29" s="103">
        <v>0</v>
      </c>
      <c r="L29" s="112"/>
      <c r="M29" s="110">
        <v>3</v>
      </c>
      <c r="N29" s="123">
        <f t="shared" si="0"/>
        <v>0</v>
      </c>
      <c r="O29" s="110" t="s">
        <v>55</v>
      </c>
      <c r="P29" s="110" t="s">
        <v>62</v>
      </c>
      <c r="Q29" s="112"/>
      <c r="R29" s="110">
        <v>2</v>
      </c>
      <c r="S29" s="110">
        <v>1</v>
      </c>
      <c r="T29" s="121">
        <v>11</v>
      </c>
      <c r="U29" s="121">
        <f t="shared" si="1"/>
        <v>8</v>
      </c>
      <c r="V29" s="121"/>
      <c r="W29" s="126">
        <v>132200000</v>
      </c>
      <c r="X29" s="126">
        <v>50000000</v>
      </c>
      <c r="Y29" s="121"/>
      <c r="Z29" s="111">
        <v>2000000</v>
      </c>
      <c r="AA29" s="103" t="str">
        <f t="shared" si="2"/>
        <v>Large</v>
      </c>
      <c r="AB29" s="115">
        <v>150469</v>
      </c>
      <c r="AC29" s="95" t="str">
        <f t="shared" si="3"/>
        <v>&gt;MHI ($91,905)</v>
      </c>
      <c r="AD29" s="114">
        <v>46</v>
      </c>
      <c r="AE29" s="91">
        <f t="shared" si="4"/>
        <v>3.6685297303763564E-3</v>
      </c>
      <c r="AF29" s="110">
        <v>0</v>
      </c>
      <c r="AG29" s="103">
        <v>0</v>
      </c>
    </row>
    <row r="30" spans="1:33" ht="27.6" x14ac:dyDescent="0.3">
      <c r="A30" s="85" t="s">
        <v>256</v>
      </c>
      <c r="B30" s="121">
        <v>2</v>
      </c>
      <c r="C30" s="110" t="s">
        <v>123</v>
      </c>
      <c r="D30" s="122" t="s">
        <v>124</v>
      </c>
      <c r="E30" s="122" t="s">
        <v>125</v>
      </c>
      <c r="F30" s="116" t="s">
        <v>53</v>
      </c>
      <c r="G30" s="116" t="s">
        <v>54</v>
      </c>
      <c r="H30" s="110">
        <v>7</v>
      </c>
      <c r="I30" s="110">
        <v>8</v>
      </c>
      <c r="J30" s="110">
        <v>0</v>
      </c>
      <c r="K30" s="103">
        <v>0</v>
      </c>
      <c r="L30" s="112"/>
      <c r="M30" s="110">
        <v>3</v>
      </c>
      <c r="N30" s="123">
        <f t="shared" si="0"/>
        <v>0</v>
      </c>
      <c r="O30" s="110" t="s">
        <v>55</v>
      </c>
      <c r="P30" s="110" t="s">
        <v>55</v>
      </c>
      <c r="Q30" s="112"/>
      <c r="R30" s="110">
        <v>0</v>
      </c>
      <c r="S30" s="110">
        <v>0</v>
      </c>
      <c r="T30" s="121">
        <v>10</v>
      </c>
      <c r="U30" s="121">
        <f t="shared" si="1"/>
        <v>8</v>
      </c>
      <c r="V30" s="121"/>
      <c r="W30" s="126">
        <v>27230018</v>
      </c>
      <c r="X30" s="126">
        <v>27230018</v>
      </c>
      <c r="Y30" s="121"/>
      <c r="Z30" s="111">
        <v>27000</v>
      </c>
      <c r="AA30" s="103" t="str">
        <f t="shared" si="2"/>
        <v>Medium</v>
      </c>
      <c r="AB30" s="115">
        <v>118000</v>
      </c>
      <c r="AC30" s="95" t="str">
        <f t="shared" si="3"/>
        <v>&gt;MHI ($91,905)</v>
      </c>
      <c r="AD30" s="114">
        <v>97.34</v>
      </c>
      <c r="AE30" s="91">
        <f t="shared" si="4"/>
        <v>9.8989830508474565E-3</v>
      </c>
      <c r="AF30" s="110">
        <v>0</v>
      </c>
      <c r="AG30" s="103">
        <v>0</v>
      </c>
    </row>
    <row r="31" spans="1:33" ht="41.4" x14ac:dyDescent="0.3">
      <c r="A31" s="160" t="s">
        <v>237</v>
      </c>
      <c r="B31" s="121">
        <v>3</v>
      </c>
      <c r="C31" s="110" t="s">
        <v>201</v>
      </c>
      <c r="D31" s="122" t="s">
        <v>280</v>
      </c>
      <c r="E31" s="122" t="s">
        <v>203</v>
      </c>
      <c r="F31" s="89" t="s">
        <v>142</v>
      </c>
      <c r="G31" s="89" t="s">
        <v>46</v>
      </c>
      <c r="H31" s="110">
        <v>8</v>
      </c>
      <c r="I31" s="110">
        <v>7</v>
      </c>
      <c r="J31" s="123">
        <v>0</v>
      </c>
      <c r="K31" s="103">
        <v>0</v>
      </c>
      <c r="L31" s="112"/>
      <c r="M31" s="110">
        <v>3</v>
      </c>
      <c r="N31" s="123">
        <f t="shared" si="0"/>
        <v>0</v>
      </c>
      <c r="O31" s="110" t="s">
        <v>42</v>
      </c>
      <c r="P31" s="110" t="s">
        <v>113</v>
      </c>
      <c r="Q31" s="112"/>
      <c r="R31" s="110">
        <v>3</v>
      </c>
      <c r="S31" s="110">
        <v>0</v>
      </c>
      <c r="T31" s="121">
        <v>14</v>
      </c>
      <c r="U31" s="121">
        <f t="shared" si="1"/>
        <v>7</v>
      </c>
      <c r="V31" s="125"/>
      <c r="W31" s="126">
        <v>28400000</v>
      </c>
      <c r="X31" s="126">
        <v>43400000</v>
      </c>
      <c r="Y31" s="125"/>
      <c r="Z31" s="111">
        <v>200000</v>
      </c>
      <c r="AA31" s="103" t="str">
        <f t="shared" si="2"/>
        <v>Large</v>
      </c>
      <c r="AB31" s="115">
        <v>81574</v>
      </c>
      <c r="AC31" s="95" t="str">
        <f t="shared" si="3"/>
        <v>80%-100% MHI</v>
      </c>
      <c r="AD31" s="114">
        <v>101</v>
      </c>
      <c r="AE31" s="91">
        <f t="shared" si="4"/>
        <v>1.4857675239659696E-2</v>
      </c>
      <c r="AF31" s="123">
        <v>0</v>
      </c>
      <c r="AG31" s="103">
        <v>0</v>
      </c>
    </row>
    <row r="32" spans="1:33" ht="41.4" x14ac:dyDescent="0.3">
      <c r="A32" s="85" t="s">
        <v>256</v>
      </c>
      <c r="B32" s="121">
        <v>2</v>
      </c>
      <c r="C32" s="110" t="s">
        <v>147</v>
      </c>
      <c r="D32" s="122" t="s">
        <v>105</v>
      </c>
      <c r="E32" s="122" t="s">
        <v>148</v>
      </c>
      <c r="F32" s="97" t="s">
        <v>40</v>
      </c>
      <c r="G32" s="97" t="s">
        <v>46</v>
      </c>
      <c r="H32" s="110">
        <v>6</v>
      </c>
      <c r="I32" s="110">
        <v>7</v>
      </c>
      <c r="J32" s="110">
        <v>0</v>
      </c>
      <c r="K32" s="103">
        <v>0</v>
      </c>
      <c r="L32" s="112"/>
      <c r="M32" s="110">
        <v>3</v>
      </c>
      <c r="N32" s="123">
        <f t="shared" si="0"/>
        <v>0</v>
      </c>
      <c r="O32" s="110" t="s">
        <v>42</v>
      </c>
      <c r="P32" s="110" t="s">
        <v>55</v>
      </c>
      <c r="Q32" s="112"/>
      <c r="R32" s="110">
        <v>2</v>
      </c>
      <c r="S32" s="110">
        <v>0</v>
      </c>
      <c r="T32" s="121">
        <v>11</v>
      </c>
      <c r="U32" s="121">
        <f t="shared" si="1"/>
        <v>7</v>
      </c>
      <c r="V32" s="121"/>
      <c r="W32" s="126">
        <v>26000000</v>
      </c>
      <c r="X32" s="126">
        <v>26000000</v>
      </c>
      <c r="Y32" s="121"/>
      <c r="Z32" s="111">
        <v>136000</v>
      </c>
      <c r="AA32" s="103" t="str">
        <f t="shared" si="2"/>
        <v>Large</v>
      </c>
      <c r="AB32" s="115">
        <v>76433</v>
      </c>
      <c r="AC32" s="95" t="str">
        <f t="shared" si="3"/>
        <v>80%-100% MHI</v>
      </c>
      <c r="AD32" s="114">
        <v>21.33</v>
      </c>
      <c r="AE32" s="91">
        <f t="shared" si="4"/>
        <v>3.3488153022908952E-3</v>
      </c>
      <c r="AF32" s="110">
        <v>0</v>
      </c>
      <c r="AG32" s="103">
        <v>0</v>
      </c>
    </row>
    <row r="33" spans="1:33" ht="41.4" x14ac:dyDescent="0.3">
      <c r="A33" s="85" t="s">
        <v>256</v>
      </c>
      <c r="B33" s="121">
        <v>2</v>
      </c>
      <c r="C33" s="110" t="s">
        <v>159</v>
      </c>
      <c r="D33" s="122" t="s">
        <v>155</v>
      </c>
      <c r="E33" s="122" t="s">
        <v>160</v>
      </c>
      <c r="F33" s="116" t="s">
        <v>78</v>
      </c>
      <c r="G33" s="116" t="s">
        <v>46</v>
      </c>
      <c r="H33" s="110">
        <v>6</v>
      </c>
      <c r="I33" s="110">
        <v>7</v>
      </c>
      <c r="J33" s="110">
        <v>0</v>
      </c>
      <c r="K33" s="103">
        <v>0</v>
      </c>
      <c r="L33" s="112"/>
      <c r="M33" s="110">
        <v>3</v>
      </c>
      <c r="N33" s="123">
        <f t="shared" si="0"/>
        <v>0</v>
      </c>
      <c r="O33" s="110" t="s">
        <v>42</v>
      </c>
      <c r="P33" s="110" t="s">
        <v>55</v>
      </c>
      <c r="Q33" s="112"/>
      <c r="R33" s="110">
        <v>2</v>
      </c>
      <c r="S33" s="110">
        <v>0</v>
      </c>
      <c r="T33" s="121">
        <v>11</v>
      </c>
      <c r="U33" s="121">
        <f t="shared" si="1"/>
        <v>7</v>
      </c>
      <c r="V33" s="121"/>
      <c r="W33" s="126">
        <v>34000000</v>
      </c>
      <c r="X33" s="126">
        <v>34000000</v>
      </c>
      <c r="Y33" s="121"/>
      <c r="Z33" s="90">
        <v>360564</v>
      </c>
      <c r="AA33" s="103" t="str">
        <f t="shared" si="2"/>
        <v>Large</v>
      </c>
      <c r="AB33" s="95">
        <v>104878</v>
      </c>
      <c r="AC33" s="95" t="str">
        <f t="shared" si="3"/>
        <v>&gt;MHI ($91,905)</v>
      </c>
      <c r="AD33" s="94">
        <v>35.630000000000003</v>
      </c>
      <c r="AE33" s="91">
        <f t="shared" si="4"/>
        <v>4.0767367798775723E-3</v>
      </c>
      <c r="AF33" s="110">
        <v>0</v>
      </c>
      <c r="AG33" s="103">
        <v>0</v>
      </c>
    </row>
    <row r="34" spans="1:33" ht="41.4" x14ac:dyDescent="0.3">
      <c r="A34" s="85" t="s">
        <v>256</v>
      </c>
      <c r="B34" s="121">
        <v>1</v>
      </c>
      <c r="C34" s="110" t="s">
        <v>281</v>
      </c>
      <c r="D34" s="122" t="s">
        <v>282</v>
      </c>
      <c r="E34" s="122" t="s">
        <v>283</v>
      </c>
      <c r="F34" s="97" t="s">
        <v>78</v>
      </c>
      <c r="G34" s="97" t="s">
        <v>46</v>
      </c>
      <c r="H34" s="110">
        <v>6</v>
      </c>
      <c r="I34" s="110">
        <v>7</v>
      </c>
      <c r="J34" s="110">
        <v>0</v>
      </c>
      <c r="K34" s="103">
        <v>0</v>
      </c>
      <c r="L34" s="112"/>
      <c r="M34" s="110">
        <v>3</v>
      </c>
      <c r="N34" s="123">
        <f t="shared" si="0"/>
        <v>0</v>
      </c>
      <c r="O34" s="110" t="s">
        <v>42</v>
      </c>
      <c r="P34" s="110" t="s">
        <v>55</v>
      </c>
      <c r="Q34" s="112"/>
      <c r="R34" s="110">
        <v>2</v>
      </c>
      <c r="S34" s="110">
        <v>0</v>
      </c>
      <c r="T34" s="121">
        <v>11</v>
      </c>
      <c r="U34" s="121">
        <f t="shared" si="1"/>
        <v>7</v>
      </c>
      <c r="V34" s="121"/>
      <c r="W34" s="126">
        <v>30000000</v>
      </c>
      <c r="X34" s="126">
        <v>30000000</v>
      </c>
      <c r="Y34" s="121"/>
      <c r="Z34" s="111">
        <v>27447</v>
      </c>
      <c r="AA34" s="103" t="str">
        <f t="shared" si="2"/>
        <v>Medium</v>
      </c>
      <c r="AB34" s="115">
        <v>106899</v>
      </c>
      <c r="AC34" s="95" t="str">
        <f t="shared" si="3"/>
        <v>&gt;MHI ($91,905)</v>
      </c>
      <c r="AD34" s="114">
        <v>33.19</v>
      </c>
      <c r="AE34" s="91">
        <f t="shared" si="4"/>
        <v>3.7257598293716494E-3</v>
      </c>
      <c r="AF34" s="110">
        <v>0</v>
      </c>
      <c r="AG34" s="103">
        <v>0</v>
      </c>
    </row>
    <row r="35" spans="1:33" ht="41.4" x14ac:dyDescent="0.3">
      <c r="A35" s="85" t="s">
        <v>256</v>
      </c>
      <c r="B35" s="121">
        <v>8</v>
      </c>
      <c r="C35" s="110" t="s">
        <v>149</v>
      </c>
      <c r="D35" s="122" t="s">
        <v>150</v>
      </c>
      <c r="E35" s="122" t="s">
        <v>151</v>
      </c>
      <c r="F35" s="89" t="s">
        <v>78</v>
      </c>
      <c r="G35" s="89" t="s">
        <v>54</v>
      </c>
      <c r="H35" s="110">
        <v>4</v>
      </c>
      <c r="I35" s="110">
        <v>4</v>
      </c>
      <c r="J35" s="110">
        <v>2</v>
      </c>
      <c r="K35" s="103">
        <v>0</v>
      </c>
      <c r="L35" s="112"/>
      <c r="M35" s="110">
        <v>3</v>
      </c>
      <c r="N35" s="123">
        <f t="shared" si="0"/>
        <v>2</v>
      </c>
      <c r="O35" s="110" t="s">
        <v>42</v>
      </c>
      <c r="P35" s="110" t="s">
        <v>62</v>
      </c>
      <c r="Q35" s="112"/>
      <c r="R35" s="110">
        <v>4</v>
      </c>
      <c r="S35" s="110">
        <v>1</v>
      </c>
      <c r="T35" s="121">
        <v>11</v>
      </c>
      <c r="U35" s="121">
        <f t="shared" si="1"/>
        <v>7</v>
      </c>
      <c r="V35" s="121"/>
      <c r="W35" s="126">
        <v>4000000</v>
      </c>
      <c r="X35" s="126">
        <v>4000000</v>
      </c>
      <c r="Y35" s="121"/>
      <c r="Z35" s="157">
        <v>54318</v>
      </c>
      <c r="AA35" s="103" t="str">
        <f t="shared" si="2"/>
        <v>Medium</v>
      </c>
      <c r="AB35" s="158">
        <v>62213</v>
      </c>
      <c r="AC35" s="95" t="str">
        <f t="shared" si="3"/>
        <v>DAC</v>
      </c>
      <c r="AD35" s="159">
        <v>50</v>
      </c>
      <c r="AE35" s="91">
        <f t="shared" si="4"/>
        <v>9.6442865639014361E-3</v>
      </c>
      <c r="AF35" s="110">
        <v>2</v>
      </c>
      <c r="AG35" s="103">
        <v>0</v>
      </c>
    </row>
    <row r="36" spans="1:33" ht="41.4" x14ac:dyDescent="0.3">
      <c r="A36" s="85" t="s">
        <v>256</v>
      </c>
      <c r="B36" s="121">
        <v>2</v>
      </c>
      <c r="C36" s="110" t="s">
        <v>284</v>
      </c>
      <c r="D36" s="122" t="s">
        <v>285</v>
      </c>
      <c r="E36" s="122" t="s">
        <v>286</v>
      </c>
      <c r="F36" s="116" t="s">
        <v>78</v>
      </c>
      <c r="G36" s="116" t="s">
        <v>46</v>
      </c>
      <c r="H36" s="110">
        <v>6</v>
      </c>
      <c r="I36" s="110">
        <v>7</v>
      </c>
      <c r="J36" s="110">
        <v>0</v>
      </c>
      <c r="K36" s="103">
        <v>0</v>
      </c>
      <c r="L36" s="112"/>
      <c r="M36" s="110">
        <v>3</v>
      </c>
      <c r="N36" s="123">
        <f t="shared" si="0"/>
        <v>0</v>
      </c>
      <c r="O36" s="110" t="s">
        <v>42</v>
      </c>
      <c r="P36" s="110" t="s">
        <v>55</v>
      </c>
      <c r="Q36" s="112"/>
      <c r="R36" s="110">
        <v>2</v>
      </c>
      <c r="S36" s="110">
        <v>0</v>
      </c>
      <c r="T36" s="121">
        <v>11</v>
      </c>
      <c r="U36" s="121">
        <f t="shared" si="1"/>
        <v>7</v>
      </c>
      <c r="V36" s="121"/>
      <c r="W36" s="126">
        <v>65000000</v>
      </c>
      <c r="X36" s="126">
        <v>50000000</v>
      </c>
      <c r="Y36" s="121"/>
      <c r="Z36" s="111">
        <v>487300</v>
      </c>
      <c r="AA36" s="103" t="str">
        <f t="shared" si="2"/>
        <v>Large</v>
      </c>
      <c r="AB36" s="115">
        <v>107135</v>
      </c>
      <c r="AC36" s="95" t="str">
        <f t="shared" si="3"/>
        <v>&gt;MHI ($91,905)</v>
      </c>
      <c r="AD36" s="114">
        <v>60</v>
      </c>
      <c r="AE36" s="91">
        <f t="shared" si="4"/>
        <v>6.7204928361413174E-3</v>
      </c>
      <c r="AF36" s="110">
        <v>0</v>
      </c>
      <c r="AG36" s="103">
        <v>0</v>
      </c>
    </row>
    <row r="37" spans="1:33" x14ac:dyDescent="0.3">
      <c r="A37" s="99"/>
      <c r="B37" s="99"/>
      <c r="C37" s="99"/>
      <c r="D37" s="99"/>
      <c r="E37" s="219"/>
      <c r="F37" s="219"/>
      <c r="G37" s="219"/>
      <c r="H37" s="219"/>
      <c r="I37" s="99"/>
      <c r="J37" s="99"/>
      <c r="K37" s="215"/>
      <c r="L37" s="109"/>
      <c r="M37" s="109"/>
      <c r="N37" s="109"/>
      <c r="O37" s="109"/>
      <c r="P37" s="109"/>
      <c r="Q37" s="109"/>
      <c r="R37" s="109"/>
      <c r="S37" s="109"/>
      <c r="T37" s="109"/>
      <c r="U37" s="109"/>
      <c r="V37" s="109"/>
      <c r="W37" s="109"/>
      <c r="X37" s="109"/>
      <c r="Y37" s="109"/>
      <c r="Z37" s="109"/>
      <c r="AA37" s="109"/>
      <c r="AB37" s="109"/>
      <c r="AC37" s="109"/>
      <c r="AD37" s="109"/>
      <c r="AE37" s="109"/>
      <c r="AF37" s="109"/>
      <c r="AG37" s="109"/>
    </row>
    <row r="38" spans="1:33" x14ac:dyDescent="0.3">
      <c r="A38" s="99"/>
      <c r="B38" s="99"/>
      <c r="C38" s="99"/>
      <c r="D38" s="99"/>
      <c r="E38" s="219"/>
      <c r="F38" s="219"/>
      <c r="G38" s="219"/>
      <c r="H38" s="219"/>
      <c r="I38" s="99"/>
      <c r="J38" s="99"/>
      <c r="K38" s="215"/>
      <c r="L38" s="109"/>
      <c r="M38" s="109"/>
      <c r="N38" s="109"/>
      <c r="O38" s="109"/>
      <c r="P38" s="109"/>
      <c r="Q38" s="109"/>
      <c r="R38" s="109"/>
      <c r="S38" s="109"/>
      <c r="T38" s="109"/>
      <c r="U38" s="109"/>
      <c r="V38" s="109"/>
      <c r="W38" s="109"/>
      <c r="X38" s="109"/>
      <c r="Y38" s="109"/>
      <c r="Z38" s="109"/>
      <c r="AA38" s="109"/>
      <c r="AB38" s="109"/>
      <c r="AC38" s="109"/>
      <c r="AD38" s="109"/>
      <c r="AE38" s="109"/>
      <c r="AF38" s="109"/>
      <c r="AG38" s="109"/>
    </row>
    <row r="39" spans="1:33" ht="15.6" customHeight="1" x14ac:dyDescent="0.3">
      <c r="A39" s="241" t="s">
        <v>166</v>
      </c>
      <c r="B39" s="242"/>
      <c r="C39" s="242"/>
      <c r="D39" s="243"/>
      <c r="E39" s="219"/>
      <c r="F39" s="219"/>
      <c r="G39" s="219"/>
      <c r="H39" s="219"/>
      <c r="I39" s="99"/>
      <c r="J39" s="99"/>
      <c r="K39" s="215"/>
      <c r="L39" s="109"/>
      <c r="M39" s="109"/>
      <c r="N39" s="109"/>
      <c r="O39" s="109"/>
      <c r="P39" s="109"/>
      <c r="Q39" s="109"/>
      <c r="R39" s="109"/>
      <c r="S39" s="109"/>
      <c r="T39" s="109"/>
      <c r="U39" s="109"/>
      <c r="V39" s="109"/>
      <c r="W39" s="109"/>
      <c r="X39" s="109"/>
      <c r="Y39" s="109"/>
      <c r="Z39" s="109"/>
      <c r="AA39" s="109"/>
      <c r="AB39" s="109"/>
      <c r="AC39" s="109"/>
      <c r="AD39" s="109"/>
      <c r="AE39" s="109"/>
      <c r="AF39" s="109"/>
      <c r="AG39" s="109"/>
    </row>
    <row r="40" spans="1:33" ht="15.6" customHeight="1" x14ac:dyDescent="0.3">
      <c r="A40" s="246" t="s">
        <v>167</v>
      </c>
      <c r="B40" s="247"/>
      <c r="C40" s="248" t="s">
        <v>168</v>
      </c>
      <c r="D40" s="249"/>
      <c r="E40" s="219"/>
      <c r="F40" s="219"/>
      <c r="G40" s="219"/>
      <c r="H40" s="219"/>
      <c r="I40" s="99"/>
      <c r="J40" s="99"/>
      <c r="K40" s="215"/>
      <c r="L40" s="109"/>
      <c r="M40" s="109"/>
      <c r="N40" s="109"/>
      <c r="O40" s="109"/>
      <c r="P40" s="109"/>
      <c r="Q40" s="109"/>
      <c r="R40" s="109"/>
      <c r="S40" s="109"/>
      <c r="T40" s="109"/>
      <c r="U40" s="109"/>
      <c r="V40" s="109"/>
      <c r="W40" s="109"/>
      <c r="X40" s="109"/>
      <c r="Y40" s="109"/>
      <c r="Z40" s="109"/>
      <c r="AA40" s="109"/>
      <c r="AB40" s="109"/>
      <c r="AC40" s="109"/>
      <c r="AD40" s="109"/>
      <c r="AE40" s="109"/>
      <c r="AF40" s="109"/>
      <c r="AG40" s="109"/>
    </row>
    <row r="41" spans="1:33" ht="15.6" customHeight="1" x14ac:dyDescent="0.3">
      <c r="A41" s="246" t="s">
        <v>169</v>
      </c>
      <c r="B41" s="247"/>
      <c r="C41" s="218">
        <v>17</v>
      </c>
      <c r="D41" s="206"/>
      <c r="E41" s="219"/>
      <c r="F41" s="219"/>
      <c r="G41" s="251"/>
      <c r="H41" s="251"/>
      <c r="I41" s="251"/>
      <c r="J41" s="99"/>
      <c r="K41" s="215"/>
      <c r="L41" s="109"/>
      <c r="M41" s="109"/>
      <c r="N41" s="109"/>
      <c r="O41" s="109"/>
      <c r="P41" s="109"/>
      <c r="Q41" s="109"/>
      <c r="R41" s="109"/>
      <c r="S41" s="209"/>
      <c r="T41" s="109"/>
      <c r="U41" s="109"/>
      <c r="V41" s="109"/>
      <c r="W41" s="109"/>
      <c r="X41" s="109"/>
      <c r="Y41" s="109"/>
      <c r="Z41" s="109"/>
      <c r="AA41" s="109"/>
      <c r="AB41" s="109"/>
      <c r="AC41" s="109"/>
      <c r="AD41" s="109"/>
      <c r="AE41" s="109"/>
      <c r="AF41" s="109"/>
      <c r="AG41" s="109"/>
    </row>
    <row r="42" spans="1:33" ht="15.6" customHeight="1" x14ac:dyDescent="0.3">
      <c r="A42" s="244" t="s">
        <v>170</v>
      </c>
      <c r="B42" s="245"/>
      <c r="C42" s="216">
        <v>13</v>
      </c>
      <c r="D42" s="206"/>
      <c r="E42" s="219"/>
      <c r="F42" s="219"/>
      <c r="G42" s="219"/>
      <c r="H42" s="219"/>
      <c r="I42" s="99"/>
      <c r="J42" s="99"/>
      <c r="K42" s="215"/>
      <c r="L42" s="109"/>
      <c r="M42" s="109"/>
      <c r="N42" s="109"/>
      <c r="O42" s="109"/>
      <c r="P42" s="109"/>
      <c r="Q42" s="109"/>
      <c r="R42" s="109"/>
      <c r="S42" s="109"/>
      <c r="T42" s="109"/>
      <c r="U42" s="109"/>
      <c r="V42" s="109"/>
      <c r="W42" s="109"/>
      <c r="X42" s="109"/>
      <c r="Y42" s="109"/>
      <c r="Z42" s="109"/>
      <c r="AA42" s="109"/>
      <c r="AB42" s="109"/>
      <c r="AC42" s="109"/>
      <c r="AD42" s="109"/>
      <c r="AE42" s="109"/>
      <c r="AF42" s="109"/>
      <c r="AG42" s="109"/>
    </row>
    <row r="43" spans="1:33" ht="15.6" x14ac:dyDescent="0.3">
      <c r="A43" s="244" t="s">
        <v>234</v>
      </c>
      <c r="B43" s="245"/>
      <c r="C43" s="216" t="s">
        <v>235</v>
      </c>
      <c r="D43" s="207"/>
      <c r="E43" s="219"/>
      <c r="F43" s="219"/>
      <c r="G43" s="219"/>
      <c r="H43" s="219"/>
      <c r="I43" s="99"/>
      <c r="J43" s="99"/>
      <c r="K43" s="215"/>
      <c r="L43" s="109"/>
      <c r="M43" s="109"/>
      <c r="N43" s="109"/>
      <c r="O43" s="109"/>
      <c r="P43" s="109"/>
      <c r="Q43" s="109"/>
      <c r="R43" s="109"/>
      <c r="S43" s="109"/>
      <c r="T43" s="109"/>
      <c r="U43" s="109"/>
      <c r="V43" s="109"/>
      <c r="W43" s="109"/>
      <c r="X43" s="109"/>
      <c r="Y43" s="109"/>
      <c r="Z43" s="109"/>
      <c r="AA43" s="109"/>
      <c r="AB43" s="109"/>
      <c r="AC43" s="109"/>
      <c r="AD43" s="109"/>
      <c r="AE43" s="109"/>
      <c r="AF43" s="109"/>
      <c r="AG43" s="109"/>
    </row>
    <row r="44" spans="1:33" ht="48" customHeight="1" x14ac:dyDescent="0.3">
      <c r="A44" s="244" t="s">
        <v>171</v>
      </c>
      <c r="B44" s="245"/>
      <c r="C44" s="216" t="s">
        <v>661</v>
      </c>
      <c r="D44" s="208"/>
      <c r="Z44" s="99"/>
      <c r="AA44" s="109"/>
      <c r="AB44" s="99"/>
      <c r="AC44" s="99"/>
      <c r="AD44" s="99"/>
      <c r="AE44" s="99"/>
      <c r="AF44" s="109"/>
      <c r="AG44" s="109"/>
    </row>
    <row r="45" spans="1:33" ht="168.6" customHeight="1" x14ac:dyDescent="0.3">
      <c r="A45" s="232" t="s">
        <v>287</v>
      </c>
      <c r="B45" s="232"/>
      <c r="C45" s="232"/>
      <c r="D45" s="232"/>
      <c r="E45" s="219"/>
      <c r="F45" s="219"/>
      <c r="G45" s="219"/>
      <c r="H45" s="219"/>
      <c r="I45" s="99"/>
      <c r="J45" s="99"/>
      <c r="K45" s="215"/>
      <c r="L45" s="109"/>
      <c r="M45" s="109"/>
      <c r="N45" s="109"/>
      <c r="O45" s="109"/>
      <c r="P45" s="109"/>
      <c r="Q45" s="109"/>
      <c r="R45" s="109"/>
      <c r="S45" s="109"/>
      <c r="T45" s="109"/>
      <c r="U45" s="109"/>
      <c r="V45" s="109"/>
      <c r="W45" s="109"/>
      <c r="X45" s="109"/>
      <c r="Y45" s="109"/>
      <c r="Z45" s="99"/>
      <c r="AA45" s="109"/>
      <c r="AB45" s="99"/>
      <c r="AC45" s="99"/>
      <c r="AD45" s="99"/>
      <c r="AE45" s="99"/>
      <c r="AF45" s="109"/>
      <c r="AG45" s="109"/>
    </row>
    <row r="46" spans="1:33" ht="15.6" customHeight="1" x14ac:dyDescent="0.3">
      <c r="A46" s="217"/>
      <c r="B46" s="218"/>
      <c r="C46" s="218"/>
      <c r="D46" s="206"/>
      <c r="Z46" s="99"/>
      <c r="AA46" s="109"/>
      <c r="AB46" s="99"/>
      <c r="AC46" s="99"/>
      <c r="AD46" s="99"/>
      <c r="AE46" s="99"/>
      <c r="AF46" s="109"/>
      <c r="AG46" s="109"/>
    </row>
    <row r="47" spans="1:33" ht="48.6" customHeight="1" x14ac:dyDescent="0.3">
      <c r="A47" s="250" t="s">
        <v>173</v>
      </c>
      <c r="B47" s="250"/>
      <c r="C47" s="250"/>
      <c r="D47" s="250"/>
    </row>
  </sheetData>
  <sortState xmlns:xlrd2="http://schemas.microsoft.com/office/spreadsheetml/2017/richdata2" ref="A3:AG36">
    <sortCondition descending="1" ref="U3:U36"/>
  </sortState>
  <mergeCells count="14">
    <mergeCell ref="Z1:AG1"/>
    <mergeCell ref="J1:N1"/>
    <mergeCell ref="G41:I41"/>
    <mergeCell ref="F1:I1"/>
    <mergeCell ref="O1:S1"/>
    <mergeCell ref="T1:U1"/>
    <mergeCell ref="A43:B43"/>
    <mergeCell ref="A47:D47"/>
    <mergeCell ref="A44:B44"/>
    <mergeCell ref="A39:D39"/>
    <mergeCell ref="A40:B40"/>
    <mergeCell ref="C40:D40"/>
    <mergeCell ref="A41:B41"/>
    <mergeCell ref="A42:B42"/>
  </mergeCells>
  <phoneticPr fontId="4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AA379-4D43-47C4-A364-C9B3A78F3AC3}">
  <dimension ref="A1:AG40"/>
  <sheetViews>
    <sheetView tabSelected="1" zoomScale="90" zoomScaleNormal="90" workbookViewId="0">
      <pane xSplit="4" ySplit="2" topLeftCell="E28" activePane="bottomRight" state="frozen"/>
      <selection pane="topRight"/>
      <selection pane="bottomLeft"/>
      <selection pane="bottomRight" activeCell="G42" sqref="G42"/>
    </sheetView>
  </sheetViews>
  <sheetFormatPr defaultRowHeight="14.4" x14ac:dyDescent="0.3"/>
  <cols>
    <col min="1" max="1" width="10.33203125" style="2" customWidth="1"/>
    <col min="2" max="2" width="9" style="2" customWidth="1"/>
    <col min="3" max="3" width="9.88671875" style="2" customWidth="1"/>
    <col min="4" max="4" width="37.44140625" style="2" customWidth="1"/>
    <col min="5" max="5" width="48.33203125" style="3" customWidth="1"/>
    <col min="6" max="6" width="10.6640625" style="3" customWidth="1"/>
    <col min="7" max="7" width="13.109375" style="3" customWidth="1"/>
    <col min="8" max="8" width="14.109375" style="3" customWidth="1"/>
    <col min="9" max="9" width="11.88671875" style="2" customWidth="1"/>
    <col min="10" max="10" width="11.44140625" style="2" customWidth="1"/>
    <col min="11" max="11" width="13.33203125" style="4" customWidth="1"/>
    <col min="12" max="12" width="14.33203125" bestFit="1" customWidth="1"/>
    <col min="13" max="13" width="14.44140625" customWidth="1"/>
    <col min="14" max="14" width="12.44140625" customWidth="1"/>
    <col min="15" max="15" width="15.88671875" customWidth="1"/>
    <col min="16" max="16" width="14.44140625" customWidth="1"/>
    <col min="17" max="17" width="21.44140625" customWidth="1"/>
    <col min="18" max="18" width="12.6640625" customWidth="1"/>
    <col min="19" max="19" width="13.109375" customWidth="1"/>
    <col min="21" max="21" width="13.44140625" bestFit="1" customWidth="1"/>
    <col min="22" max="22" width="3.6640625" customWidth="1"/>
    <col min="23" max="24" width="13.33203125" customWidth="1"/>
    <col min="25" max="25" width="3.33203125" customWidth="1"/>
    <col min="26" max="26" width="13.33203125" style="2" customWidth="1"/>
    <col min="27" max="27" width="14.109375" bestFit="1" customWidth="1"/>
    <col min="28" max="28" width="12.109375" style="2" bestFit="1" customWidth="1"/>
    <col min="29" max="29" width="14.109375" style="2" customWidth="1"/>
    <col min="30" max="30" width="8.33203125" style="2" bestFit="1" customWidth="1"/>
    <col min="31" max="31" width="9.6640625" style="2" bestFit="1" customWidth="1"/>
    <col min="32" max="32" width="11.33203125" customWidth="1"/>
    <col min="33" max="33" width="12.6640625" customWidth="1"/>
  </cols>
  <sheetData>
    <row r="1" spans="1:33" ht="15" thickBot="1" x14ac:dyDescent="0.35">
      <c r="A1" s="118"/>
      <c r="B1" s="118"/>
      <c r="C1" s="118"/>
      <c r="D1" s="118"/>
      <c r="E1" s="119"/>
      <c r="F1" s="235" t="s">
        <v>0</v>
      </c>
      <c r="G1" s="236"/>
      <c r="H1" s="236"/>
      <c r="I1" s="237"/>
      <c r="J1" s="235" t="s">
        <v>1</v>
      </c>
      <c r="K1" s="236"/>
      <c r="L1" s="236"/>
      <c r="M1" s="236"/>
      <c r="N1" s="236"/>
      <c r="O1" s="235" t="s">
        <v>2</v>
      </c>
      <c r="P1" s="236"/>
      <c r="Q1" s="236"/>
      <c r="R1" s="236"/>
      <c r="S1" s="236"/>
      <c r="T1" s="239" t="s">
        <v>3</v>
      </c>
      <c r="U1" s="240"/>
      <c r="V1" s="100"/>
      <c r="W1" s="120"/>
      <c r="X1" s="120"/>
      <c r="Z1" s="233" t="s">
        <v>4</v>
      </c>
      <c r="AA1" s="234"/>
      <c r="AB1" s="234"/>
      <c r="AC1" s="234"/>
      <c r="AD1" s="234"/>
      <c r="AE1" s="234"/>
      <c r="AF1" s="234"/>
      <c r="AG1" s="234"/>
    </row>
    <row r="2" spans="1:33" ht="57.6" x14ac:dyDescent="0.3">
      <c r="A2" s="147" t="s">
        <v>5</v>
      </c>
      <c r="B2" s="147" t="s">
        <v>6</v>
      </c>
      <c r="C2" s="147" t="s">
        <v>7</v>
      </c>
      <c r="D2" s="147" t="s">
        <v>8</v>
      </c>
      <c r="E2" s="147" t="s">
        <v>9</v>
      </c>
      <c r="F2" s="147" t="s">
        <v>10</v>
      </c>
      <c r="G2" s="147" t="s">
        <v>11</v>
      </c>
      <c r="H2" s="152" t="s">
        <v>12</v>
      </c>
      <c r="I2" s="152" t="s">
        <v>13</v>
      </c>
      <c r="J2" s="147" t="s">
        <v>14</v>
      </c>
      <c r="K2" s="147" t="s">
        <v>15</v>
      </c>
      <c r="L2" s="147" t="s">
        <v>16</v>
      </c>
      <c r="M2" s="152" t="s">
        <v>17</v>
      </c>
      <c r="N2" s="152" t="s">
        <v>18</v>
      </c>
      <c r="O2" s="147" t="s">
        <v>19</v>
      </c>
      <c r="P2" s="147" t="s">
        <v>20</v>
      </c>
      <c r="Q2" s="147" t="s">
        <v>21</v>
      </c>
      <c r="R2" s="147" t="s">
        <v>22</v>
      </c>
      <c r="S2" s="147" t="s">
        <v>23</v>
      </c>
      <c r="T2" s="152" t="s">
        <v>24</v>
      </c>
      <c r="U2" s="152" t="s">
        <v>25</v>
      </c>
      <c r="V2" s="100"/>
      <c r="W2" s="147" t="s">
        <v>26</v>
      </c>
      <c r="X2" s="147" t="s">
        <v>175</v>
      </c>
      <c r="Z2" s="148" t="s">
        <v>28</v>
      </c>
      <c r="AA2" s="149" t="s">
        <v>29</v>
      </c>
      <c r="AB2" s="148" t="s">
        <v>30</v>
      </c>
      <c r="AC2" s="148" t="s">
        <v>31</v>
      </c>
      <c r="AD2" s="148" t="s">
        <v>32</v>
      </c>
      <c r="AE2" s="148" t="s">
        <v>33</v>
      </c>
      <c r="AF2" s="150" t="s">
        <v>34</v>
      </c>
      <c r="AG2" s="151" t="s">
        <v>35</v>
      </c>
    </row>
    <row r="3" spans="1:33" ht="27.6" x14ac:dyDescent="0.3">
      <c r="A3" s="132" t="s">
        <v>288</v>
      </c>
      <c r="B3" s="136">
        <v>5</v>
      </c>
      <c r="C3" s="133" t="s">
        <v>289</v>
      </c>
      <c r="D3" s="141" t="s">
        <v>290</v>
      </c>
      <c r="E3" s="141" t="s">
        <v>291</v>
      </c>
      <c r="F3" s="133" t="s">
        <v>292</v>
      </c>
      <c r="G3" s="133" t="s">
        <v>46</v>
      </c>
      <c r="H3" s="133">
        <v>7</v>
      </c>
      <c r="I3" s="133">
        <v>7</v>
      </c>
      <c r="J3" s="144">
        <v>2</v>
      </c>
      <c r="K3" s="103">
        <v>0</v>
      </c>
      <c r="L3" s="135"/>
      <c r="M3" s="133">
        <v>3</v>
      </c>
      <c r="N3" s="144">
        <f t="shared" ref="N3:N29" si="0">SUM(J3:K3)</f>
        <v>2</v>
      </c>
      <c r="O3" s="133" t="s">
        <v>293</v>
      </c>
      <c r="P3" s="133" t="s">
        <v>62</v>
      </c>
      <c r="Q3" s="135"/>
      <c r="R3" s="133">
        <v>4</v>
      </c>
      <c r="S3" s="133">
        <v>1</v>
      </c>
      <c r="T3" s="133" t="s">
        <v>294</v>
      </c>
      <c r="U3" s="136">
        <f t="shared" ref="U3:U29" si="1">SUM(I3,N3,S3)</f>
        <v>10</v>
      </c>
      <c r="V3" s="145"/>
      <c r="W3" s="137">
        <v>50000000</v>
      </c>
      <c r="X3" s="137">
        <v>50000000</v>
      </c>
      <c r="Y3" s="146"/>
      <c r="Z3" s="134">
        <v>91563</v>
      </c>
      <c r="AA3" s="103" t="str">
        <f t="shared" ref="AA3:AA29" si="2">IF(Z3&gt;100000,"Large",IF(Z3&gt;20000,"Medium",IF(Z3&lt;20000,"Small")))</f>
        <v>Medium</v>
      </c>
      <c r="AB3" s="143">
        <v>59233</v>
      </c>
      <c r="AC3" s="95" t="str">
        <f t="shared" ref="AC3:AC29" si="3">IF(AB3&gt;91905,"&gt;MHI ($91,905)",IF(AB3&gt;73524,"80%-100% MHI",IF(AB3&lt;73524,"DAC")))</f>
        <v>DAC</v>
      </c>
      <c r="AD3" s="142">
        <v>40</v>
      </c>
      <c r="AE3" s="91">
        <f t="shared" ref="AE3:AE29" si="4">((AD3*12)/AB3)</f>
        <v>8.1035909037192114E-3</v>
      </c>
      <c r="AF3" s="144">
        <v>2</v>
      </c>
      <c r="AG3" s="103">
        <v>0</v>
      </c>
    </row>
    <row r="4" spans="1:33" ht="27.6" x14ac:dyDescent="0.3">
      <c r="A4" s="132" t="s">
        <v>288</v>
      </c>
      <c r="B4" s="136">
        <v>4</v>
      </c>
      <c r="C4" s="133" t="s">
        <v>295</v>
      </c>
      <c r="D4" s="141" t="s">
        <v>296</v>
      </c>
      <c r="E4" s="141" t="s">
        <v>297</v>
      </c>
      <c r="F4" s="133" t="s">
        <v>142</v>
      </c>
      <c r="G4" s="133" t="s">
        <v>46</v>
      </c>
      <c r="H4" s="133">
        <v>8</v>
      </c>
      <c r="I4" s="133">
        <v>9</v>
      </c>
      <c r="J4" s="144">
        <v>0</v>
      </c>
      <c r="K4" s="103">
        <v>0</v>
      </c>
      <c r="L4" s="135"/>
      <c r="M4" s="133">
        <v>3</v>
      </c>
      <c r="N4" s="144">
        <f t="shared" si="0"/>
        <v>0</v>
      </c>
      <c r="O4" s="133" t="s">
        <v>55</v>
      </c>
      <c r="P4" s="133" t="s">
        <v>62</v>
      </c>
      <c r="Q4" s="135"/>
      <c r="R4" s="133">
        <v>2</v>
      </c>
      <c r="S4" s="133">
        <v>1</v>
      </c>
      <c r="T4" s="136">
        <v>15</v>
      </c>
      <c r="U4" s="136">
        <f t="shared" si="1"/>
        <v>10</v>
      </c>
      <c r="V4" s="145"/>
      <c r="W4" s="137">
        <v>50000000</v>
      </c>
      <c r="X4" s="137">
        <v>50000000</v>
      </c>
      <c r="Y4" s="146"/>
      <c r="Z4" s="134">
        <v>1313777</v>
      </c>
      <c r="AA4" s="103" t="str">
        <f t="shared" si="2"/>
        <v>Large</v>
      </c>
      <c r="AB4" s="143">
        <v>100392</v>
      </c>
      <c r="AC4" s="95" t="str">
        <f t="shared" si="3"/>
        <v>&gt;MHI ($91,905)</v>
      </c>
      <c r="AD4" s="142" t="s">
        <v>63</v>
      </c>
      <c r="AE4" s="91" t="e">
        <f t="shared" si="4"/>
        <v>#VALUE!</v>
      </c>
      <c r="AF4" s="144">
        <v>0</v>
      </c>
      <c r="AG4" s="103">
        <v>0</v>
      </c>
    </row>
    <row r="5" spans="1:33" ht="27.6" x14ac:dyDescent="0.3">
      <c r="A5" s="132" t="s">
        <v>288</v>
      </c>
      <c r="B5" s="136">
        <v>8</v>
      </c>
      <c r="C5" s="133" t="s">
        <v>298</v>
      </c>
      <c r="D5" s="141" t="s">
        <v>299</v>
      </c>
      <c r="E5" s="141" t="s">
        <v>300</v>
      </c>
      <c r="F5" s="133" t="s">
        <v>53</v>
      </c>
      <c r="G5" s="133" t="s">
        <v>54</v>
      </c>
      <c r="H5" s="133">
        <v>7</v>
      </c>
      <c r="I5" s="133">
        <v>8</v>
      </c>
      <c r="J5" s="144">
        <v>1</v>
      </c>
      <c r="K5" s="103">
        <v>0</v>
      </c>
      <c r="L5" s="135"/>
      <c r="M5" s="133">
        <v>3</v>
      </c>
      <c r="N5" s="144">
        <f t="shared" si="0"/>
        <v>1</v>
      </c>
      <c r="O5" s="133" t="s">
        <v>42</v>
      </c>
      <c r="P5" s="133" t="s">
        <v>301</v>
      </c>
      <c r="Q5" s="135"/>
      <c r="R5" s="133">
        <v>4</v>
      </c>
      <c r="S5" s="133">
        <v>1</v>
      </c>
      <c r="T5" s="136">
        <v>14</v>
      </c>
      <c r="U5" s="136">
        <f t="shared" si="1"/>
        <v>10</v>
      </c>
      <c r="V5" s="145"/>
      <c r="W5" s="137">
        <v>12000000</v>
      </c>
      <c r="X5" s="137">
        <v>15000000</v>
      </c>
      <c r="Y5" s="146"/>
      <c r="Z5" s="134">
        <v>905262</v>
      </c>
      <c r="AA5" s="103" t="str">
        <f t="shared" si="2"/>
        <v>Large</v>
      </c>
      <c r="AB5" s="143">
        <v>51180</v>
      </c>
      <c r="AC5" s="95" t="str">
        <f t="shared" si="3"/>
        <v>DAC</v>
      </c>
      <c r="AD5" s="142" t="s">
        <v>63</v>
      </c>
      <c r="AE5" s="91" t="e">
        <f t="shared" si="4"/>
        <v>#VALUE!</v>
      </c>
      <c r="AF5" s="144">
        <v>1</v>
      </c>
      <c r="AG5" s="103">
        <v>0</v>
      </c>
    </row>
    <row r="6" spans="1:33" ht="41.4" x14ac:dyDescent="0.3">
      <c r="A6" s="132" t="s">
        <v>288</v>
      </c>
      <c r="B6" s="136">
        <v>2</v>
      </c>
      <c r="C6" s="133" t="s">
        <v>302</v>
      </c>
      <c r="D6" s="141" t="s">
        <v>303</v>
      </c>
      <c r="E6" s="141" t="s">
        <v>304</v>
      </c>
      <c r="F6" s="133" t="s">
        <v>78</v>
      </c>
      <c r="G6" s="133" t="s">
        <v>41</v>
      </c>
      <c r="H6" s="133">
        <v>8</v>
      </c>
      <c r="I6" s="133">
        <v>8</v>
      </c>
      <c r="J6" s="144">
        <v>0</v>
      </c>
      <c r="K6" s="103">
        <v>0</v>
      </c>
      <c r="L6" s="135"/>
      <c r="M6" s="133">
        <v>3</v>
      </c>
      <c r="N6" s="144">
        <f t="shared" si="0"/>
        <v>0</v>
      </c>
      <c r="O6" s="133" t="s">
        <v>55</v>
      </c>
      <c r="P6" s="133" t="s">
        <v>62</v>
      </c>
      <c r="Q6" s="135"/>
      <c r="R6" s="133">
        <v>2</v>
      </c>
      <c r="S6" s="133">
        <v>1</v>
      </c>
      <c r="T6" s="136">
        <v>13</v>
      </c>
      <c r="U6" s="136">
        <f t="shared" si="1"/>
        <v>9</v>
      </c>
      <c r="V6" s="145"/>
      <c r="W6" s="137">
        <v>4993381</v>
      </c>
      <c r="X6" s="137">
        <v>4993381</v>
      </c>
      <c r="Y6" s="146"/>
      <c r="Z6" s="134">
        <v>425000</v>
      </c>
      <c r="AA6" s="103" t="str">
        <f t="shared" si="2"/>
        <v>Large</v>
      </c>
      <c r="AB6" s="143">
        <v>108000</v>
      </c>
      <c r="AC6" s="95" t="str">
        <f t="shared" si="3"/>
        <v>&gt;MHI ($91,905)</v>
      </c>
      <c r="AD6" s="142">
        <v>36.58</v>
      </c>
      <c r="AE6" s="91">
        <f t="shared" si="4"/>
        <v>4.0644444444444443E-3</v>
      </c>
      <c r="AF6" s="144">
        <v>0</v>
      </c>
      <c r="AG6" s="103">
        <v>0</v>
      </c>
    </row>
    <row r="7" spans="1:33" ht="27.6" x14ac:dyDescent="0.3">
      <c r="A7" s="132" t="s">
        <v>288</v>
      </c>
      <c r="B7" s="136">
        <v>5</v>
      </c>
      <c r="C7" s="133" t="s">
        <v>265</v>
      </c>
      <c r="D7" s="141" t="s">
        <v>266</v>
      </c>
      <c r="E7" s="141" t="s">
        <v>305</v>
      </c>
      <c r="F7" s="133" t="s">
        <v>53</v>
      </c>
      <c r="G7" s="133" t="s">
        <v>54</v>
      </c>
      <c r="H7" s="133">
        <v>7</v>
      </c>
      <c r="I7" s="133">
        <v>8</v>
      </c>
      <c r="J7" s="144">
        <v>1</v>
      </c>
      <c r="K7" s="103">
        <v>0</v>
      </c>
      <c r="L7" s="135"/>
      <c r="M7" s="133">
        <v>2</v>
      </c>
      <c r="N7" s="144">
        <f t="shared" si="0"/>
        <v>1</v>
      </c>
      <c r="O7" s="133" t="s">
        <v>293</v>
      </c>
      <c r="P7" s="133" t="s">
        <v>113</v>
      </c>
      <c r="Q7" s="135"/>
      <c r="R7" s="133">
        <v>3</v>
      </c>
      <c r="S7" s="133">
        <v>0</v>
      </c>
      <c r="T7" s="136">
        <v>12</v>
      </c>
      <c r="U7" s="136">
        <f t="shared" si="1"/>
        <v>9</v>
      </c>
      <c r="V7" s="145"/>
      <c r="W7" s="137">
        <v>50000000</v>
      </c>
      <c r="X7" s="137">
        <v>50000000</v>
      </c>
      <c r="Y7" s="146"/>
      <c r="Z7" s="134">
        <v>25189</v>
      </c>
      <c r="AA7" s="103" t="str">
        <f t="shared" si="2"/>
        <v>Medium</v>
      </c>
      <c r="AB7" s="143">
        <v>75216</v>
      </c>
      <c r="AC7" s="95" t="str">
        <f t="shared" si="3"/>
        <v>80%-100% MHI</v>
      </c>
      <c r="AD7" s="142">
        <v>51.09</v>
      </c>
      <c r="AE7" s="91">
        <f t="shared" si="4"/>
        <v>8.1509253350351002E-3</v>
      </c>
      <c r="AF7" s="144">
        <v>1</v>
      </c>
      <c r="AG7" s="103">
        <v>0</v>
      </c>
    </row>
    <row r="8" spans="1:33" ht="27.6" x14ac:dyDescent="0.3">
      <c r="A8" s="132" t="s">
        <v>288</v>
      </c>
      <c r="B8" s="136">
        <v>8</v>
      </c>
      <c r="C8" s="133" t="s">
        <v>306</v>
      </c>
      <c r="D8" s="141" t="s">
        <v>299</v>
      </c>
      <c r="E8" s="141" t="s">
        <v>307</v>
      </c>
      <c r="F8" s="133" t="s">
        <v>53</v>
      </c>
      <c r="G8" s="133" t="s">
        <v>54</v>
      </c>
      <c r="H8" s="133">
        <v>7</v>
      </c>
      <c r="I8" s="133">
        <v>8</v>
      </c>
      <c r="J8" s="144">
        <v>1</v>
      </c>
      <c r="K8" s="103">
        <v>0</v>
      </c>
      <c r="L8" s="135"/>
      <c r="M8" s="133">
        <v>3</v>
      </c>
      <c r="N8" s="144">
        <f t="shared" si="0"/>
        <v>1</v>
      </c>
      <c r="O8" s="133" t="s">
        <v>42</v>
      </c>
      <c r="P8" s="133" t="s">
        <v>55</v>
      </c>
      <c r="Q8" s="135"/>
      <c r="R8" s="133">
        <v>2</v>
      </c>
      <c r="S8" s="133">
        <v>0</v>
      </c>
      <c r="T8" s="136">
        <v>12</v>
      </c>
      <c r="U8" s="136">
        <f t="shared" si="1"/>
        <v>9</v>
      </c>
      <c r="V8" s="145"/>
      <c r="W8" s="137">
        <v>12000000</v>
      </c>
      <c r="X8" s="137">
        <v>15000000</v>
      </c>
      <c r="Y8" s="146"/>
      <c r="Z8" s="134">
        <v>905262</v>
      </c>
      <c r="AA8" s="103" t="str">
        <f t="shared" si="2"/>
        <v>Large</v>
      </c>
      <c r="AB8" s="143">
        <v>51180</v>
      </c>
      <c r="AC8" s="95" t="str">
        <f t="shared" si="3"/>
        <v>DAC</v>
      </c>
      <c r="AD8" s="142" t="s">
        <v>63</v>
      </c>
      <c r="AE8" s="91" t="e">
        <f t="shared" si="4"/>
        <v>#VALUE!</v>
      </c>
      <c r="AF8" s="144">
        <v>1</v>
      </c>
      <c r="AG8" s="103">
        <v>0</v>
      </c>
    </row>
    <row r="9" spans="1:33" ht="27.6" x14ac:dyDescent="0.3">
      <c r="A9" s="162" t="s">
        <v>308</v>
      </c>
      <c r="B9" s="136">
        <v>5</v>
      </c>
      <c r="C9" s="133" t="s">
        <v>207</v>
      </c>
      <c r="D9" s="141" t="s">
        <v>208</v>
      </c>
      <c r="E9" s="141" t="s">
        <v>209</v>
      </c>
      <c r="F9" s="110" t="s">
        <v>96</v>
      </c>
      <c r="G9" s="110" t="s">
        <v>46</v>
      </c>
      <c r="H9" s="110">
        <v>7</v>
      </c>
      <c r="I9" s="110">
        <v>7</v>
      </c>
      <c r="J9" s="110">
        <v>2</v>
      </c>
      <c r="K9" s="103">
        <v>0</v>
      </c>
      <c r="L9" s="135"/>
      <c r="M9" s="133">
        <v>3</v>
      </c>
      <c r="N9" s="144">
        <f t="shared" si="0"/>
        <v>2</v>
      </c>
      <c r="O9" s="110" t="s">
        <v>55</v>
      </c>
      <c r="P9" s="110" t="s">
        <v>55</v>
      </c>
      <c r="Q9" s="135"/>
      <c r="R9" s="133">
        <v>0</v>
      </c>
      <c r="S9" s="133">
        <v>0</v>
      </c>
      <c r="T9" s="136">
        <v>10</v>
      </c>
      <c r="U9" s="136">
        <f t="shared" si="1"/>
        <v>9</v>
      </c>
      <c r="V9" s="145"/>
      <c r="W9" s="137">
        <v>20000000</v>
      </c>
      <c r="X9" s="137">
        <v>20000000</v>
      </c>
      <c r="Y9" s="146"/>
      <c r="Z9" s="111">
        <v>10000</v>
      </c>
      <c r="AA9" s="103" t="str">
        <f t="shared" si="2"/>
        <v>Small</v>
      </c>
      <c r="AB9" s="115">
        <v>68226</v>
      </c>
      <c r="AC9" s="95" t="str">
        <f t="shared" si="3"/>
        <v>DAC</v>
      </c>
      <c r="AD9" s="114">
        <v>81.260000000000005</v>
      </c>
      <c r="AE9" s="91">
        <f t="shared" si="4"/>
        <v>1.4292498460997276E-2</v>
      </c>
      <c r="AF9" s="110">
        <v>2</v>
      </c>
      <c r="AG9" s="103">
        <v>0</v>
      </c>
    </row>
    <row r="10" spans="1:33" ht="27.6" x14ac:dyDescent="0.3">
      <c r="A10" s="132" t="s">
        <v>288</v>
      </c>
      <c r="B10" s="136">
        <v>4</v>
      </c>
      <c r="C10" s="133" t="s">
        <v>309</v>
      </c>
      <c r="D10" s="141" t="s">
        <v>310</v>
      </c>
      <c r="E10" s="141" t="s">
        <v>311</v>
      </c>
      <c r="F10" s="133" t="s">
        <v>67</v>
      </c>
      <c r="G10" s="133" t="s">
        <v>41</v>
      </c>
      <c r="H10" s="133">
        <v>8</v>
      </c>
      <c r="I10" s="133">
        <v>8</v>
      </c>
      <c r="J10" s="144">
        <v>0</v>
      </c>
      <c r="K10" s="103">
        <v>0</v>
      </c>
      <c r="L10" s="135"/>
      <c r="M10" s="133">
        <v>3</v>
      </c>
      <c r="N10" s="144">
        <f t="shared" si="0"/>
        <v>0</v>
      </c>
      <c r="O10" s="133" t="s">
        <v>42</v>
      </c>
      <c r="P10" s="133" t="s">
        <v>113</v>
      </c>
      <c r="Q10" s="135"/>
      <c r="R10" s="133">
        <v>3</v>
      </c>
      <c r="S10" s="133">
        <v>0</v>
      </c>
      <c r="T10" s="133" t="s">
        <v>294</v>
      </c>
      <c r="U10" s="136">
        <f t="shared" si="1"/>
        <v>8</v>
      </c>
      <c r="V10" s="145"/>
      <c r="W10" s="137">
        <v>50000000</v>
      </c>
      <c r="X10" s="137">
        <v>50000000</v>
      </c>
      <c r="Y10" s="146"/>
      <c r="Z10" s="134">
        <v>105000</v>
      </c>
      <c r="AA10" s="103" t="str">
        <f t="shared" si="2"/>
        <v>Large</v>
      </c>
      <c r="AB10" s="143">
        <v>127096</v>
      </c>
      <c r="AC10" s="95" t="str">
        <f t="shared" si="3"/>
        <v>&gt;MHI ($91,905)</v>
      </c>
      <c r="AD10" s="142">
        <v>85.12</v>
      </c>
      <c r="AE10" s="91">
        <f t="shared" si="4"/>
        <v>8.0367596147793794E-3</v>
      </c>
      <c r="AF10" s="144">
        <v>0</v>
      </c>
      <c r="AG10" s="103">
        <v>0</v>
      </c>
    </row>
    <row r="11" spans="1:33" ht="41.4" x14ac:dyDescent="0.3">
      <c r="A11" s="132" t="s">
        <v>288</v>
      </c>
      <c r="B11" s="136">
        <v>5</v>
      </c>
      <c r="C11" s="133" t="s">
        <v>312</v>
      </c>
      <c r="D11" s="141" t="s">
        <v>313</v>
      </c>
      <c r="E11" s="141" t="s">
        <v>314</v>
      </c>
      <c r="F11" s="133" t="s">
        <v>78</v>
      </c>
      <c r="G11" s="133" t="s">
        <v>46</v>
      </c>
      <c r="H11" s="133">
        <v>6</v>
      </c>
      <c r="I11" s="133">
        <v>7</v>
      </c>
      <c r="J11" s="144">
        <v>0</v>
      </c>
      <c r="K11" s="103">
        <v>0</v>
      </c>
      <c r="L11" s="135"/>
      <c r="M11" s="133">
        <v>3</v>
      </c>
      <c r="N11" s="144">
        <f t="shared" si="0"/>
        <v>0</v>
      </c>
      <c r="O11" s="133" t="s">
        <v>42</v>
      </c>
      <c r="P11" s="133" t="s">
        <v>42</v>
      </c>
      <c r="Q11" s="135"/>
      <c r="R11" s="133">
        <v>4</v>
      </c>
      <c r="S11" s="133">
        <v>1</v>
      </c>
      <c r="T11" s="133" t="s">
        <v>315</v>
      </c>
      <c r="U11" s="136">
        <f t="shared" si="1"/>
        <v>8</v>
      </c>
      <c r="V11" s="145"/>
      <c r="W11" s="137">
        <v>36683000</v>
      </c>
      <c r="X11" s="137">
        <v>36683000</v>
      </c>
      <c r="Y11" s="146"/>
      <c r="Z11" s="134">
        <v>157635</v>
      </c>
      <c r="AA11" s="103" t="str">
        <f t="shared" si="2"/>
        <v>Large</v>
      </c>
      <c r="AB11" s="143">
        <v>84208</v>
      </c>
      <c r="AC11" s="95" t="str">
        <f t="shared" si="3"/>
        <v>80%-100% MHI</v>
      </c>
      <c r="AD11" s="142">
        <v>56.87</v>
      </c>
      <c r="AE11" s="91">
        <f t="shared" si="4"/>
        <v>8.1042181265437961E-3</v>
      </c>
      <c r="AF11" s="144">
        <v>0</v>
      </c>
      <c r="AG11" s="103">
        <v>0</v>
      </c>
    </row>
    <row r="12" spans="1:33" ht="41.4" x14ac:dyDescent="0.3">
      <c r="A12" s="132" t="s">
        <v>288</v>
      </c>
      <c r="B12" s="136">
        <v>2</v>
      </c>
      <c r="C12" s="133" t="s">
        <v>316</v>
      </c>
      <c r="D12" s="141" t="s">
        <v>130</v>
      </c>
      <c r="E12" s="141" t="s">
        <v>317</v>
      </c>
      <c r="F12" s="133" t="s">
        <v>78</v>
      </c>
      <c r="G12" s="133" t="s">
        <v>46</v>
      </c>
      <c r="H12" s="133">
        <v>6</v>
      </c>
      <c r="I12" s="133">
        <v>7</v>
      </c>
      <c r="J12" s="144">
        <v>0</v>
      </c>
      <c r="K12" s="103">
        <v>0</v>
      </c>
      <c r="L12" s="135"/>
      <c r="M12" s="133">
        <v>3</v>
      </c>
      <c r="N12" s="144">
        <f t="shared" si="0"/>
        <v>0</v>
      </c>
      <c r="O12" s="133" t="s">
        <v>293</v>
      </c>
      <c r="P12" s="133" t="s">
        <v>62</v>
      </c>
      <c r="Q12" s="135"/>
      <c r="R12" s="133">
        <v>4</v>
      </c>
      <c r="S12" s="133">
        <v>1</v>
      </c>
      <c r="T12" s="133" t="s">
        <v>315</v>
      </c>
      <c r="U12" s="136">
        <f t="shared" si="1"/>
        <v>8</v>
      </c>
      <c r="V12" s="145"/>
      <c r="W12" s="137">
        <v>50000000</v>
      </c>
      <c r="X12" s="137">
        <v>50000000</v>
      </c>
      <c r="Y12" s="146"/>
      <c r="Z12" s="134">
        <v>157635</v>
      </c>
      <c r="AA12" s="103" t="str">
        <f t="shared" si="2"/>
        <v>Large</v>
      </c>
      <c r="AB12" s="143">
        <v>151475</v>
      </c>
      <c r="AC12" s="95" t="str">
        <f t="shared" si="3"/>
        <v>&gt;MHI ($91,905)</v>
      </c>
      <c r="AD12" s="142">
        <v>96.18</v>
      </c>
      <c r="AE12" s="91">
        <f t="shared" si="4"/>
        <v>7.6194751609176435E-3</v>
      </c>
      <c r="AF12" s="144">
        <v>0</v>
      </c>
      <c r="AG12" s="103">
        <v>0</v>
      </c>
    </row>
    <row r="13" spans="1:33" ht="27.6" x14ac:dyDescent="0.3">
      <c r="A13" s="132" t="s">
        <v>288</v>
      </c>
      <c r="B13" s="136">
        <v>8</v>
      </c>
      <c r="C13" s="133" t="s">
        <v>276</v>
      </c>
      <c r="D13" s="141" t="s">
        <v>121</v>
      </c>
      <c r="E13" s="141" t="s">
        <v>318</v>
      </c>
      <c r="F13" s="133" t="s">
        <v>53</v>
      </c>
      <c r="G13" s="133" t="s">
        <v>54</v>
      </c>
      <c r="H13" s="133">
        <v>7</v>
      </c>
      <c r="I13" s="133">
        <v>8</v>
      </c>
      <c r="J13" s="144">
        <v>0</v>
      </c>
      <c r="K13" s="103">
        <v>0</v>
      </c>
      <c r="L13" s="135"/>
      <c r="M13" s="133">
        <v>3</v>
      </c>
      <c r="N13" s="144">
        <f t="shared" si="0"/>
        <v>0</v>
      </c>
      <c r="O13" s="133" t="s">
        <v>293</v>
      </c>
      <c r="P13" s="133" t="s">
        <v>55</v>
      </c>
      <c r="Q13" s="135"/>
      <c r="R13" s="133">
        <v>2</v>
      </c>
      <c r="S13" s="133">
        <v>0</v>
      </c>
      <c r="T13" s="133" t="s">
        <v>319</v>
      </c>
      <c r="U13" s="136">
        <f t="shared" si="1"/>
        <v>8</v>
      </c>
      <c r="V13" s="145"/>
      <c r="W13" s="137">
        <v>50000000</v>
      </c>
      <c r="X13" s="137">
        <v>50000000</v>
      </c>
      <c r="Y13" s="146"/>
      <c r="Z13" s="134">
        <v>935000</v>
      </c>
      <c r="AA13" s="103" t="str">
        <f t="shared" si="2"/>
        <v>Large</v>
      </c>
      <c r="AB13" s="143">
        <v>85000</v>
      </c>
      <c r="AC13" s="95" t="str">
        <f t="shared" si="3"/>
        <v>80%-100% MHI</v>
      </c>
      <c r="AD13" s="142">
        <v>20</v>
      </c>
      <c r="AE13" s="91">
        <f t="shared" si="4"/>
        <v>2.8235294117647061E-3</v>
      </c>
      <c r="AF13" s="144">
        <v>0</v>
      </c>
      <c r="AG13" s="103">
        <v>0</v>
      </c>
    </row>
    <row r="14" spans="1:33" ht="27.6" x14ac:dyDescent="0.3">
      <c r="A14" s="132" t="s">
        <v>288</v>
      </c>
      <c r="B14" s="136">
        <v>5</v>
      </c>
      <c r="C14" s="133" t="s">
        <v>228</v>
      </c>
      <c r="D14" s="141" t="s">
        <v>229</v>
      </c>
      <c r="E14" s="141" t="s">
        <v>320</v>
      </c>
      <c r="F14" s="133" t="s">
        <v>96</v>
      </c>
      <c r="G14" s="133" t="s">
        <v>46</v>
      </c>
      <c r="H14" s="133">
        <v>7</v>
      </c>
      <c r="I14" s="133">
        <v>7</v>
      </c>
      <c r="J14" s="144">
        <v>1</v>
      </c>
      <c r="K14" s="103">
        <v>0</v>
      </c>
      <c r="L14" s="135"/>
      <c r="M14" s="133">
        <v>3</v>
      </c>
      <c r="N14" s="144">
        <f t="shared" si="0"/>
        <v>1</v>
      </c>
      <c r="O14" s="133" t="s">
        <v>293</v>
      </c>
      <c r="P14" s="133" t="s">
        <v>55</v>
      </c>
      <c r="Q14" s="135"/>
      <c r="R14" s="133">
        <v>2</v>
      </c>
      <c r="S14" s="133">
        <v>0</v>
      </c>
      <c r="T14" s="133" t="s">
        <v>319</v>
      </c>
      <c r="U14" s="136">
        <f t="shared" si="1"/>
        <v>8</v>
      </c>
      <c r="V14" s="145"/>
      <c r="W14" s="137">
        <v>6400000</v>
      </c>
      <c r="X14" s="137">
        <v>6400000</v>
      </c>
      <c r="Y14" s="146"/>
      <c r="Z14" s="134">
        <v>216403</v>
      </c>
      <c r="AA14" s="103" t="str">
        <f t="shared" si="2"/>
        <v>Large</v>
      </c>
      <c r="AB14" s="143">
        <v>70228</v>
      </c>
      <c r="AC14" s="95" t="str">
        <f t="shared" si="3"/>
        <v>DAC</v>
      </c>
      <c r="AD14" s="142"/>
      <c r="AE14" s="91">
        <f t="shared" si="4"/>
        <v>0</v>
      </c>
      <c r="AF14" s="144">
        <v>1</v>
      </c>
      <c r="AG14" s="103">
        <v>0</v>
      </c>
    </row>
    <row r="15" spans="1:33" ht="41.4" x14ac:dyDescent="0.3">
      <c r="A15" s="132" t="s">
        <v>288</v>
      </c>
      <c r="B15" s="136">
        <v>2</v>
      </c>
      <c r="C15" s="133" t="s">
        <v>273</v>
      </c>
      <c r="D15" s="141" t="s">
        <v>274</v>
      </c>
      <c r="E15" s="141" t="s">
        <v>321</v>
      </c>
      <c r="F15" s="133" t="s">
        <v>78</v>
      </c>
      <c r="G15" s="133" t="s">
        <v>46</v>
      </c>
      <c r="H15" s="133">
        <v>6</v>
      </c>
      <c r="I15" s="133">
        <v>7</v>
      </c>
      <c r="J15" s="144">
        <v>0</v>
      </c>
      <c r="K15" s="103">
        <v>0</v>
      </c>
      <c r="L15" s="135"/>
      <c r="M15" s="133">
        <v>3</v>
      </c>
      <c r="N15" s="144">
        <f t="shared" si="0"/>
        <v>0</v>
      </c>
      <c r="O15" s="133" t="s">
        <v>293</v>
      </c>
      <c r="P15" s="133" t="s">
        <v>62</v>
      </c>
      <c r="Q15" s="135"/>
      <c r="R15" s="133">
        <v>4</v>
      </c>
      <c r="S15" s="133">
        <v>1</v>
      </c>
      <c r="T15" s="136">
        <v>13</v>
      </c>
      <c r="U15" s="136">
        <f t="shared" si="1"/>
        <v>8</v>
      </c>
      <c r="V15" s="145"/>
      <c r="W15" s="137">
        <v>30000000</v>
      </c>
      <c r="X15" s="137">
        <v>30000000</v>
      </c>
      <c r="Y15" s="146"/>
      <c r="Z15" s="134">
        <v>30118</v>
      </c>
      <c r="AA15" s="103" t="str">
        <f t="shared" si="2"/>
        <v>Medium</v>
      </c>
      <c r="AB15" s="143">
        <v>138344</v>
      </c>
      <c r="AC15" s="95" t="str">
        <f t="shared" si="3"/>
        <v>&gt;MHI ($91,905)</v>
      </c>
      <c r="AD15" s="142">
        <v>63.3</v>
      </c>
      <c r="AE15" s="91">
        <f t="shared" si="4"/>
        <v>5.4906609610825179E-3</v>
      </c>
      <c r="AF15" s="144">
        <v>0</v>
      </c>
      <c r="AG15" s="103">
        <v>0</v>
      </c>
    </row>
    <row r="16" spans="1:33" ht="41.4" x14ac:dyDescent="0.3">
      <c r="A16" s="132" t="s">
        <v>288</v>
      </c>
      <c r="B16" s="136">
        <v>2</v>
      </c>
      <c r="C16" s="133" t="s">
        <v>322</v>
      </c>
      <c r="D16" s="141" t="s">
        <v>155</v>
      </c>
      <c r="E16" s="141" t="s">
        <v>323</v>
      </c>
      <c r="F16" s="133" t="s">
        <v>78</v>
      </c>
      <c r="G16" s="133" t="s">
        <v>46</v>
      </c>
      <c r="H16" s="133">
        <v>6</v>
      </c>
      <c r="I16" s="133">
        <v>7</v>
      </c>
      <c r="J16" s="144">
        <v>0</v>
      </c>
      <c r="K16" s="103">
        <v>0</v>
      </c>
      <c r="L16" s="135"/>
      <c r="M16" s="133">
        <v>3</v>
      </c>
      <c r="N16" s="144">
        <f t="shared" si="0"/>
        <v>0</v>
      </c>
      <c r="O16" s="133" t="s">
        <v>293</v>
      </c>
      <c r="P16" s="133" t="s">
        <v>62</v>
      </c>
      <c r="Q16" s="135"/>
      <c r="R16" s="133">
        <v>4</v>
      </c>
      <c r="S16" s="133">
        <v>1</v>
      </c>
      <c r="T16" s="136">
        <v>13</v>
      </c>
      <c r="U16" s="136">
        <f t="shared" si="1"/>
        <v>8</v>
      </c>
      <c r="V16" s="145"/>
      <c r="W16" s="137">
        <v>22500000</v>
      </c>
      <c r="X16" s="137">
        <v>22500000</v>
      </c>
      <c r="Y16" s="146"/>
      <c r="Z16" s="134">
        <v>361492</v>
      </c>
      <c r="AA16" s="103" t="str">
        <f t="shared" si="2"/>
        <v>Large</v>
      </c>
      <c r="AB16" s="143">
        <v>151602</v>
      </c>
      <c r="AC16" s="95" t="str">
        <f t="shared" si="3"/>
        <v>&gt;MHI ($91,905)</v>
      </c>
      <c r="AD16" s="142">
        <v>44.68</v>
      </c>
      <c r="AE16" s="91">
        <f t="shared" si="4"/>
        <v>3.5366288043693355E-3</v>
      </c>
      <c r="AF16" s="144">
        <v>0</v>
      </c>
      <c r="AG16" s="103">
        <v>0</v>
      </c>
    </row>
    <row r="17" spans="1:33" ht="41.4" x14ac:dyDescent="0.3">
      <c r="A17" s="138" t="s">
        <v>308</v>
      </c>
      <c r="B17" s="136">
        <v>4</v>
      </c>
      <c r="C17" s="133" t="s">
        <v>278</v>
      </c>
      <c r="D17" s="141" t="s">
        <v>262</v>
      </c>
      <c r="E17" s="141" t="s">
        <v>279</v>
      </c>
      <c r="F17" s="97" t="s">
        <v>40</v>
      </c>
      <c r="G17" s="97" t="s">
        <v>46</v>
      </c>
      <c r="H17" s="133">
        <v>6</v>
      </c>
      <c r="I17" s="133">
        <v>7</v>
      </c>
      <c r="J17" s="144">
        <v>0</v>
      </c>
      <c r="K17" s="103">
        <v>0</v>
      </c>
      <c r="L17" s="135"/>
      <c r="M17" s="133">
        <v>3</v>
      </c>
      <c r="N17" s="144">
        <f t="shared" si="0"/>
        <v>0</v>
      </c>
      <c r="O17" s="133" t="s">
        <v>55</v>
      </c>
      <c r="P17" s="133" t="s">
        <v>62</v>
      </c>
      <c r="Q17" s="135"/>
      <c r="R17" s="133">
        <v>2</v>
      </c>
      <c r="S17" s="133">
        <v>1</v>
      </c>
      <c r="T17" s="136">
        <v>11</v>
      </c>
      <c r="U17" s="136">
        <f t="shared" si="1"/>
        <v>8</v>
      </c>
      <c r="V17" s="145"/>
      <c r="W17" s="137">
        <v>132200000</v>
      </c>
      <c r="X17" s="137">
        <v>50000000</v>
      </c>
      <c r="Y17" s="146"/>
      <c r="Z17" s="111">
        <v>2000000</v>
      </c>
      <c r="AA17" s="103" t="str">
        <f t="shared" si="2"/>
        <v>Large</v>
      </c>
      <c r="AB17" s="115">
        <v>150469</v>
      </c>
      <c r="AC17" s="95" t="str">
        <f t="shared" si="3"/>
        <v>&gt;MHI ($91,905)</v>
      </c>
      <c r="AD17" s="114">
        <v>46</v>
      </c>
      <c r="AE17" s="91">
        <f t="shared" si="4"/>
        <v>3.6685297303763564E-3</v>
      </c>
      <c r="AF17" s="144">
        <v>0</v>
      </c>
      <c r="AG17" s="103">
        <v>0</v>
      </c>
    </row>
    <row r="18" spans="1:33" ht="27.6" x14ac:dyDescent="0.3">
      <c r="A18" s="138" t="s">
        <v>308</v>
      </c>
      <c r="B18" s="136">
        <v>2</v>
      </c>
      <c r="C18" s="133" t="s">
        <v>123</v>
      </c>
      <c r="D18" s="141" t="s">
        <v>124</v>
      </c>
      <c r="E18" s="141" t="s">
        <v>125</v>
      </c>
      <c r="F18" s="97" t="s">
        <v>53</v>
      </c>
      <c r="G18" s="97" t="s">
        <v>54</v>
      </c>
      <c r="H18" s="110">
        <v>7</v>
      </c>
      <c r="I18" s="110">
        <v>8</v>
      </c>
      <c r="J18" s="110">
        <v>0</v>
      </c>
      <c r="K18" s="103">
        <v>0</v>
      </c>
      <c r="L18" s="135"/>
      <c r="M18" s="133">
        <v>3</v>
      </c>
      <c r="N18" s="144">
        <f t="shared" si="0"/>
        <v>0</v>
      </c>
      <c r="O18" s="110" t="s">
        <v>55</v>
      </c>
      <c r="P18" s="110" t="s">
        <v>55</v>
      </c>
      <c r="Q18" s="135"/>
      <c r="R18" s="133">
        <v>0</v>
      </c>
      <c r="S18" s="133">
        <v>0</v>
      </c>
      <c r="T18" s="136">
        <v>10</v>
      </c>
      <c r="U18" s="136">
        <f t="shared" si="1"/>
        <v>8</v>
      </c>
      <c r="V18" s="145"/>
      <c r="W18" s="137">
        <v>27230018</v>
      </c>
      <c r="X18" s="137">
        <v>27230018</v>
      </c>
      <c r="Y18" s="146"/>
      <c r="Z18" s="111">
        <v>27000</v>
      </c>
      <c r="AA18" s="103" t="str">
        <f t="shared" si="2"/>
        <v>Medium</v>
      </c>
      <c r="AB18" s="115">
        <v>118000</v>
      </c>
      <c r="AC18" s="95" t="str">
        <f t="shared" si="3"/>
        <v>&gt;MHI ($91,905)</v>
      </c>
      <c r="AD18" s="114">
        <v>97.34</v>
      </c>
      <c r="AE18" s="91">
        <f t="shared" si="4"/>
        <v>9.8989830508474565E-3</v>
      </c>
      <c r="AF18" s="110">
        <v>0</v>
      </c>
      <c r="AG18" s="103">
        <v>0</v>
      </c>
    </row>
    <row r="19" spans="1:33" ht="41.4" x14ac:dyDescent="0.3">
      <c r="A19" s="138" t="s">
        <v>308</v>
      </c>
      <c r="B19" s="136">
        <v>2</v>
      </c>
      <c r="C19" s="133" t="s">
        <v>204</v>
      </c>
      <c r="D19" s="141" t="s">
        <v>205</v>
      </c>
      <c r="E19" s="141" t="s">
        <v>206</v>
      </c>
      <c r="F19" s="97" t="s">
        <v>78</v>
      </c>
      <c r="G19" s="97" t="s">
        <v>46</v>
      </c>
      <c r="H19" s="110">
        <v>6</v>
      </c>
      <c r="I19" s="110">
        <v>7</v>
      </c>
      <c r="J19" s="110">
        <v>1</v>
      </c>
      <c r="K19" s="103">
        <v>0</v>
      </c>
      <c r="L19" s="135"/>
      <c r="M19" s="133">
        <v>3</v>
      </c>
      <c r="N19" s="144">
        <f t="shared" si="0"/>
        <v>1</v>
      </c>
      <c r="O19" s="110" t="s">
        <v>55</v>
      </c>
      <c r="P19" s="110" t="s">
        <v>55</v>
      </c>
      <c r="Q19" s="135"/>
      <c r="R19" s="133">
        <v>0</v>
      </c>
      <c r="S19" s="133">
        <v>0</v>
      </c>
      <c r="T19" s="136">
        <v>9</v>
      </c>
      <c r="U19" s="136">
        <f t="shared" si="1"/>
        <v>8</v>
      </c>
      <c r="V19" s="145"/>
      <c r="W19" s="137">
        <v>8400000</v>
      </c>
      <c r="X19" s="137">
        <v>8400000</v>
      </c>
      <c r="Y19" s="146"/>
      <c r="Z19" s="111">
        <v>83000</v>
      </c>
      <c r="AA19" s="103" t="str">
        <f t="shared" si="2"/>
        <v>Medium</v>
      </c>
      <c r="AB19" s="115">
        <v>88000</v>
      </c>
      <c r="AC19" s="95" t="str">
        <f t="shared" si="3"/>
        <v>80%-100% MHI</v>
      </c>
      <c r="AD19" s="114">
        <v>61</v>
      </c>
      <c r="AE19" s="91">
        <f t="shared" si="4"/>
        <v>8.3181818181818183E-3</v>
      </c>
      <c r="AF19" s="110">
        <v>1</v>
      </c>
      <c r="AG19" s="103">
        <v>0</v>
      </c>
    </row>
    <row r="20" spans="1:33" ht="41.4" x14ac:dyDescent="0.3">
      <c r="A20" s="192" t="s">
        <v>324</v>
      </c>
      <c r="B20" s="193">
        <v>9</v>
      </c>
      <c r="C20" s="194" t="s">
        <v>132</v>
      </c>
      <c r="D20" s="195" t="s">
        <v>133</v>
      </c>
      <c r="E20" s="195" t="s">
        <v>325</v>
      </c>
      <c r="F20" s="196" t="s">
        <v>67</v>
      </c>
      <c r="G20" s="196" t="s">
        <v>46</v>
      </c>
      <c r="H20" s="194">
        <v>6</v>
      </c>
      <c r="I20" s="194">
        <v>7</v>
      </c>
      <c r="J20" s="197">
        <v>0</v>
      </c>
      <c r="K20" s="170">
        <v>0</v>
      </c>
      <c r="L20" s="198"/>
      <c r="M20" s="194">
        <v>3</v>
      </c>
      <c r="N20" s="197">
        <f t="shared" si="0"/>
        <v>0</v>
      </c>
      <c r="O20" s="194" t="s">
        <v>42</v>
      </c>
      <c r="P20" s="194" t="s">
        <v>113</v>
      </c>
      <c r="Q20" s="198"/>
      <c r="R20" s="194">
        <v>3</v>
      </c>
      <c r="S20" s="194">
        <v>0</v>
      </c>
      <c r="T20" s="193">
        <v>12</v>
      </c>
      <c r="U20" s="193">
        <f t="shared" si="1"/>
        <v>7</v>
      </c>
      <c r="V20" s="199"/>
      <c r="W20" s="200">
        <v>50000000</v>
      </c>
      <c r="X20" s="200">
        <v>50000000</v>
      </c>
      <c r="Y20" s="146"/>
      <c r="Z20" s="201">
        <v>1420000</v>
      </c>
      <c r="AA20" s="170" t="str">
        <f t="shared" si="2"/>
        <v>Large</v>
      </c>
      <c r="AB20" s="202">
        <v>95100</v>
      </c>
      <c r="AC20" s="175" t="str">
        <f t="shared" si="3"/>
        <v>&gt;MHI ($91,905)</v>
      </c>
      <c r="AD20" s="203">
        <v>36.93</v>
      </c>
      <c r="AE20" s="177">
        <f t="shared" si="4"/>
        <v>4.6599369085173498E-3</v>
      </c>
      <c r="AF20" s="197">
        <v>0</v>
      </c>
      <c r="AG20" s="170">
        <v>0</v>
      </c>
    </row>
    <row r="21" spans="1:33" ht="41.4" x14ac:dyDescent="0.3">
      <c r="A21" s="138" t="s">
        <v>308</v>
      </c>
      <c r="B21" s="136">
        <v>9</v>
      </c>
      <c r="C21" s="133" t="s">
        <v>326</v>
      </c>
      <c r="D21" s="141" t="s">
        <v>133</v>
      </c>
      <c r="E21" s="141" t="s">
        <v>327</v>
      </c>
      <c r="F21" s="97" t="s">
        <v>40</v>
      </c>
      <c r="G21" s="97" t="s">
        <v>46</v>
      </c>
      <c r="H21" s="133">
        <v>6</v>
      </c>
      <c r="I21" s="133">
        <v>7</v>
      </c>
      <c r="J21" s="144">
        <v>0</v>
      </c>
      <c r="K21" s="103">
        <v>0</v>
      </c>
      <c r="L21" s="135"/>
      <c r="M21" s="133">
        <v>3</v>
      </c>
      <c r="N21" s="144">
        <f t="shared" si="0"/>
        <v>0</v>
      </c>
      <c r="O21" s="133" t="s">
        <v>42</v>
      </c>
      <c r="P21" s="133" t="s">
        <v>55</v>
      </c>
      <c r="Q21" s="135"/>
      <c r="R21" s="133">
        <v>2</v>
      </c>
      <c r="S21" s="133">
        <v>0</v>
      </c>
      <c r="T21" s="136">
        <v>11</v>
      </c>
      <c r="U21" s="136">
        <f t="shared" si="1"/>
        <v>7</v>
      </c>
      <c r="V21" s="145"/>
      <c r="W21" s="137">
        <v>50000000</v>
      </c>
      <c r="X21" s="137">
        <v>50000000</v>
      </c>
      <c r="Y21" s="146"/>
      <c r="Z21" s="134">
        <v>1420000</v>
      </c>
      <c r="AA21" s="103" t="str">
        <f t="shared" si="2"/>
        <v>Large</v>
      </c>
      <c r="AB21" s="143">
        <v>95100</v>
      </c>
      <c r="AC21" s="95" t="str">
        <f t="shared" si="3"/>
        <v>&gt;MHI ($91,905)</v>
      </c>
      <c r="AD21" s="142">
        <v>36.93</v>
      </c>
      <c r="AE21" s="91">
        <f t="shared" si="4"/>
        <v>4.6599369085173498E-3</v>
      </c>
      <c r="AF21" s="144">
        <v>0</v>
      </c>
      <c r="AG21" s="103">
        <v>0</v>
      </c>
    </row>
    <row r="22" spans="1:33" ht="41.4" x14ac:dyDescent="0.3">
      <c r="A22" s="138" t="s">
        <v>308</v>
      </c>
      <c r="B22" s="136">
        <v>9</v>
      </c>
      <c r="C22" s="133" t="s">
        <v>328</v>
      </c>
      <c r="D22" s="141" t="s">
        <v>133</v>
      </c>
      <c r="E22" s="141" t="s">
        <v>329</v>
      </c>
      <c r="F22" s="116" t="s">
        <v>40</v>
      </c>
      <c r="G22" s="116" t="s">
        <v>46</v>
      </c>
      <c r="H22" s="133">
        <v>6</v>
      </c>
      <c r="I22" s="133">
        <v>7</v>
      </c>
      <c r="J22" s="144">
        <v>0</v>
      </c>
      <c r="K22" s="103">
        <v>0</v>
      </c>
      <c r="L22" s="135"/>
      <c r="M22" s="133">
        <v>3</v>
      </c>
      <c r="N22" s="144">
        <f t="shared" si="0"/>
        <v>0</v>
      </c>
      <c r="O22" s="133" t="s">
        <v>42</v>
      </c>
      <c r="P22" s="133" t="s">
        <v>55</v>
      </c>
      <c r="Q22" s="135"/>
      <c r="R22" s="133">
        <v>2</v>
      </c>
      <c r="S22" s="133">
        <v>0</v>
      </c>
      <c r="T22" s="136">
        <v>11</v>
      </c>
      <c r="U22" s="136">
        <f t="shared" si="1"/>
        <v>7</v>
      </c>
      <c r="V22" s="145"/>
      <c r="W22" s="137">
        <v>50000000</v>
      </c>
      <c r="X22" s="137">
        <v>50000000</v>
      </c>
      <c r="Y22" s="146"/>
      <c r="Z22" s="163">
        <v>1420000</v>
      </c>
      <c r="AA22" s="103" t="str">
        <f t="shared" si="2"/>
        <v>Large</v>
      </c>
      <c r="AB22" s="164">
        <v>95100</v>
      </c>
      <c r="AC22" s="95" t="str">
        <f t="shared" si="3"/>
        <v>&gt;MHI ($91,905)</v>
      </c>
      <c r="AD22" s="165">
        <v>36.93</v>
      </c>
      <c r="AE22" s="91">
        <f t="shared" si="4"/>
        <v>4.6599369085173498E-3</v>
      </c>
      <c r="AF22" s="144">
        <v>0</v>
      </c>
      <c r="AG22" s="103">
        <v>0</v>
      </c>
    </row>
    <row r="23" spans="1:33" ht="41.4" x14ac:dyDescent="0.3">
      <c r="A23" s="138" t="s">
        <v>308</v>
      </c>
      <c r="B23" s="136">
        <v>2</v>
      </c>
      <c r="C23" s="133" t="s">
        <v>147</v>
      </c>
      <c r="D23" s="141" t="s">
        <v>105</v>
      </c>
      <c r="E23" s="141" t="s">
        <v>148</v>
      </c>
      <c r="F23" s="97" t="s">
        <v>40</v>
      </c>
      <c r="G23" s="97" t="s">
        <v>46</v>
      </c>
      <c r="H23" s="133">
        <v>6</v>
      </c>
      <c r="I23" s="133">
        <v>7</v>
      </c>
      <c r="J23" s="144">
        <v>0</v>
      </c>
      <c r="K23" s="103">
        <v>0</v>
      </c>
      <c r="L23" s="135"/>
      <c r="M23" s="133">
        <v>3</v>
      </c>
      <c r="N23" s="144">
        <f t="shared" si="0"/>
        <v>0</v>
      </c>
      <c r="O23" s="133" t="s">
        <v>42</v>
      </c>
      <c r="P23" s="133" t="s">
        <v>55</v>
      </c>
      <c r="Q23" s="135"/>
      <c r="R23" s="133">
        <v>2</v>
      </c>
      <c r="S23" s="133">
        <v>0</v>
      </c>
      <c r="T23" s="136">
        <v>11</v>
      </c>
      <c r="U23" s="136">
        <f t="shared" si="1"/>
        <v>7</v>
      </c>
      <c r="V23" s="145"/>
      <c r="W23" s="137">
        <v>26000000</v>
      </c>
      <c r="X23" s="137">
        <v>26000000</v>
      </c>
      <c r="Y23" s="146"/>
      <c r="Z23" s="111">
        <v>136000</v>
      </c>
      <c r="AA23" s="103" t="str">
        <f t="shared" si="2"/>
        <v>Large</v>
      </c>
      <c r="AB23" s="115">
        <v>76433</v>
      </c>
      <c r="AC23" s="95" t="str">
        <f t="shared" si="3"/>
        <v>80%-100% MHI</v>
      </c>
      <c r="AD23" s="114">
        <v>21.33</v>
      </c>
      <c r="AE23" s="91">
        <f t="shared" si="4"/>
        <v>3.3488153022908952E-3</v>
      </c>
      <c r="AF23" s="144">
        <v>0</v>
      </c>
      <c r="AG23" s="103">
        <v>0</v>
      </c>
    </row>
    <row r="24" spans="1:33" ht="41.4" x14ac:dyDescent="0.3">
      <c r="A24" s="138" t="s">
        <v>308</v>
      </c>
      <c r="B24" s="136">
        <v>1</v>
      </c>
      <c r="C24" s="133" t="s">
        <v>281</v>
      </c>
      <c r="D24" s="141" t="s">
        <v>282</v>
      </c>
      <c r="E24" s="141" t="s">
        <v>283</v>
      </c>
      <c r="F24" s="97" t="s">
        <v>78</v>
      </c>
      <c r="G24" s="97" t="s">
        <v>46</v>
      </c>
      <c r="H24" s="133">
        <v>6</v>
      </c>
      <c r="I24" s="133">
        <v>7</v>
      </c>
      <c r="J24" s="144">
        <v>0</v>
      </c>
      <c r="K24" s="103">
        <v>0</v>
      </c>
      <c r="L24" s="135"/>
      <c r="M24" s="133">
        <v>3</v>
      </c>
      <c r="N24" s="144">
        <f t="shared" si="0"/>
        <v>0</v>
      </c>
      <c r="O24" s="133" t="s">
        <v>42</v>
      </c>
      <c r="P24" s="133" t="s">
        <v>55</v>
      </c>
      <c r="Q24" s="135"/>
      <c r="R24" s="133">
        <v>2</v>
      </c>
      <c r="S24" s="133">
        <v>0</v>
      </c>
      <c r="T24" s="136">
        <v>11</v>
      </c>
      <c r="U24" s="136">
        <f t="shared" si="1"/>
        <v>7</v>
      </c>
      <c r="V24" s="145"/>
      <c r="W24" s="137">
        <v>49800000</v>
      </c>
      <c r="X24" s="137">
        <v>49800000</v>
      </c>
      <c r="Y24" s="146"/>
      <c r="Z24" s="111">
        <v>27447</v>
      </c>
      <c r="AA24" s="103" t="str">
        <f t="shared" si="2"/>
        <v>Medium</v>
      </c>
      <c r="AB24" s="115">
        <v>106899</v>
      </c>
      <c r="AC24" s="95" t="str">
        <f t="shared" si="3"/>
        <v>&gt;MHI ($91,905)</v>
      </c>
      <c r="AD24" s="114">
        <v>33.19</v>
      </c>
      <c r="AE24" s="91">
        <f t="shared" si="4"/>
        <v>3.7257598293716494E-3</v>
      </c>
      <c r="AF24" s="144">
        <v>0</v>
      </c>
      <c r="AG24" s="103">
        <v>0</v>
      </c>
    </row>
    <row r="25" spans="1:33" ht="41.4" x14ac:dyDescent="0.3">
      <c r="A25" s="138" t="s">
        <v>308</v>
      </c>
      <c r="B25" s="136">
        <v>8</v>
      </c>
      <c r="C25" s="133" t="s">
        <v>149</v>
      </c>
      <c r="D25" s="141" t="s">
        <v>150</v>
      </c>
      <c r="E25" s="141" t="s">
        <v>151</v>
      </c>
      <c r="F25" s="110" t="s">
        <v>78</v>
      </c>
      <c r="G25" s="110" t="s">
        <v>54</v>
      </c>
      <c r="H25" s="110">
        <v>4</v>
      </c>
      <c r="I25" s="110">
        <v>4</v>
      </c>
      <c r="J25" s="110">
        <v>2</v>
      </c>
      <c r="K25" s="103">
        <v>0</v>
      </c>
      <c r="L25" s="135"/>
      <c r="M25" s="133">
        <v>3</v>
      </c>
      <c r="N25" s="144">
        <f t="shared" si="0"/>
        <v>2</v>
      </c>
      <c r="O25" s="110" t="s">
        <v>42</v>
      </c>
      <c r="P25" s="110" t="s">
        <v>62</v>
      </c>
      <c r="Q25" s="135"/>
      <c r="R25" s="133">
        <v>4</v>
      </c>
      <c r="S25" s="133">
        <v>1</v>
      </c>
      <c r="T25" s="136">
        <v>11</v>
      </c>
      <c r="U25" s="136">
        <f t="shared" si="1"/>
        <v>7</v>
      </c>
      <c r="V25" s="145"/>
      <c r="W25" s="137">
        <v>4000000</v>
      </c>
      <c r="X25" s="137">
        <v>4000000</v>
      </c>
      <c r="Y25" s="146"/>
      <c r="Z25" s="157">
        <v>54318</v>
      </c>
      <c r="AA25" s="103" t="str">
        <f t="shared" si="2"/>
        <v>Medium</v>
      </c>
      <c r="AB25" s="158">
        <v>62213</v>
      </c>
      <c r="AC25" s="95" t="str">
        <f t="shared" si="3"/>
        <v>DAC</v>
      </c>
      <c r="AD25" s="159">
        <v>50</v>
      </c>
      <c r="AE25" s="91">
        <f t="shared" si="4"/>
        <v>9.6442865639014361E-3</v>
      </c>
      <c r="AF25" s="110">
        <v>2</v>
      </c>
      <c r="AG25" s="103">
        <v>0</v>
      </c>
    </row>
    <row r="26" spans="1:33" ht="41.4" x14ac:dyDescent="0.3">
      <c r="A26" s="138" t="s">
        <v>308</v>
      </c>
      <c r="B26" s="136">
        <v>2</v>
      </c>
      <c r="C26" s="133" t="s">
        <v>284</v>
      </c>
      <c r="D26" s="141" t="s">
        <v>285</v>
      </c>
      <c r="E26" s="141" t="s">
        <v>286</v>
      </c>
      <c r="F26" s="97" t="s">
        <v>78</v>
      </c>
      <c r="G26" s="97" t="s">
        <v>46</v>
      </c>
      <c r="H26" s="110">
        <v>6</v>
      </c>
      <c r="I26" s="110">
        <v>7</v>
      </c>
      <c r="J26" s="110">
        <v>0</v>
      </c>
      <c r="K26" s="103">
        <v>0</v>
      </c>
      <c r="L26" s="135"/>
      <c r="M26" s="133">
        <v>3</v>
      </c>
      <c r="N26" s="144">
        <f t="shared" si="0"/>
        <v>0</v>
      </c>
      <c r="O26" s="110" t="s">
        <v>42</v>
      </c>
      <c r="P26" s="110" t="s">
        <v>55</v>
      </c>
      <c r="Q26" s="135"/>
      <c r="R26" s="133">
        <v>2</v>
      </c>
      <c r="S26" s="133">
        <v>0</v>
      </c>
      <c r="T26" s="136">
        <v>11</v>
      </c>
      <c r="U26" s="136">
        <f t="shared" si="1"/>
        <v>7</v>
      </c>
      <c r="V26" s="145"/>
      <c r="W26" s="137">
        <v>65000000</v>
      </c>
      <c r="X26" s="137">
        <v>50000000</v>
      </c>
      <c r="Y26" s="146"/>
      <c r="Z26" s="111">
        <v>487300</v>
      </c>
      <c r="AA26" s="103" t="str">
        <f t="shared" si="2"/>
        <v>Large</v>
      </c>
      <c r="AB26" s="115">
        <v>107135</v>
      </c>
      <c r="AC26" s="95" t="str">
        <f t="shared" si="3"/>
        <v>&gt;MHI ($91,905)</v>
      </c>
      <c r="AD26" s="114">
        <v>60</v>
      </c>
      <c r="AE26" s="91">
        <f t="shared" si="4"/>
        <v>6.7204928361413174E-3</v>
      </c>
      <c r="AF26" s="110">
        <v>0</v>
      </c>
      <c r="AG26" s="103">
        <v>0</v>
      </c>
    </row>
    <row r="27" spans="1:33" ht="41.4" x14ac:dyDescent="0.3">
      <c r="A27" s="138" t="s">
        <v>308</v>
      </c>
      <c r="B27" s="136">
        <v>2</v>
      </c>
      <c r="C27" s="133" t="s">
        <v>159</v>
      </c>
      <c r="D27" s="141" t="s">
        <v>155</v>
      </c>
      <c r="E27" s="141" t="s">
        <v>160</v>
      </c>
      <c r="F27" s="97" t="s">
        <v>78</v>
      </c>
      <c r="G27" s="97" t="s">
        <v>46</v>
      </c>
      <c r="H27" s="133">
        <v>6</v>
      </c>
      <c r="I27" s="133">
        <v>7</v>
      </c>
      <c r="J27" s="110">
        <v>0</v>
      </c>
      <c r="K27" s="103">
        <v>0</v>
      </c>
      <c r="L27" s="135"/>
      <c r="M27" s="133">
        <v>3</v>
      </c>
      <c r="N27" s="144">
        <f t="shared" si="0"/>
        <v>0</v>
      </c>
      <c r="O27" s="133" t="s">
        <v>55</v>
      </c>
      <c r="P27" s="133" t="s">
        <v>55</v>
      </c>
      <c r="Q27" s="135"/>
      <c r="R27" s="133">
        <v>0</v>
      </c>
      <c r="S27" s="133">
        <v>0</v>
      </c>
      <c r="T27" s="136">
        <v>9</v>
      </c>
      <c r="U27" s="136">
        <f t="shared" si="1"/>
        <v>7</v>
      </c>
      <c r="V27" s="145"/>
      <c r="W27" s="137">
        <v>34000000</v>
      </c>
      <c r="X27" s="137">
        <v>34000000</v>
      </c>
      <c r="Y27" s="146"/>
      <c r="Z27" s="111">
        <v>360564</v>
      </c>
      <c r="AA27" s="103" t="str">
        <f t="shared" si="2"/>
        <v>Large</v>
      </c>
      <c r="AB27" s="115">
        <v>104878</v>
      </c>
      <c r="AC27" s="95" t="str">
        <f t="shared" si="3"/>
        <v>&gt;MHI ($91,905)</v>
      </c>
      <c r="AD27" s="114">
        <v>35.630000000000003</v>
      </c>
      <c r="AE27" s="91">
        <f t="shared" si="4"/>
        <v>4.0767367798775723E-3</v>
      </c>
      <c r="AF27" s="110">
        <v>0</v>
      </c>
      <c r="AG27" s="103">
        <v>0</v>
      </c>
    </row>
    <row r="28" spans="1:33" ht="41.4" x14ac:dyDescent="0.3">
      <c r="A28" s="138" t="s">
        <v>308</v>
      </c>
      <c r="B28" s="136">
        <v>1</v>
      </c>
      <c r="C28" s="133" t="s">
        <v>330</v>
      </c>
      <c r="D28" s="141" t="s">
        <v>282</v>
      </c>
      <c r="E28" s="141" t="s">
        <v>331</v>
      </c>
      <c r="F28" s="133" t="s">
        <v>78</v>
      </c>
      <c r="G28" s="133" t="s">
        <v>46</v>
      </c>
      <c r="H28" s="133">
        <v>6</v>
      </c>
      <c r="I28" s="133">
        <v>7</v>
      </c>
      <c r="J28" s="144">
        <v>0</v>
      </c>
      <c r="K28" s="103">
        <v>0</v>
      </c>
      <c r="L28" s="135"/>
      <c r="M28" s="133">
        <v>3</v>
      </c>
      <c r="N28" s="144">
        <f t="shared" si="0"/>
        <v>0</v>
      </c>
      <c r="O28" s="133" t="s">
        <v>55</v>
      </c>
      <c r="P28" s="133" t="s">
        <v>55</v>
      </c>
      <c r="Q28" s="135"/>
      <c r="R28" s="133">
        <v>0</v>
      </c>
      <c r="S28" s="133">
        <v>0</v>
      </c>
      <c r="T28" s="136">
        <v>9</v>
      </c>
      <c r="U28" s="136">
        <f t="shared" si="1"/>
        <v>7</v>
      </c>
      <c r="V28" s="145"/>
      <c r="W28" s="137">
        <v>30000000</v>
      </c>
      <c r="X28" s="137">
        <v>30000000</v>
      </c>
      <c r="Y28" s="146"/>
      <c r="Z28" s="111">
        <v>27447</v>
      </c>
      <c r="AA28" s="103" t="str">
        <f t="shared" si="2"/>
        <v>Medium</v>
      </c>
      <c r="AB28" s="115">
        <v>106899</v>
      </c>
      <c r="AC28" s="95" t="str">
        <f t="shared" si="3"/>
        <v>&gt;MHI ($91,905)</v>
      </c>
      <c r="AD28" s="114">
        <v>33.19</v>
      </c>
      <c r="AE28" s="91">
        <f t="shared" si="4"/>
        <v>3.7257598293716494E-3</v>
      </c>
      <c r="AF28" s="144">
        <v>0</v>
      </c>
      <c r="AG28" s="103">
        <v>0</v>
      </c>
    </row>
    <row r="29" spans="1:33" ht="41.4" x14ac:dyDescent="0.3">
      <c r="A29" s="138" t="s">
        <v>308</v>
      </c>
      <c r="B29" s="136">
        <v>2</v>
      </c>
      <c r="C29" s="133" t="s">
        <v>332</v>
      </c>
      <c r="D29" s="141" t="s">
        <v>205</v>
      </c>
      <c r="E29" s="141" t="s">
        <v>333</v>
      </c>
      <c r="F29" s="116" t="s">
        <v>78</v>
      </c>
      <c r="G29" s="116" t="s">
        <v>54</v>
      </c>
      <c r="H29" s="133">
        <v>4</v>
      </c>
      <c r="I29" s="133">
        <v>4</v>
      </c>
      <c r="J29" s="110">
        <v>1</v>
      </c>
      <c r="K29" s="103">
        <v>0</v>
      </c>
      <c r="L29" s="135"/>
      <c r="M29" s="133">
        <v>3</v>
      </c>
      <c r="N29" s="144">
        <f t="shared" si="0"/>
        <v>1</v>
      </c>
      <c r="O29" s="133" t="s">
        <v>42</v>
      </c>
      <c r="P29" s="133" t="s">
        <v>113</v>
      </c>
      <c r="Q29" s="135"/>
      <c r="R29" s="133">
        <v>3</v>
      </c>
      <c r="S29" s="133">
        <v>0</v>
      </c>
      <c r="T29" s="136">
        <v>10</v>
      </c>
      <c r="U29" s="136">
        <f t="shared" si="1"/>
        <v>5</v>
      </c>
      <c r="V29" s="145"/>
      <c r="W29" s="137">
        <v>10500000</v>
      </c>
      <c r="X29" s="137">
        <v>10500000</v>
      </c>
      <c r="Y29" s="146"/>
      <c r="Z29" s="111">
        <v>83000</v>
      </c>
      <c r="AA29" s="103" t="str">
        <f t="shared" si="2"/>
        <v>Medium</v>
      </c>
      <c r="AB29" s="115">
        <v>88000</v>
      </c>
      <c r="AC29" s="95" t="str">
        <f t="shared" si="3"/>
        <v>80%-100% MHI</v>
      </c>
      <c r="AD29" s="114">
        <v>61</v>
      </c>
      <c r="AE29" s="91">
        <f t="shared" si="4"/>
        <v>8.3181818181818183E-3</v>
      </c>
      <c r="AF29" s="110">
        <v>1</v>
      </c>
      <c r="AG29" s="103">
        <v>0</v>
      </c>
    </row>
    <row r="30" spans="1:33" x14ac:dyDescent="0.3">
      <c r="A30" s="139"/>
      <c r="B30" s="139"/>
      <c r="C30" s="139"/>
      <c r="D30" s="139"/>
      <c r="E30" s="220"/>
      <c r="F30" s="220"/>
      <c r="G30" s="220"/>
      <c r="H30" s="220"/>
      <c r="I30" s="139"/>
      <c r="J30" s="139"/>
      <c r="K30" s="140"/>
      <c r="L30" s="146"/>
      <c r="M30" s="146"/>
      <c r="N30" s="146"/>
      <c r="O30" s="146"/>
      <c r="P30" s="146"/>
      <c r="Q30" s="146"/>
      <c r="R30" s="146"/>
      <c r="S30" s="146"/>
      <c r="T30" s="146"/>
      <c r="U30" s="146"/>
      <c r="V30" s="146"/>
      <c r="W30" s="146"/>
      <c r="X30" s="146"/>
      <c r="Y30" s="146"/>
      <c r="Z30" s="146"/>
      <c r="AA30" s="146"/>
      <c r="AB30" s="146"/>
      <c r="AC30" s="146"/>
      <c r="AD30" s="146"/>
      <c r="AE30" s="146"/>
      <c r="AF30" s="146"/>
      <c r="AG30" s="146"/>
    </row>
    <row r="31" spans="1:33" x14ac:dyDescent="0.3">
      <c r="A31" s="139"/>
      <c r="B31" s="139"/>
      <c r="C31" s="139"/>
      <c r="D31" s="139"/>
      <c r="E31" s="220"/>
      <c r="F31" s="220"/>
      <c r="G31" s="220"/>
      <c r="H31" s="220"/>
      <c r="I31" s="139"/>
      <c r="J31" s="139"/>
      <c r="K31" s="140"/>
      <c r="L31" s="146"/>
      <c r="M31" s="146"/>
      <c r="N31" s="146"/>
      <c r="O31" s="146"/>
      <c r="P31" s="146"/>
      <c r="Q31" s="146"/>
      <c r="R31" s="146"/>
      <c r="S31" s="146"/>
      <c r="T31" s="146"/>
      <c r="U31" s="146"/>
      <c r="V31" s="146"/>
      <c r="W31" s="146"/>
      <c r="X31" s="146"/>
      <c r="Y31" s="146"/>
      <c r="Z31" s="146"/>
      <c r="AA31" s="146"/>
      <c r="AB31" s="146"/>
      <c r="AC31" s="146"/>
      <c r="AD31" s="146"/>
      <c r="AE31" s="146"/>
      <c r="AF31" s="146"/>
      <c r="AG31" s="146"/>
    </row>
    <row r="32" spans="1:33" ht="15.6" customHeight="1" x14ac:dyDescent="0.3">
      <c r="A32" s="241" t="s">
        <v>166</v>
      </c>
      <c r="B32" s="242"/>
      <c r="C32" s="242"/>
      <c r="D32" s="243"/>
      <c r="E32" s="220"/>
      <c r="F32" s="139"/>
      <c r="G32" s="252"/>
      <c r="H32" s="252"/>
      <c r="I32" s="139"/>
      <c r="J32" s="139"/>
      <c r="K32" s="140"/>
      <c r="L32" s="146"/>
      <c r="M32" s="146"/>
      <c r="N32" s="146"/>
      <c r="O32" s="146"/>
      <c r="P32" s="146"/>
      <c r="Q32" s="146"/>
      <c r="R32" s="146"/>
      <c r="S32" s="146"/>
      <c r="T32" s="146"/>
      <c r="U32" s="146"/>
      <c r="V32" s="146"/>
      <c r="W32" s="146"/>
      <c r="X32" s="146"/>
      <c r="Y32" s="146"/>
      <c r="Z32" s="146"/>
      <c r="AA32" s="146"/>
      <c r="AB32" s="146"/>
      <c r="AC32" s="146"/>
      <c r="AD32" s="146"/>
      <c r="AE32" s="146"/>
      <c r="AF32" s="146"/>
      <c r="AG32" s="146"/>
    </row>
    <row r="33" spans="1:33" ht="15.6" customHeight="1" x14ac:dyDescent="0.3">
      <c r="A33" s="246" t="s">
        <v>167</v>
      </c>
      <c r="B33" s="247"/>
      <c r="C33" s="248" t="s">
        <v>168</v>
      </c>
      <c r="D33" s="249"/>
      <c r="F33" s="139"/>
      <c r="G33" s="252"/>
      <c r="H33" s="252"/>
      <c r="U33" s="205"/>
      <c r="Z33" s="146"/>
      <c r="AA33" s="146"/>
      <c r="AB33" s="146"/>
      <c r="AC33" s="146"/>
      <c r="AD33" s="146"/>
      <c r="AE33" s="146"/>
      <c r="AF33" s="146"/>
      <c r="AG33" s="146"/>
    </row>
    <row r="34" spans="1:33" ht="15.6" customHeight="1" x14ac:dyDescent="0.3">
      <c r="A34" s="246" t="s">
        <v>169</v>
      </c>
      <c r="B34" s="247"/>
      <c r="C34" s="218">
        <v>14</v>
      </c>
      <c r="D34" s="206"/>
      <c r="W34" s="205"/>
      <c r="Z34" s="109"/>
      <c r="AA34" s="109"/>
      <c r="AB34" s="109"/>
      <c r="AC34" s="109"/>
      <c r="AD34" s="109"/>
      <c r="AE34" s="109"/>
      <c r="AF34" s="109"/>
      <c r="AG34" s="109"/>
    </row>
    <row r="35" spans="1:33" ht="15.6" customHeight="1" x14ac:dyDescent="0.3">
      <c r="A35" s="244" t="s">
        <v>170</v>
      </c>
      <c r="B35" s="245"/>
      <c r="C35" s="216">
        <v>12</v>
      </c>
      <c r="D35" s="206"/>
      <c r="Z35" s="109"/>
      <c r="AA35" s="109"/>
      <c r="AB35" s="109"/>
      <c r="AC35" s="109"/>
      <c r="AD35" s="109"/>
      <c r="AE35" s="109"/>
      <c r="AF35" s="109"/>
      <c r="AG35" s="109"/>
    </row>
    <row r="36" spans="1:33" ht="26.25" customHeight="1" x14ac:dyDescent="0.3">
      <c r="A36" s="244" t="s">
        <v>234</v>
      </c>
      <c r="B36" s="245"/>
      <c r="C36" s="216" t="s">
        <v>235</v>
      </c>
      <c r="D36" s="207"/>
      <c r="Z36" s="109"/>
      <c r="AA36" s="109"/>
      <c r="AB36" s="109"/>
      <c r="AC36" s="109"/>
      <c r="AD36" s="109"/>
      <c r="AE36" s="109"/>
      <c r="AF36" s="109"/>
      <c r="AG36" s="109"/>
    </row>
    <row r="37" spans="1:33" ht="43.95" customHeight="1" x14ac:dyDescent="0.3">
      <c r="A37" s="244" t="s">
        <v>171</v>
      </c>
      <c r="B37" s="245"/>
      <c r="C37" s="216" t="s">
        <v>660</v>
      </c>
      <c r="D37" s="208"/>
      <c r="Z37" s="109"/>
      <c r="AA37" s="109"/>
      <c r="AB37" s="109"/>
      <c r="AC37" s="109"/>
      <c r="AD37" s="109"/>
      <c r="AE37" s="109"/>
      <c r="AF37" s="109"/>
      <c r="AG37" s="109"/>
    </row>
    <row r="38" spans="1:33" ht="90" customHeight="1" x14ac:dyDescent="0.3">
      <c r="A38" s="232" t="s">
        <v>334</v>
      </c>
      <c r="B38" s="230"/>
      <c r="C38" s="230"/>
      <c r="D38" s="230"/>
      <c r="Z38" s="109"/>
      <c r="AA38" s="109"/>
      <c r="AB38" s="109"/>
      <c r="AC38" s="109"/>
      <c r="AD38" s="109"/>
      <c r="AE38" s="109"/>
      <c r="AF38" s="109"/>
      <c r="AG38" s="109"/>
    </row>
    <row r="40" spans="1:33" ht="53.4" customHeight="1" x14ac:dyDescent="0.3">
      <c r="A40" s="250" t="s">
        <v>173</v>
      </c>
      <c r="B40" s="250"/>
      <c r="C40" s="250"/>
      <c r="D40" s="250"/>
    </row>
  </sheetData>
  <sortState xmlns:xlrd2="http://schemas.microsoft.com/office/spreadsheetml/2017/richdata2" ref="A3:AG29">
    <sortCondition descending="1" ref="U3:U29"/>
  </sortState>
  <mergeCells count="15">
    <mergeCell ref="T1:U1"/>
    <mergeCell ref="Z1:AG1"/>
    <mergeCell ref="G32:H32"/>
    <mergeCell ref="G33:H33"/>
    <mergeCell ref="F1:I1"/>
    <mergeCell ref="J1:N1"/>
    <mergeCell ref="O1:S1"/>
    <mergeCell ref="A40:D40"/>
    <mergeCell ref="A36:B36"/>
    <mergeCell ref="A37:B37"/>
    <mergeCell ref="A32:D32"/>
    <mergeCell ref="A33:B33"/>
    <mergeCell ref="C33:D33"/>
    <mergeCell ref="A34:B34"/>
    <mergeCell ref="A35:B3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2FD5C-0D2E-4DC2-8927-5DE93C56E0D1}">
  <dimension ref="A1:K193"/>
  <sheetViews>
    <sheetView workbookViewId="0">
      <pane ySplit="1" topLeftCell="A2" activePane="bottomLeft" state="frozen"/>
      <selection pane="bottomLeft" activeCell="I5" sqref="I5"/>
    </sheetView>
  </sheetViews>
  <sheetFormatPr defaultRowHeight="14.4" x14ac:dyDescent="0.3"/>
  <cols>
    <col min="1" max="1" width="10.33203125" style="2" customWidth="1"/>
    <col min="2" max="2" width="9" style="2" customWidth="1"/>
    <col min="3" max="3" width="9.88671875" style="2" customWidth="1"/>
    <col min="4" max="4" width="23.109375" style="2" customWidth="1"/>
    <col min="5" max="5" width="48.33203125" style="3" customWidth="1"/>
    <col min="6" max="6" width="8.44140625" style="2" customWidth="1"/>
    <col min="7" max="7" width="13.33203125" style="4" customWidth="1"/>
    <col min="8" max="8" width="14.33203125" bestFit="1" customWidth="1"/>
    <col min="9" max="9" width="13" bestFit="1" customWidth="1"/>
    <col min="10" max="10" width="12.44140625" customWidth="1"/>
    <col min="11" max="11" width="15.88671875" customWidth="1"/>
  </cols>
  <sheetData>
    <row r="1" spans="1:11" ht="52.8" x14ac:dyDescent="0.3">
      <c r="A1" s="1" t="s">
        <v>5</v>
      </c>
      <c r="B1" s="1" t="s">
        <v>6</v>
      </c>
      <c r="C1" s="1" t="s">
        <v>7</v>
      </c>
      <c r="D1" s="1" t="s">
        <v>8</v>
      </c>
      <c r="E1" s="1" t="s">
        <v>9</v>
      </c>
      <c r="F1" s="1" t="s">
        <v>335</v>
      </c>
      <c r="G1" s="1" t="s">
        <v>26</v>
      </c>
      <c r="H1" s="6" t="s">
        <v>32</v>
      </c>
      <c r="I1" s="6" t="s">
        <v>336</v>
      </c>
      <c r="J1" s="6" t="s">
        <v>28</v>
      </c>
      <c r="K1" s="5" t="s">
        <v>337</v>
      </c>
    </row>
    <row r="2" spans="1:11" ht="31.2" x14ac:dyDescent="0.3">
      <c r="A2" s="65" t="s">
        <v>36</v>
      </c>
      <c r="B2" s="66">
        <v>2</v>
      </c>
      <c r="C2" s="12" t="s">
        <v>338</v>
      </c>
      <c r="D2" s="12" t="s">
        <v>339</v>
      </c>
      <c r="E2" s="12" t="s">
        <v>340</v>
      </c>
      <c r="F2" s="10" t="s">
        <v>341</v>
      </c>
      <c r="G2" s="45">
        <v>999532</v>
      </c>
      <c r="J2" s="210"/>
      <c r="K2" s="211"/>
    </row>
    <row r="3" spans="1:11" ht="15" customHeight="1" x14ac:dyDescent="0.3">
      <c r="A3" s="65" t="s">
        <v>36</v>
      </c>
      <c r="B3" s="14">
        <v>2</v>
      </c>
      <c r="C3" s="12" t="s">
        <v>342</v>
      </c>
      <c r="D3" s="12" t="s">
        <v>343</v>
      </c>
      <c r="E3" s="12" t="s">
        <v>344</v>
      </c>
      <c r="F3" s="10" t="s">
        <v>97</v>
      </c>
      <c r="G3" s="45">
        <v>5064000</v>
      </c>
      <c r="J3" s="224"/>
      <c r="K3" s="225"/>
    </row>
    <row r="4" spans="1:11" ht="15" customHeight="1" x14ac:dyDescent="0.3">
      <c r="A4" s="65" t="s">
        <v>36</v>
      </c>
      <c r="B4" s="14">
        <v>2</v>
      </c>
      <c r="C4" s="12" t="s">
        <v>345</v>
      </c>
      <c r="D4" s="12" t="s">
        <v>346</v>
      </c>
      <c r="E4" s="12" t="s">
        <v>347</v>
      </c>
      <c r="F4" s="10" t="s">
        <v>97</v>
      </c>
      <c r="G4" s="45">
        <v>173105000</v>
      </c>
      <c r="J4" s="210"/>
      <c r="K4" s="211"/>
    </row>
    <row r="5" spans="1:11" ht="15" customHeight="1" x14ac:dyDescent="0.3">
      <c r="A5" s="65" t="s">
        <v>36</v>
      </c>
      <c r="B5" s="14">
        <v>2</v>
      </c>
      <c r="C5" s="12" t="s">
        <v>348</v>
      </c>
      <c r="D5" s="12" t="s">
        <v>349</v>
      </c>
      <c r="E5" s="12" t="s">
        <v>350</v>
      </c>
      <c r="F5" s="10" t="s">
        <v>97</v>
      </c>
      <c r="G5" s="45">
        <v>62889860</v>
      </c>
      <c r="J5" s="210"/>
      <c r="K5" s="211"/>
    </row>
    <row r="6" spans="1:11" ht="15" customHeight="1" x14ac:dyDescent="0.3">
      <c r="A6" s="65" t="s">
        <v>36</v>
      </c>
      <c r="B6" s="14">
        <v>2</v>
      </c>
      <c r="C6" s="12" t="s">
        <v>90</v>
      </c>
      <c r="D6" s="12" t="s">
        <v>91</v>
      </c>
      <c r="E6" s="12" t="s">
        <v>92</v>
      </c>
      <c r="F6" s="14">
        <v>12</v>
      </c>
      <c r="G6" s="45">
        <v>61217000</v>
      </c>
      <c r="J6" s="210"/>
      <c r="K6" s="211"/>
    </row>
    <row r="7" spans="1:11" ht="15" customHeight="1" x14ac:dyDescent="0.3">
      <c r="A7" s="65" t="s">
        <v>36</v>
      </c>
      <c r="B7" s="14">
        <v>2</v>
      </c>
      <c r="C7" s="12" t="s">
        <v>351</v>
      </c>
      <c r="D7" s="12" t="s">
        <v>105</v>
      </c>
      <c r="E7" s="12" t="s">
        <v>352</v>
      </c>
      <c r="F7" s="10" t="s">
        <v>97</v>
      </c>
      <c r="G7" s="45">
        <v>25000000</v>
      </c>
      <c r="J7" s="210"/>
      <c r="K7" s="73"/>
    </row>
    <row r="8" spans="1:11" ht="15" customHeight="1" x14ac:dyDescent="0.3">
      <c r="A8" s="65" t="s">
        <v>36</v>
      </c>
      <c r="B8" s="14">
        <v>2</v>
      </c>
      <c r="C8" s="12" t="s">
        <v>353</v>
      </c>
      <c r="D8" s="12" t="s">
        <v>105</v>
      </c>
      <c r="E8" s="12" t="s">
        <v>106</v>
      </c>
      <c r="F8" s="14">
        <v>13</v>
      </c>
      <c r="G8" s="45">
        <v>25000000</v>
      </c>
      <c r="J8" s="210"/>
      <c r="K8" s="73"/>
    </row>
    <row r="9" spans="1:11" ht="15" customHeight="1" x14ac:dyDescent="0.3">
      <c r="A9" s="65" t="s">
        <v>36</v>
      </c>
      <c r="B9" s="14">
        <v>2</v>
      </c>
      <c r="C9" s="12" t="s">
        <v>354</v>
      </c>
      <c r="D9" s="12" t="s">
        <v>136</v>
      </c>
      <c r="E9" s="12" t="s">
        <v>355</v>
      </c>
      <c r="F9" s="10" t="s">
        <v>97</v>
      </c>
      <c r="G9" s="45">
        <v>11760000</v>
      </c>
      <c r="J9" s="210"/>
      <c r="K9" s="73"/>
    </row>
    <row r="10" spans="1:11" ht="15" customHeight="1" x14ac:dyDescent="0.3">
      <c r="A10" s="65" t="s">
        <v>36</v>
      </c>
      <c r="B10" s="14">
        <v>2</v>
      </c>
      <c r="C10" s="12" t="s">
        <v>356</v>
      </c>
      <c r="D10" s="12" t="s">
        <v>136</v>
      </c>
      <c r="E10" s="12" t="s">
        <v>357</v>
      </c>
      <c r="F10" s="10" t="s">
        <v>97</v>
      </c>
      <c r="G10" s="45">
        <v>22353000</v>
      </c>
      <c r="J10" s="210"/>
      <c r="K10" s="73"/>
    </row>
    <row r="11" spans="1:11" ht="15" customHeight="1" x14ac:dyDescent="0.3">
      <c r="A11" s="65" t="s">
        <v>36</v>
      </c>
      <c r="B11" s="14">
        <v>2</v>
      </c>
      <c r="C11" s="12" t="s">
        <v>358</v>
      </c>
      <c r="D11" s="12" t="s">
        <v>136</v>
      </c>
      <c r="E11" s="12" t="s">
        <v>359</v>
      </c>
      <c r="F11" s="10" t="s">
        <v>97</v>
      </c>
      <c r="G11" s="45">
        <v>17484044</v>
      </c>
      <c r="J11" s="210"/>
      <c r="K11" s="73"/>
    </row>
    <row r="12" spans="1:11" ht="15" customHeight="1" x14ac:dyDescent="0.3">
      <c r="A12" s="65" t="s">
        <v>36</v>
      </c>
      <c r="B12" s="14">
        <v>2</v>
      </c>
      <c r="C12" s="12" t="s">
        <v>360</v>
      </c>
      <c r="D12" s="12" t="s">
        <v>136</v>
      </c>
      <c r="E12" s="12" t="s">
        <v>137</v>
      </c>
      <c r="F12" s="14">
        <v>12</v>
      </c>
      <c r="G12" s="45">
        <v>168658977</v>
      </c>
      <c r="J12" s="210"/>
      <c r="K12" s="73"/>
    </row>
    <row r="13" spans="1:11" ht="15" customHeight="1" x14ac:dyDescent="0.3">
      <c r="A13" s="65" t="s">
        <v>36</v>
      </c>
      <c r="B13" s="14">
        <v>2</v>
      </c>
      <c r="C13" s="12" t="s">
        <v>361</v>
      </c>
      <c r="D13" s="12" t="s">
        <v>362</v>
      </c>
      <c r="E13" s="12" t="s">
        <v>363</v>
      </c>
      <c r="F13" s="10" t="s">
        <v>97</v>
      </c>
      <c r="G13" s="45">
        <v>50000000</v>
      </c>
      <c r="J13" s="210"/>
      <c r="K13" s="73"/>
    </row>
    <row r="14" spans="1:11" ht="15" customHeight="1" x14ac:dyDescent="0.3">
      <c r="A14" s="65" t="s">
        <v>36</v>
      </c>
      <c r="B14" s="14">
        <v>2</v>
      </c>
      <c r="C14" s="12" t="s">
        <v>364</v>
      </c>
      <c r="D14" s="12" t="s">
        <v>365</v>
      </c>
      <c r="E14" s="12" t="s">
        <v>366</v>
      </c>
      <c r="F14" s="10" t="s">
        <v>97</v>
      </c>
      <c r="G14" s="45">
        <v>4562500</v>
      </c>
      <c r="J14" s="210"/>
      <c r="K14" s="73"/>
    </row>
    <row r="15" spans="1:11" ht="15" customHeight="1" x14ac:dyDescent="0.3">
      <c r="A15" s="65" t="s">
        <v>36</v>
      </c>
      <c r="B15" s="68">
        <v>2</v>
      </c>
      <c r="C15" s="17" t="s">
        <v>367</v>
      </c>
      <c r="D15" s="17" t="s">
        <v>368</v>
      </c>
      <c r="E15" s="17" t="s">
        <v>369</v>
      </c>
      <c r="F15" s="16" t="s">
        <v>97</v>
      </c>
      <c r="G15" s="46">
        <v>112036181</v>
      </c>
      <c r="J15" s="210"/>
      <c r="K15" s="73"/>
    </row>
    <row r="16" spans="1:11" ht="15" customHeight="1" x14ac:dyDescent="0.3">
      <c r="A16" s="65" t="s">
        <v>36</v>
      </c>
      <c r="B16" s="68">
        <v>2</v>
      </c>
      <c r="C16" s="17" t="s">
        <v>370</v>
      </c>
      <c r="D16" s="17" t="s">
        <v>371</v>
      </c>
      <c r="E16" s="17" t="s">
        <v>372</v>
      </c>
      <c r="F16" s="16" t="s">
        <v>97</v>
      </c>
      <c r="G16" s="46">
        <v>137456000</v>
      </c>
      <c r="J16" s="210"/>
      <c r="K16" s="73"/>
    </row>
    <row r="17" spans="1:11" ht="15" customHeight="1" x14ac:dyDescent="0.3">
      <c r="A17" s="65" t="s">
        <v>36</v>
      </c>
      <c r="B17" s="68">
        <v>2</v>
      </c>
      <c r="C17" s="17" t="s">
        <v>373</v>
      </c>
      <c r="D17" s="17" t="s">
        <v>374</v>
      </c>
      <c r="E17" s="17" t="s">
        <v>375</v>
      </c>
      <c r="F17" s="16" t="s">
        <v>97</v>
      </c>
      <c r="G17" s="46">
        <v>59605263</v>
      </c>
      <c r="J17" s="210"/>
      <c r="K17" s="73"/>
    </row>
    <row r="18" spans="1:11" ht="15" customHeight="1" x14ac:dyDescent="0.3">
      <c r="A18" s="65" t="s">
        <v>36</v>
      </c>
      <c r="B18" s="68">
        <v>2</v>
      </c>
      <c r="C18" s="17" t="s">
        <v>376</v>
      </c>
      <c r="D18" s="17" t="s">
        <v>374</v>
      </c>
      <c r="E18" s="17" t="s">
        <v>377</v>
      </c>
      <c r="F18" s="16" t="s">
        <v>97</v>
      </c>
      <c r="G18" s="46">
        <v>51631579</v>
      </c>
      <c r="J18" s="210"/>
      <c r="K18" s="73"/>
    </row>
    <row r="19" spans="1:11" ht="15" customHeight="1" x14ac:dyDescent="0.3">
      <c r="A19" s="65" t="s">
        <v>36</v>
      </c>
      <c r="B19" s="68">
        <v>2</v>
      </c>
      <c r="C19" s="17" t="s">
        <v>378</v>
      </c>
      <c r="D19" s="17" t="s">
        <v>374</v>
      </c>
      <c r="E19" s="17" t="s">
        <v>379</v>
      </c>
      <c r="F19" s="16" t="s">
        <v>97</v>
      </c>
      <c r="G19" s="46">
        <v>57763158</v>
      </c>
      <c r="J19" s="210"/>
      <c r="K19" s="73"/>
    </row>
    <row r="20" spans="1:11" ht="15" customHeight="1" x14ac:dyDescent="0.3">
      <c r="A20" s="65" t="s">
        <v>36</v>
      </c>
      <c r="B20" s="14">
        <v>2</v>
      </c>
      <c r="C20" s="12" t="s">
        <v>380</v>
      </c>
      <c r="D20" s="12" t="s">
        <v>130</v>
      </c>
      <c r="E20" s="12" t="s">
        <v>139</v>
      </c>
      <c r="F20" s="14">
        <v>12</v>
      </c>
      <c r="G20" s="45">
        <v>215096000</v>
      </c>
      <c r="J20" s="210"/>
      <c r="K20" s="73"/>
    </row>
    <row r="21" spans="1:11" ht="15" customHeight="1" x14ac:dyDescent="0.3">
      <c r="A21" s="65" t="s">
        <v>36</v>
      </c>
      <c r="B21" s="14">
        <v>2</v>
      </c>
      <c r="C21" s="12" t="s">
        <v>381</v>
      </c>
      <c r="D21" s="12" t="s">
        <v>155</v>
      </c>
      <c r="E21" s="12" t="s">
        <v>382</v>
      </c>
      <c r="F21" s="10" t="s">
        <v>97</v>
      </c>
      <c r="G21" s="45">
        <v>32120000</v>
      </c>
      <c r="J21" s="224"/>
      <c r="K21" s="225"/>
    </row>
    <row r="22" spans="1:11" ht="15" customHeight="1" x14ac:dyDescent="0.3">
      <c r="A22" s="65" t="s">
        <v>36</v>
      </c>
      <c r="B22" s="14">
        <v>2</v>
      </c>
      <c r="C22" s="12" t="s">
        <v>383</v>
      </c>
      <c r="D22" s="12" t="s">
        <v>65</v>
      </c>
      <c r="E22" s="12" t="s">
        <v>66</v>
      </c>
      <c r="F22" s="14">
        <v>14</v>
      </c>
      <c r="G22" s="45">
        <v>23000000</v>
      </c>
      <c r="J22" s="210"/>
      <c r="K22" s="73"/>
    </row>
    <row r="23" spans="1:11" ht="15" customHeight="1" x14ac:dyDescent="0.3">
      <c r="A23" s="65" t="s">
        <v>36</v>
      </c>
      <c r="B23" s="14">
        <v>2</v>
      </c>
      <c r="C23" s="12" t="s">
        <v>384</v>
      </c>
      <c r="D23" s="12" t="s">
        <v>115</v>
      </c>
      <c r="E23" s="12" t="s">
        <v>385</v>
      </c>
      <c r="F23" s="10" t="s">
        <v>97</v>
      </c>
      <c r="G23" s="45">
        <v>18050000</v>
      </c>
      <c r="J23" s="210"/>
      <c r="K23" s="73"/>
    </row>
    <row r="24" spans="1:11" ht="15" customHeight="1" x14ac:dyDescent="0.3">
      <c r="A24" s="65" t="s">
        <v>36</v>
      </c>
      <c r="B24" s="14">
        <v>2</v>
      </c>
      <c r="C24" s="12" t="s">
        <v>386</v>
      </c>
      <c r="D24" s="12" t="s">
        <v>115</v>
      </c>
      <c r="E24" s="12" t="s">
        <v>116</v>
      </c>
      <c r="F24" s="14">
        <v>12</v>
      </c>
      <c r="G24" s="45">
        <v>16606154</v>
      </c>
      <c r="J24" s="210"/>
      <c r="K24" s="73"/>
    </row>
    <row r="25" spans="1:11" ht="31.2" x14ac:dyDescent="0.3">
      <c r="A25" s="65" t="s">
        <v>36</v>
      </c>
      <c r="B25" s="14">
        <v>3</v>
      </c>
      <c r="C25" s="12" t="s">
        <v>387</v>
      </c>
      <c r="D25" s="12" t="s">
        <v>388</v>
      </c>
      <c r="E25" s="12" t="s">
        <v>389</v>
      </c>
      <c r="F25" s="10" t="s">
        <v>97</v>
      </c>
      <c r="G25" s="45">
        <v>16400000</v>
      </c>
      <c r="J25" s="210"/>
      <c r="K25" s="73"/>
    </row>
    <row r="26" spans="1:11" ht="31.2" x14ac:dyDescent="0.3">
      <c r="A26" s="65" t="s">
        <v>36</v>
      </c>
      <c r="B26" s="14">
        <v>3</v>
      </c>
      <c r="C26" s="12" t="s">
        <v>390</v>
      </c>
      <c r="D26" s="12" t="s">
        <v>391</v>
      </c>
      <c r="E26" s="12" t="s">
        <v>392</v>
      </c>
      <c r="F26" s="10" t="s">
        <v>97</v>
      </c>
      <c r="G26" s="45">
        <v>19414000</v>
      </c>
      <c r="J26" s="210"/>
      <c r="K26" s="73"/>
    </row>
    <row r="27" spans="1:11" ht="31.2" x14ac:dyDescent="0.3">
      <c r="A27" s="65" t="s">
        <v>36</v>
      </c>
      <c r="B27" s="14">
        <v>3</v>
      </c>
      <c r="C27" s="12" t="s">
        <v>393</v>
      </c>
      <c r="D27" s="12" t="s">
        <v>394</v>
      </c>
      <c r="E27" s="12" t="s">
        <v>395</v>
      </c>
      <c r="F27" s="10" t="s">
        <v>97</v>
      </c>
      <c r="G27" s="45">
        <v>66604638</v>
      </c>
      <c r="J27" s="210"/>
      <c r="K27" s="73"/>
    </row>
    <row r="28" spans="1:11" ht="46.8" x14ac:dyDescent="0.3">
      <c r="A28" s="65" t="s">
        <v>36</v>
      </c>
      <c r="B28" s="14">
        <v>3</v>
      </c>
      <c r="C28" s="12" t="s">
        <v>396</v>
      </c>
      <c r="D28" s="12" t="s">
        <v>86</v>
      </c>
      <c r="E28" s="12" t="s">
        <v>87</v>
      </c>
      <c r="F28" s="14">
        <v>13</v>
      </c>
      <c r="G28" s="45">
        <v>30188647</v>
      </c>
      <c r="J28" s="210"/>
      <c r="K28" s="73"/>
    </row>
    <row r="29" spans="1:11" ht="31.2" x14ac:dyDescent="0.3">
      <c r="A29" s="65" t="s">
        <v>36</v>
      </c>
      <c r="B29" s="14">
        <v>3</v>
      </c>
      <c r="C29" s="12" t="s">
        <v>397</v>
      </c>
      <c r="D29" s="12" t="s">
        <v>86</v>
      </c>
      <c r="E29" s="12" t="s">
        <v>89</v>
      </c>
      <c r="F29" s="14">
        <v>13</v>
      </c>
      <c r="G29" s="45">
        <v>7430411</v>
      </c>
      <c r="J29" s="210"/>
      <c r="K29" s="73"/>
    </row>
    <row r="30" spans="1:11" ht="46.8" x14ac:dyDescent="0.3">
      <c r="A30" s="65" t="s">
        <v>36</v>
      </c>
      <c r="B30" s="14">
        <v>3</v>
      </c>
      <c r="C30" s="12" t="s">
        <v>398</v>
      </c>
      <c r="D30" s="12" t="s">
        <v>399</v>
      </c>
      <c r="E30" s="12" t="s">
        <v>400</v>
      </c>
      <c r="F30" s="10" t="s">
        <v>97</v>
      </c>
      <c r="G30" s="45">
        <v>1393000</v>
      </c>
      <c r="J30" s="210"/>
      <c r="K30" s="73"/>
    </row>
    <row r="31" spans="1:11" ht="31.2" x14ac:dyDescent="0.3">
      <c r="A31" s="65" t="s">
        <v>36</v>
      </c>
      <c r="B31" s="14">
        <v>3</v>
      </c>
      <c r="C31" s="12" t="s">
        <v>401</v>
      </c>
      <c r="D31" s="12" t="s">
        <v>57</v>
      </c>
      <c r="E31" s="12" t="s">
        <v>58</v>
      </c>
      <c r="F31" s="14">
        <v>15</v>
      </c>
      <c r="G31" s="45">
        <v>800000</v>
      </c>
      <c r="J31" s="210"/>
      <c r="K31" s="73"/>
    </row>
    <row r="32" spans="1:11" ht="46.8" x14ac:dyDescent="0.3">
      <c r="A32" s="65" t="s">
        <v>36</v>
      </c>
      <c r="B32" s="68">
        <v>4</v>
      </c>
      <c r="C32" s="17" t="s">
        <v>402</v>
      </c>
      <c r="D32" s="17" t="s">
        <v>403</v>
      </c>
      <c r="E32" s="17" t="s">
        <v>404</v>
      </c>
      <c r="F32" s="16" t="s">
        <v>97</v>
      </c>
      <c r="G32" s="46">
        <v>127230000</v>
      </c>
      <c r="J32" s="210"/>
      <c r="K32" s="73"/>
    </row>
    <row r="33" spans="1:11" ht="31.2" x14ac:dyDescent="0.3">
      <c r="A33" s="65" t="s">
        <v>36</v>
      </c>
      <c r="B33" s="14">
        <v>4</v>
      </c>
      <c r="C33" s="12" t="s">
        <v>405</v>
      </c>
      <c r="D33" s="12" t="s">
        <v>406</v>
      </c>
      <c r="E33" s="12" t="s">
        <v>407</v>
      </c>
      <c r="F33" s="10" t="s">
        <v>97</v>
      </c>
      <c r="G33" s="45">
        <v>266000000</v>
      </c>
      <c r="J33" s="210"/>
      <c r="K33" s="73"/>
    </row>
    <row r="34" spans="1:11" ht="31.2" x14ac:dyDescent="0.3">
      <c r="A34" s="65" t="s">
        <v>36</v>
      </c>
      <c r="B34" s="14">
        <v>4</v>
      </c>
      <c r="C34" s="12" t="s">
        <v>408</v>
      </c>
      <c r="D34" s="12" t="s">
        <v>409</v>
      </c>
      <c r="E34" s="12" t="s">
        <v>410</v>
      </c>
      <c r="F34" s="10" t="s">
        <v>341</v>
      </c>
      <c r="G34" s="45">
        <v>45000000</v>
      </c>
      <c r="J34" s="210"/>
      <c r="K34" s="73"/>
    </row>
    <row r="35" spans="1:11" ht="31.2" x14ac:dyDescent="0.3">
      <c r="A35" s="65" t="s">
        <v>36</v>
      </c>
      <c r="B35" s="14">
        <v>4</v>
      </c>
      <c r="C35" s="12" t="s">
        <v>411</v>
      </c>
      <c r="D35" s="12" t="s">
        <v>412</v>
      </c>
      <c r="E35" s="12" t="s">
        <v>413</v>
      </c>
      <c r="F35" s="10" t="s">
        <v>97</v>
      </c>
      <c r="G35" s="45">
        <v>66700000</v>
      </c>
      <c r="J35" s="210"/>
      <c r="K35" s="73"/>
    </row>
    <row r="36" spans="1:11" ht="46.8" x14ac:dyDescent="0.3">
      <c r="A36" s="65" t="s">
        <v>36</v>
      </c>
      <c r="B36" s="14">
        <v>4</v>
      </c>
      <c r="C36" s="12" t="s">
        <v>414</v>
      </c>
      <c r="D36" s="12" t="s">
        <v>415</v>
      </c>
      <c r="E36" s="12" t="s">
        <v>416</v>
      </c>
      <c r="F36" s="10" t="s">
        <v>97</v>
      </c>
      <c r="G36" s="45">
        <v>12830500</v>
      </c>
      <c r="J36" s="210"/>
      <c r="K36" s="73"/>
    </row>
    <row r="37" spans="1:11" ht="31.2" x14ac:dyDescent="0.3">
      <c r="A37" s="65" t="s">
        <v>36</v>
      </c>
      <c r="B37" s="14">
        <v>4</v>
      </c>
      <c r="C37" s="12" t="s">
        <v>417</v>
      </c>
      <c r="D37" s="12" t="s">
        <v>38</v>
      </c>
      <c r="E37" s="12" t="s">
        <v>39</v>
      </c>
      <c r="F37" s="14">
        <v>14</v>
      </c>
      <c r="G37" s="45">
        <v>15154000</v>
      </c>
      <c r="J37" s="210"/>
      <c r="K37" s="73"/>
    </row>
    <row r="38" spans="1:11" ht="31.2" x14ac:dyDescent="0.3">
      <c r="A38" s="65" t="s">
        <v>36</v>
      </c>
      <c r="B38" s="14">
        <v>4</v>
      </c>
      <c r="C38" s="12" t="s">
        <v>418</v>
      </c>
      <c r="D38" s="12" t="s">
        <v>419</v>
      </c>
      <c r="E38" s="12" t="s">
        <v>420</v>
      </c>
      <c r="F38" s="10" t="s">
        <v>97</v>
      </c>
      <c r="G38" s="45">
        <v>7308400</v>
      </c>
      <c r="J38" s="210"/>
      <c r="K38" s="73"/>
    </row>
    <row r="39" spans="1:11" ht="46.8" x14ac:dyDescent="0.3">
      <c r="A39" s="65" t="s">
        <v>36</v>
      </c>
      <c r="B39" s="14">
        <v>5</v>
      </c>
      <c r="C39" s="12" t="s">
        <v>421</v>
      </c>
      <c r="D39" s="12" t="s">
        <v>60</v>
      </c>
      <c r="E39" s="12" t="s">
        <v>61</v>
      </c>
      <c r="F39" s="14">
        <v>14</v>
      </c>
      <c r="G39" s="45">
        <v>1800000</v>
      </c>
    </row>
    <row r="40" spans="1:11" ht="31.2" x14ac:dyDescent="0.3">
      <c r="A40" s="65" t="s">
        <v>36</v>
      </c>
      <c r="B40" s="14">
        <v>5</v>
      </c>
      <c r="C40" s="12" t="s">
        <v>422</v>
      </c>
      <c r="D40" s="12" t="s">
        <v>118</v>
      </c>
      <c r="E40" s="12" t="s">
        <v>119</v>
      </c>
      <c r="F40" s="14">
        <v>12</v>
      </c>
      <c r="G40" s="45">
        <v>734364</v>
      </c>
    </row>
    <row r="41" spans="1:11" ht="31.2" x14ac:dyDescent="0.3">
      <c r="A41" s="65" t="s">
        <v>36</v>
      </c>
      <c r="B41" s="14">
        <v>5</v>
      </c>
      <c r="C41" s="12" t="s">
        <v>423</v>
      </c>
      <c r="D41" s="12" t="s">
        <v>94</v>
      </c>
      <c r="E41" s="12" t="s">
        <v>95</v>
      </c>
      <c r="F41" s="14">
        <v>12</v>
      </c>
      <c r="G41" s="45">
        <v>5000000</v>
      </c>
    </row>
    <row r="42" spans="1:11" ht="46.8" x14ac:dyDescent="0.3">
      <c r="A42" s="65" t="s">
        <v>36</v>
      </c>
      <c r="B42" s="14">
        <v>5</v>
      </c>
      <c r="C42" s="12" t="s">
        <v>424</v>
      </c>
      <c r="D42" s="12" t="s">
        <v>72</v>
      </c>
      <c r="E42" s="12" t="s">
        <v>73</v>
      </c>
      <c r="F42" s="14">
        <v>12</v>
      </c>
      <c r="G42" s="45">
        <v>850000</v>
      </c>
    </row>
    <row r="43" spans="1:11" ht="31.2" x14ac:dyDescent="0.3">
      <c r="A43" s="65" t="s">
        <v>36</v>
      </c>
      <c r="B43" s="68">
        <v>5</v>
      </c>
      <c r="C43" s="17" t="s">
        <v>425</v>
      </c>
      <c r="D43" s="17" t="s">
        <v>426</v>
      </c>
      <c r="E43" s="17" t="s">
        <v>427</v>
      </c>
      <c r="F43" s="16" t="s">
        <v>97</v>
      </c>
      <c r="G43" s="46">
        <v>46800000</v>
      </c>
    </row>
    <row r="44" spans="1:11" ht="31.2" x14ac:dyDescent="0.3">
      <c r="A44" s="65" t="s">
        <v>36</v>
      </c>
      <c r="B44" s="14">
        <v>5</v>
      </c>
      <c r="C44" s="12" t="s">
        <v>428</v>
      </c>
      <c r="D44" s="12" t="s">
        <v>429</v>
      </c>
      <c r="E44" s="12" t="s">
        <v>430</v>
      </c>
      <c r="F44" s="10" t="s">
        <v>97</v>
      </c>
      <c r="G44" s="45">
        <v>2832018</v>
      </c>
    </row>
    <row r="45" spans="1:11" ht="31.2" x14ac:dyDescent="0.3">
      <c r="A45" s="65" t="s">
        <v>36</v>
      </c>
      <c r="B45" s="14">
        <v>6</v>
      </c>
      <c r="C45" s="12" t="s">
        <v>431</v>
      </c>
      <c r="D45" s="12" t="s">
        <v>432</v>
      </c>
      <c r="E45" s="12" t="s">
        <v>433</v>
      </c>
      <c r="F45" s="10" t="s">
        <v>97</v>
      </c>
      <c r="G45" s="45">
        <v>9000000</v>
      </c>
    </row>
    <row r="46" spans="1:11" ht="31.2" x14ac:dyDescent="0.3">
      <c r="A46" s="65" t="s">
        <v>36</v>
      </c>
      <c r="B46" s="14">
        <v>6</v>
      </c>
      <c r="C46" s="12" t="s">
        <v>434</v>
      </c>
      <c r="D46" s="12" t="s">
        <v>44</v>
      </c>
      <c r="E46" s="12" t="s">
        <v>435</v>
      </c>
      <c r="F46" s="10" t="s">
        <v>97</v>
      </c>
      <c r="G46" s="45">
        <v>6189331</v>
      </c>
    </row>
    <row r="47" spans="1:11" ht="31.2" x14ac:dyDescent="0.3">
      <c r="A47" s="65" t="s">
        <v>36</v>
      </c>
      <c r="B47" s="14">
        <v>6</v>
      </c>
      <c r="C47" s="12" t="s">
        <v>436</v>
      </c>
      <c r="D47" s="12" t="s">
        <v>44</v>
      </c>
      <c r="E47" s="12" t="s">
        <v>45</v>
      </c>
      <c r="F47" s="14">
        <v>13</v>
      </c>
      <c r="G47" s="45">
        <v>5281344</v>
      </c>
    </row>
    <row r="48" spans="1:11" ht="31.2" x14ac:dyDescent="0.3">
      <c r="A48" s="65" t="s">
        <v>36</v>
      </c>
      <c r="B48" s="14">
        <v>6</v>
      </c>
      <c r="C48" s="12" t="s">
        <v>437</v>
      </c>
      <c r="D48" s="12" t="s">
        <v>44</v>
      </c>
      <c r="E48" s="12" t="s">
        <v>48</v>
      </c>
      <c r="F48" s="14">
        <v>13</v>
      </c>
      <c r="G48" s="45">
        <v>4280375</v>
      </c>
    </row>
    <row r="49" spans="1:7" ht="31.2" x14ac:dyDescent="0.3">
      <c r="A49" s="65" t="s">
        <v>36</v>
      </c>
      <c r="B49" s="14">
        <v>7</v>
      </c>
      <c r="C49" s="12" t="s">
        <v>438</v>
      </c>
      <c r="D49" s="12" t="s">
        <v>69</v>
      </c>
      <c r="E49" s="12" t="s">
        <v>439</v>
      </c>
      <c r="F49" s="10" t="s">
        <v>97</v>
      </c>
      <c r="G49" s="45">
        <v>33000000</v>
      </c>
    </row>
    <row r="50" spans="1:7" ht="46.8" x14ac:dyDescent="0.3">
      <c r="A50" s="65" t="s">
        <v>36</v>
      </c>
      <c r="B50" s="14">
        <v>7</v>
      </c>
      <c r="C50" s="12" t="s">
        <v>440</v>
      </c>
      <c r="D50" s="12" t="s">
        <v>69</v>
      </c>
      <c r="E50" s="12" t="s">
        <v>70</v>
      </c>
      <c r="F50" s="14">
        <v>14</v>
      </c>
      <c r="G50" s="45">
        <v>23128000</v>
      </c>
    </row>
    <row r="51" spans="1:7" ht="31.2" x14ac:dyDescent="0.3">
      <c r="A51" s="65" t="s">
        <v>36</v>
      </c>
      <c r="B51" s="14">
        <v>8</v>
      </c>
      <c r="C51" s="12" t="s">
        <v>441</v>
      </c>
      <c r="D51" s="12" t="s">
        <v>442</v>
      </c>
      <c r="E51" s="12" t="s">
        <v>443</v>
      </c>
      <c r="F51" s="10" t="s">
        <v>97</v>
      </c>
      <c r="G51" s="45">
        <v>1008000</v>
      </c>
    </row>
    <row r="52" spans="1:7" ht="31.2" x14ac:dyDescent="0.3">
      <c r="A52" s="65" t="s">
        <v>36</v>
      </c>
      <c r="B52" s="14">
        <v>8</v>
      </c>
      <c r="C52" s="12" t="s">
        <v>444</v>
      </c>
      <c r="D52" s="12" t="s">
        <v>445</v>
      </c>
      <c r="E52" s="12" t="s">
        <v>446</v>
      </c>
      <c r="F52" s="10" t="s">
        <v>97</v>
      </c>
      <c r="G52" s="45">
        <v>129860229</v>
      </c>
    </row>
    <row r="53" spans="1:7" ht="31.2" x14ac:dyDescent="0.3">
      <c r="A53" s="65" t="s">
        <v>36</v>
      </c>
      <c r="B53" s="14">
        <v>8</v>
      </c>
      <c r="C53" s="12" t="s">
        <v>447</v>
      </c>
      <c r="D53" s="12" t="s">
        <v>445</v>
      </c>
      <c r="E53" s="12" t="s">
        <v>448</v>
      </c>
      <c r="F53" s="10" t="s">
        <v>97</v>
      </c>
      <c r="G53" s="45">
        <v>36540937</v>
      </c>
    </row>
    <row r="54" spans="1:7" ht="46.8" x14ac:dyDescent="0.3">
      <c r="A54" s="65" t="s">
        <v>36</v>
      </c>
      <c r="B54" s="14">
        <v>8</v>
      </c>
      <c r="C54" s="12" t="s">
        <v>449</v>
      </c>
      <c r="D54" s="12" t="s">
        <v>121</v>
      </c>
      <c r="E54" s="12" t="s">
        <v>141</v>
      </c>
      <c r="F54" s="14">
        <v>12</v>
      </c>
      <c r="G54" s="45">
        <v>87244000</v>
      </c>
    </row>
    <row r="55" spans="1:7" ht="31.2" x14ac:dyDescent="0.3">
      <c r="A55" s="65" t="s">
        <v>36</v>
      </c>
      <c r="B55" s="68">
        <v>8</v>
      </c>
      <c r="C55" s="17" t="s">
        <v>450</v>
      </c>
      <c r="D55" s="17" t="s">
        <v>451</v>
      </c>
      <c r="E55" s="17" t="s">
        <v>452</v>
      </c>
      <c r="F55" s="16" t="s">
        <v>97</v>
      </c>
      <c r="G55" s="46">
        <v>101530000</v>
      </c>
    </row>
    <row r="56" spans="1:7" ht="46.8" x14ac:dyDescent="0.3">
      <c r="A56" s="65" t="s">
        <v>36</v>
      </c>
      <c r="B56" s="14">
        <v>8</v>
      </c>
      <c r="C56" s="12" t="s">
        <v>453</v>
      </c>
      <c r="D56" s="12" t="s">
        <v>121</v>
      </c>
      <c r="E56" s="12" t="s">
        <v>454</v>
      </c>
      <c r="F56" s="10" t="s">
        <v>97</v>
      </c>
      <c r="G56" s="45">
        <v>11742550</v>
      </c>
    </row>
    <row r="57" spans="1:7" ht="31.2" x14ac:dyDescent="0.3">
      <c r="A57" s="65" t="s">
        <v>36</v>
      </c>
      <c r="B57" s="14">
        <v>8</v>
      </c>
      <c r="C57" s="12" t="s">
        <v>455</v>
      </c>
      <c r="D57" s="12" t="s">
        <v>121</v>
      </c>
      <c r="E57" s="12" t="s">
        <v>456</v>
      </c>
      <c r="F57" s="10" t="s">
        <v>97</v>
      </c>
      <c r="G57" s="45">
        <v>2855332</v>
      </c>
    </row>
    <row r="58" spans="1:7" ht="31.2" x14ac:dyDescent="0.3">
      <c r="A58" s="65" t="s">
        <v>36</v>
      </c>
      <c r="B58" s="14">
        <v>8</v>
      </c>
      <c r="C58" s="12" t="s">
        <v>457</v>
      </c>
      <c r="D58" s="12" t="s">
        <v>121</v>
      </c>
      <c r="E58" s="12" t="s">
        <v>458</v>
      </c>
      <c r="F58" s="10" t="s">
        <v>97</v>
      </c>
      <c r="G58" s="45">
        <v>1273857</v>
      </c>
    </row>
    <row r="59" spans="1:7" ht="31.2" x14ac:dyDescent="0.3">
      <c r="A59" s="65" t="s">
        <v>36</v>
      </c>
      <c r="B59" s="14">
        <v>8</v>
      </c>
      <c r="C59" s="12" t="s">
        <v>459</v>
      </c>
      <c r="D59" s="12" t="s">
        <v>121</v>
      </c>
      <c r="E59" s="12" t="s">
        <v>460</v>
      </c>
      <c r="F59" s="10" t="s">
        <v>97</v>
      </c>
      <c r="G59" s="45">
        <v>8460000</v>
      </c>
    </row>
    <row r="60" spans="1:7" ht="31.2" x14ac:dyDescent="0.3">
      <c r="A60" s="65" t="s">
        <v>36</v>
      </c>
      <c r="B60" s="14">
        <v>8</v>
      </c>
      <c r="C60" s="12" t="s">
        <v>461</v>
      </c>
      <c r="D60" s="12" t="s">
        <v>121</v>
      </c>
      <c r="E60" s="12" t="s">
        <v>122</v>
      </c>
      <c r="F60" s="14">
        <v>12</v>
      </c>
      <c r="G60" s="45">
        <v>20001412</v>
      </c>
    </row>
    <row r="61" spans="1:7" ht="46.8" x14ac:dyDescent="0.3">
      <c r="A61" s="65" t="s">
        <v>36</v>
      </c>
      <c r="B61" s="14">
        <v>8</v>
      </c>
      <c r="C61" s="12" t="s">
        <v>462</v>
      </c>
      <c r="D61" s="12" t="s">
        <v>463</v>
      </c>
      <c r="E61" s="12" t="s">
        <v>464</v>
      </c>
      <c r="F61" s="10" t="s">
        <v>97</v>
      </c>
      <c r="G61" s="45">
        <v>31700000</v>
      </c>
    </row>
    <row r="62" spans="1:7" ht="31.2" x14ac:dyDescent="0.3">
      <c r="A62" s="65" t="s">
        <v>36</v>
      </c>
      <c r="B62" s="14">
        <v>8</v>
      </c>
      <c r="C62" s="12" t="s">
        <v>465</v>
      </c>
      <c r="D62" s="12" t="s">
        <v>466</v>
      </c>
      <c r="E62" s="12" t="s">
        <v>467</v>
      </c>
      <c r="F62" s="10" t="s">
        <v>97</v>
      </c>
      <c r="G62" s="45">
        <v>9912586</v>
      </c>
    </row>
    <row r="63" spans="1:7" ht="31.2" x14ac:dyDescent="0.3">
      <c r="A63" s="65" t="s">
        <v>36</v>
      </c>
      <c r="B63" s="14">
        <v>8</v>
      </c>
      <c r="C63" s="12" t="s">
        <v>468</v>
      </c>
      <c r="D63" s="12" t="s">
        <v>469</v>
      </c>
      <c r="E63" s="12" t="s">
        <v>470</v>
      </c>
      <c r="F63" s="10" t="s">
        <v>97</v>
      </c>
      <c r="G63" s="45">
        <v>1529220</v>
      </c>
    </row>
    <row r="64" spans="1:7" ht="31.2" x14ac:dyDescent="0.3">
      <c r="A64" s="65" t="s">
        <v>36</v>
      </c>
      <c r="B64" s="14">
        <v>8</v>
      </c>
      <c r="C64" s="12" t="s">
        <v>471</v>
      </c>
      <c r="D64" s="12" t="s">
        <v>472</v>
      </c>
      <c r="E64" s="12" t="s">
        <v>473</v>
      </c>
      <c r="F64" s="10" t="s">
        <v>97</v>
      </c>
      <c r="G64" s="45">
        <v>5785000</v>
      </c>
    </row>
    <row r="65" spans="1:8" ht="31.2" x14ac:dyDescent="0.3">
      <c r="A65" s="65" t="s">
        <v>36</v>
      </c>
      <c r="B65" s="14">
        <v>9</v>
      </c>
      <c r="C65" s="12" t="s">
        <v>474</v>
      </c>
      <c r="D65" s="12" t="s">
        <v>108</v>
      </c>
      <c r="E65" s="12" t="s">
        <v>109</v>
      </c>
      <c r="F65" s="14">
        <v>13</v>
      </c>
      <c r="G65" s="45">
        <v>4601000</v>
      </c>
    </row>
    <row r="66" spans="1:8" ht="46.8" x14ac:dyDescent="0.3">
      <c r="A66" s="65" t="s">
        <v>36</v>
      </c>
      <c r="B66" s="14">
        <v>9</v>
      </c>
      <c r="C66" s="12" t="s">
        <v>475</v>
      </c>
      <c r="D66" s="12" t="s">
        <v>476</v>
      </c>
      <c r="E66" s="12" t="s">
        <v>477</v>
      </c>
      <c r="F66" s="10" t="s">
        <v>97</v>
      </c>
      <c r="G66" s="45">
        <v>135853000</v>
      </c>
    </row>
    <row r="67" spans="1:8" ht="31.2" x14ac:dyDescent="0.3">
      <c r="A67" s="65" t="s">
        <v>36</v>
      </c>
      <c r="B67" s="14">
        <v>9</v>
      </c>
      <c r="C67" s="12" t="s">
        <v>478</v>
      </c>
      <c r="D67" s="12" t="s">
        <v>479</v>
      </c>
      <c r="E67" s="12" t="s">
        <v>480</v>
      </c>
      <c r="F67" s="10" t="s">
        <v>97</v>
      </c>
      <c r="G67" s="45">
        <v>45000000</v>
      </c>
    </row>
    <row r="68" spans="1:8" ht="46.8" x14ac:dyDescent="0.3">
      <c r="A68" s="65" t="s">
        <v>36</v>
      </c>
      <c r="B68" s="14">
        <v>9</v>
      </c>
      <c r="C68" s="12" t="s">
        <v>481</v>
      </c>
      <c r="D68" s="12" t="s">
        <v>482</v>
      </c>
      <c r="E68" s="12" t="s">
        <v>483</v>
      </c>
      <c r="F68" s="10" t="s">
        <v>97</v>
      </c>
      <c r="G68" s="45">
        <v>51554669</v>
      </c>
    </row>
    <row r="69" spans="1:8" ht="31.2" x14ac:dyDescent="0.3">
      <c r="A69" s="65" t="s">
        <v>36</v>
      </c>
      <c r="B69" s="14">
        <v>9</v>
      </c>
      <c r="C69" s="12" t="s">
        <v>484</v>
      </c>
      <c r="D69" s="12" t="s">
        <v>133</v>
      </c>
      <c r="E69" s="12" t="s">
        <v>485</v>
      </c>
      <c r="F69" s="10" t="s">
        <v>97</v>
      </c>
      <c r="G69" s="45">
        <v>79392934</v>
      </c>
    </row>
    <row r="70" spans="1:8" ht="46.8" x14ac:dyDescent="0.3">
      <c r="A70" s="65" t="s">
        <v>36</v>
      </c>
      <c r="B70" s="68">
        <v>9</v>
      </c>
      <c r="C70" s="17" t="s">
        <v>486</v>
      </c>
      <c r="D70" s="17" t="s">
        <v>133</v>
      </c>
      <c r="E70" s="17" t="s">
        <v>487</v>
      </c>
      <c r="F70" s="16" t="s">
        <v>97</v>
      </c>
      <c r="G70" s="46">
        <v>339722024</v>
      </c>
    </row>
    <row r="71" spans="1:8" ht="31.2" x14ac:dyDescent="0.3">
      <c r="A71" s="65" t="s">
        <v>36</v>
      </c>
      <c r="B71" s="68">
        <v>9</v>
      </c>
      <c r="C71" s="17" t="s">
        <v>488</v>
      </c>
      <c r="D71" s="17" t="s">
        <v>133</v>
      </c>
      <c r="E71" s="17" t="s">
        <v>489</v>
      </c>
      <c r="F71" s="16" t="s">
        <v>97</v>
      </c>
      <c r="G71" s="46">
        <v>136193881</v>
      </c>
    </row>
    <row r="72" spans="1:8" ht="31.2" x14ac:dyDescent="0.3">
      <c r="A72" s="65" t="s">
        <v>36</v>
      </c>
      <c r="B72" s="68">
        <v>9</v>
      </c>
      <c r="C72" s="17" t="s">
        <v>490</v>
      </c>
      <c r="D72" s="17" t="s">
        <v>133</v>
      </c>
      <c r="E72" s="17" t="s">
        <v>491</v>
      </c>
      <c r="F72" s="16" t="s">
        <v>97</v>
      </c>
      <c r="G72" s="46">
        <v>7566975</v>
      </c>
    </row>
    <row r="73" spans="1:8" ht="31.2" x14ac:dyDescent="0.3">
      <c r="A73" s="65" t="s">
        <v>36</v>
      </c>
      <c r="B73" s="14">
        <v>9</v>
      </c>
      <c r="C73" s="12" t="s">
        <v>492</v>
      </c>
      <c r="D73" s="12" t="s">
        <v>133</v>
      </c>
      <c r="E73" s="12" t="s">
        <v>493</v>
      </c>
      <c r="F73" s="10" t="s">
        <v>97</v>
      </c>
      <c r="G73" s="45">
        <v>27444700</v>
      </c>
    </row>
    <row r="74" spans="1:8" ht="31.2" x14ac:dyDescent="0.3">
      <c r="A74" s="65" t="s">
        <v>36</v>
      </c>
      <c r="B74" s="14">
        <v>9</v>
      </c>
      <c r="C74" s="12" t="s">
        <v>494</v>
      </c>
      <c r="D74" s="12" t="s">
        <v>133</v>
      </c>
      <c r="E74" s="12" t="s">
        <v>495</v>
      </c>
      <c r="F74" s="10" t="s">
        <v>97</v>
      </c>
      <c r="G74" s="45">
        <v>16678086</v>
      </c>
    </row>
    <row r="75" spans="1:8" ht="31.2" x14ac:dyDescent="0.3">
      <c r="A75" s="65" t="s">
        <v>36</v>
      </c>
      <c r="B75" s="14">
        <v>9</v>
      </c>
      <c r="C75" s="12" t="s">
        <v>496</v>
      </c>
      <c r="D75" s="12" t="s">
        <v>111</v>
      </c>
      <c r="E75" s="12" t="s">
        <v>112</v>
      </c>
      <c r="F75" s="14">
        <v>13</v>
      </c>
      <c r="G75" s="45">
        <v>4332000</v>
      </c>
    </row>
    <row r="76" spans="1:8" ht="15" customHeight="1" x14ac:dyDescent="0.3">
      <c r="A76" s="69" t="s">
        <v>177</v>
      </c>
      <c r="B76" s="66">
        <v>2</v>
      </c>
      <c r="C76" s="12" t="s">
        <v>348</v>
      </c>
      <c r="D76" s="12" t="s">
        <v>349</v>
      </c>
      <c r="E76" s="12" t="s">
        <v>350</v>
      </c>
      <c r="F76" s="12" t="s">
        <v>97</v>
      </c>
      <c r="G76" s="213">
        <v>62889860</v>
      </c>
      <c r="H76" s="214"/>
    </row>
    <row r="77" spans="1:8" ht="15" customHeight="1" x14ac:dyDescent="0.3">
      <c r="A77" s="69" t="s">
        <v>177</v>
      </c>
      <c r="B77" s="14">
        <v>2</v>
      </c>
      <c r="C77" s="12" t="s">
        <v>497</v>
      </c>
      <c r="D77" s="12" t="s">
        <v>136</v>
      </c>
      <c r="E77" s="12" t="s">
        <v>498</v>
      </c>
      <c r="F77" s="12" t="s">
        <v>97</v>
      </c>
      <c r="G77" s="213">
        <v>11760000</v>
      </c>
      <c r="H77" s="214"/>
    </row>
    <row r="78" spans="1:8" ht="31.2" x14ac:dyDescent="0.3">
      <c r="A78" s="69" t="s">
        <v>177</v>
      </c>
      <c r="B78" s="14">
        <v>2</v>
      </c>
      <c r="C78" s="12" t="s">
        <v>499</v>
      </c>
      <c r="D78" s="12" t="s">
        <v>136</v>
      </c>
      <c r="E78" s="12" t="s">
        <v>500</v>
      </c>
      <c r="F78" s="12" t="s">
        <v>97</v>
      </c>
      <c r="G78" s="213">
        <v>22353000</v>
      </c>
      <c r="H78" s="214"/>
    </row>
    <row r="79" spans="1:8" ht="15.6" x14ac:dyDescent="0.3">
      <c r="A79" s="69" t="s">
        <v>177</v>
      </c>
      <c r="B79" s="14">
        <v>2</v>
      </c>
      <c r="C79" s="12" t="s">
        <v>138</v>
      </c>
      <c r="D79" s="12" t="s">
        <v>130</v>
      </c>
      <c r="E79" s="12" t="s">
        <v>139</v>
      </c>
      <c r="F79" s="12" t="s">
        <v>97</v>
      </c>
      <c r="G79" s="213">
        <v>302100000</v>
      </c>
      <c r="H79" s="214"/>
    </row>
    <row r="80" spans="1:8" ht="31.2" x14ac:dyDescent="0.3">
      <c r="A80" s="69" t="s">
        <v>177</v>
      </c>
      <c r="B80" s="14">
        <v>2</v>
      </c>
      <c r="C80" s="12" t="s">
        <v>178</v>
      </c>
      <c r="D80" s="12" t="s">
        <v>179</v>
      </c>
      <c r="E80" s="12" t="s">
        <v>180</v>
      </c>
      <c r="F80" s="11">
        <v>15</v>
      </c>
      <c r="G80" s="213">
        <v>45000000</v>
      </c>
      <c r="H80" s="214"/>
    </row>
    <row r="81" spans="1:8" ht="31.2" x14ac:dyDescent="0.3">
      <c r="A81" s="69" t="s">
        <v>177</v>
      </c>
      <c r="B81" s="14">
        <v>2</v>
      </c>
      <c r="C81" s="12" t="s">
        <v>181</v>
      </c>
      <c r="D81" s="12" t="s">
        <v>179</v>
      </c>
      <c r="E81" s="12" t="s">
        <v>182</v>
      </c>
      <c r="F81" s="11">
        <v>14</v>
      </c>
      <c r="G81" s="213">
        <v>65000000</v>
      </c>
      <c r="H81" s="214"/>
    </row>
    <row r="82" spans="1:8" ht="15.6" x14ac:dyDescent="0.3">
      <c r="A82" s="69" t="s">
        <v>177</v>
      </c>
      <c r="B82" s="14">
        <v>2</v>
      </c>
      <c r="C82" s="12" t="s">
        <v>198</v>
      </c>
      <c r="D82" s="12" t="s">
        <v>199</v>
      </c>
      <c r="E82" s="12" t="s">
        <v>200</v>
      </c>
      <c r="F82" s="11">
        <v>14</v>
      </c>
      <c r="G82" s="213">
        <v>500000</v>
      </c>
      <c r="H82" s="214"/>
    </row>
    <row r="83" spans="1:8" ht="15.6" x14ac:dyDescent="0.3">
      <c r="A83" s="69" t="s">
        <v>177</v>
      </c>
      <c r="B83" s="14">
        <v>2</v>
      </c>
      <c r="C83" s="12" t="s">
        <v>213</v>
      </c>
      <c r="D83" s="12" t="s">
        <v>199</v>
      </c>
      <c r="E83" s="12" t="s">
        <v>214</v>
      </c>
      <c r="F83" s="11">
        <v>13</v>
      </c>
      <c r="G83" s="213">
        <v>52000000</v>
      </c>
      <c r="H83" s="214"/>
    </row>
    <row r="84" spans="1:8" ht="31.2" x14ac:dyDescent="0.3">
      <c r="A84" s="69" t="s">
        <v>177</v>
      </c>
      <c r="B84" s="14">
        <v>3</v>
      </c>
      <c r="C84" s="12" t="s">
        <v>501</v>
      </c>
      <c r="D84" s="12" t="s">
        <v>388</v>
      </c>
      <c r="E84" s="12" t="s">
        <v>389</v>
      </c>
      <c r="F84" s="12" t="s">
        <v>97</v>
      </c>
      <c r="G84" s="213">
        <v>39856250</v>
      </c>
      <c r="H84" s="214"/>
    </row>
    <row r="85" spans="1:8" ht="15.6" x14ac:dyDescent="0.3">
      <c r="A85" s="69" t="s">
        <v>177</v>
      </c>
      <c r="B85" s="14">
        <v>3</v>
      </c>
      <c r="C85" s="12" t="s">
        <v>502</v>
      </c>
      <c r="D85" s="12" t="s">
        <v>503</v>
      </c>
      <c r="E85" s="12" t="s">
        <v>504</v>
      </c>
      <c r="F85" s="12" t="s">
        <v>97</v>
      </c>
      <c r="G85" s="213">
        <v>35360000</v>
      </c>
      <c r="H85" s="214"/>
    </row>
    <row r="86" spans="1:8" ht="31.2" x14ac:dyDescent="0.3">
      <c r="A86" s="69" t="s">
        <v>177</v>
      </c>
      <c r="B86" s="14">
        <v>3</v>
      </c>
      <c r="C86" s="12" t="s">
        <v>85</v>
      </c>
      <c r="D86" s="12" t="s">
        <v>86</v>
      </c>
      <c r="E86" s="12" t="s">
        <v>505</v>
      </c>
      <c r="F86" s="12" t="s">
        <v>97</v>
      </c>
      <c r="G86" s="213">
        <v>30188647</v>
      </c>
      <c r="H86" s="214"/>
    </row>
    <row r="87" spans="1:8" ht="15.6" x14ac:dyDescent="0.3">
      <c r="A87" s="69" t="s">
        <v>177</v>
      </c>
      <c r="B87" s="14">
        <v>3</v>
      </c>
      <c r="C87" s="12" t="s">
        <v>88</v>
      </c>
      <c r="D87" s="12" t="s">
        <v>86</v>
      </c>
      <c r="E87" s="12" t="s">
        <v>89</v>
      </c>
      <c r="F87" s="12" t="s">
        <v>97</v>
      </c>
      <c r="G87" s="213">
        <v>7430411</v>
      </c>
      <c r="H87" s="214"/>
    </row>
    <row r="88" spans="1:8" ht="31.2" x14ac:dyDescent="0.3">
      <c r="A88" s="69" t="s">
        <v>177</v>
      </c>
      <c r="B88" s="14">
        <v>3</v>
      </c>
      <c r="C88" s="12" t="s">
        <v>215</v>
      </c>
      <c r="D88" s="12" t="s">
        <v>216</v>
      </c>
      <c r="E88" s="12" t="s">
        <v>217</v>
      </c>
      <c r="F88" s="11">
        <v>13</v>
      </c>
      <c r="G88" s="213">
        <v>50000000</v>
      </c>
      <c r="H88" s="214"/>
    </row>
    <row r="89" spans="1:8" ht="15.6" x14ac:dyDescent="0.3">
      <c r="A89" s="69" t="s">
        <v>177</v>
      </c>
      <c r="B89" s="14">
        <v>3</v>
      </c>
      <c r="C89" s="12" t="s">
        <v>183</v>
      </c>
      <c r="D89" s="12" t="s">
        <v>184</v>
      </c>
      <c r="E89" s="12" t="s">
        <v>185</v>
      </c>
      <c r="F89" s="11">
        <v>13</v>
      </c>
      <c r="G89" s="213">
        <v>18166220</v>
      </c>
      <c r="H89" s="214"/>
    </row>
    <row r="90" spans="1:8" ht="46.8" x14ac:dyDescent="0.3">
      <c r="A90" s="69" t="s">
        <v>177</v>
      </c>
      <c r="B90" s="14">
        <v>4</v>
      </c>
      <c r="C90" s="12" t="s">
        <v>506</v>
      </c>
      <c r="D90" s="12" t="s">
        <v>507</v>
      </c>
      <c r="E90" s="12" t="s">
        <v>404</v>
      </c>
      <c r="F90" s="12" t="s">
        <v>97</v>
      </c>
      <c r="G90" s="213">
        <v>127230000</v>
      </c>
      <c r="H90" s="214"/>
    </row>
    <row r="91" spans="1:8" ht="46.8" x14ac:dyDescent="0.3">
      <c r="A91" s="69" t="s">
        <v>177</v>
      </c>
      <c r="B91" s="14">
        <v>4</v>
      </c>
      <c r="C91" s="12" t="s">
        <v>508</v>
      </c>
      <c r="D91" s="12" t="s">
        <v>509</v>
      </c>
      <c r="E91" s="12" t="s">
        <v>416</v>
      </c>
      <c r="F91" s="12" t="s">
        <v>97</v>
      </c>
      <c r="G91" s="213">
        <v>14416974</v>
      </c>
      <c r="H91" s="214"/>
    </row>
    <row r="92" spans="1:8" ht="15.6" x14ac:dyDescent="0.3">
      <c r="A92" s="69" t="s">
        <v>177</v>
      </c>
      <c r="B92" s="14">
        <v>4</v>
      </c>
      <c r="C92" s="12" t="s">
        <v>510</v>
      </c>
      <c r="D92" s="12" t="s">
        <v>406</v>
      </c>
      <c r="E92" s="12" t="s">
        <v>511</v>
      </c>
      <c r="F92" s="12" t="s">
        <v>97</v>
      </c>
      <c r="G92" s="213">
        <v>266000000</v>
      </c>
      <c r="H92" s="214"/>
    </row>
    <row r="93" spans="1:8" ht="15.6" x14ac:dyDescent="0.3">
      <c r="A93" s="69" t="s">
        <v>177</v>
      </c>
      <c r="B93" s="14">
        <v>4</v>
      </c>
      <c r="C93" s="12" t="s">
        <v>512</v>
      </c>
      <c r="D93" s="12" t="s">
        <v>409</v>
      </c>
      <c r="E93" s="12" t="s">
        <v>410</v>
      </c>
      <c r="F93" s="12" t="s">
        <v>97</v>
      </c>
      <c r="G93" s="213">
        <v>63000000</v>
      </c>
      <c r="H93" s="214"/>
    </row>
    <row r="94" spans="1:8" ht="31.2" x14ac:dyDescent="0.3">
      <c r="A94" s="69" t="s">
        <v>177</v>
      </c>
      <c r="B94" s="14">
        <v>4</v>
      </c>
      <c r="C94" s="12" t="s">
        <v>37</v>
      </c>
      <c r="D94" s="12" t="s">
        <v>513</v>
      </c>
      <c r="E94" s="12" t="s">
        <v>514</v>
      </c>
      <c r="F94" s="12" t="s">
        <v>97</v>
      </c>
      <c r="G94" s="213">
        <v>20340000</v>
      </c>
      <c r="H94" s="214"/>
    </row>
    <row r="95" spans="1:8" ht="46.8" x14ac:dyDescent="0.3">
      <c r="A95" s="69" t="s">
        <v>177</v>
      </c>
      <c r="B95" s="14">
        <v>4</v>
      </c>
      <c r="C95" s="12" t="s">
        <v>186</v>
      </c>
      <c r="D95" s="12" t="s">
        <v>187</v>
      </c>
      <c r="E95" s="12" t="s">
        <v>188</v>
      </c>
      <c r="F95" s="11">
        <v>13</v>
      </c>
      <c r="G95" s="213">
        <v>19876193</v>
      </c>
      <c r="H95" s="214"/>
    </row>
    <row r="96" spans="1:8" ht="15.6" x14ac:dyDescent="0.3">
      <c r="A96" s="69" t="s">
        <v>177</v>
      </c>
      <c r="B96" s="14">
        <v>4</v>
      </c>
      <c r="C96" s="12" t="s">
        <v>218</v>
      </c>
      <c r="D96" s="12" t="s">
        <v>219</v>
      </c>
      <c r="E96" s="12" t="s">
        <v>220</v>
      </c>
      <c r="F96" s="11">
        <v>13</v>
      </c>
      <c r="G96" s="213">
        <v>49790000</v>
      </c>
      <c r="H96" s="214"/>
    </row>
    <row r="97" spans="1:10" ht="46.8" x14ac:dyDescent="0.3">
      <c r="A97" s="69" t="s">
        <v>177</v>
      </c>
      <c r="B97" s="14">
        <v>5</v>
      </c>
      <c r="C97" s="12" t="s">
        <v>59</v>
      </c>
      <c r="D97" s="12" t="s">
        <v>60</v>
      </c>
      <c r="E97" s="12" t="s">
        <v>515</v>
      </c>
      <c r="F97" s="12" t="s">
        <v>97</v>
      </c>
      <c r="G97" s="213">
        <v>3666288</v>
      </c>
      <c r="H97" s="214"/>
    </row>
    <row r="98" spans="1:10" ht="31.2" x14ac:dyDescent="0.3">
      <c r="A98" s="69" t="s">
        <v>177</v>
      </c>
      <c r="B98" s="14">
        <v>5</v>
      </c>
      <c r="C98" s="12" t="s">
        <v>93</v>
      </c>
      <c r="D98" s="12" t="s">
        <v>94</v>
      </c>
      <c r="E98" s="12" t="s">
        <v>516</v>
      </c>
      <c r="F98" s="12" t="s">
        <v>97</v>
      </c>
      <c r="G98" s="213">
        <v>5000000</v>
      </c>
      <c r="H98" s="214"/>
    </row>
    <row r="99" spans="1:10" ht="46.8" x14ac:dyDescent="0.3">
      <c r="A99" s="69" t="s">
        <v>177</v>
      </c>
      <c r="B99" s="14">
        <v>8</v>
      </c>
      <c r="C99" s="12" t="s">
        <v>517</v>
      </c>
      <c r="D99" s="12" t="s">
        <v>442</v>
      </c>
      <c r="E99" s="12" t="s">
        <v>518</v>
      </c>
      <c r="F99" s="12" t="s">
        <v>97</v>
      </c>
      <c r="G99" s="213">
        <v>317544</v>
      </c>
      <c r="H99" s="214"/>
    </row>
    <row r="100" spans="1:10" ht="31.2" x14ac:dyDescent="0.3">
      <c r="A100" s="69" t="s">
        <v>177</v>
      </c>
      <c r="B100" s="14">
        <v>8</v>
      </c>
      <c r="C100" s="12" t="s">
        <v>519</v>
      </c>
      <c r="D100" s="12" t="s">
        <v>520</v>
      </c>
      <c r="E100" s="12" t="s">
        <v>448</v>
      </c>
      <c r="F100" s="12" t="s">
        <v>97</v>
      </c>
      <c r="G100" s="213">
        <v>36540937</v>
      </c>
      <c r="H100" s="214"/>
    </row>
    <row r="101" spans="1:10" ht="31.2" x14ac:dyDescent="0.3">
      <c r="A101" s="69" t="s">
        <v>177</v>
      </c>
      <c r="B101" s="14">
        <v>8</v>
      </c>
      <c r="C101" s="12" t="s">
        <v>521</v>
      </c>
      <c r="D101" s="12" t="s">
        <v>121</v>
      </c>
      <c r="E101" s="12" t="s">
        <v>460</v>
      </c>
      <c r="F101" s="12" t="s">
        <v>97</v>
      </c>
      <c r="G101" s="213">
        <v>13015884</v>
      </c>
      <c r="H101" s="214"/>
    </row>
    <row r="102" spans="1:10" ht="31.2" x14ac:dyDescent="0.3">
      <c r="A102" s="69" t="s">
        <v>177</v>
      </c>
      <c r="B102" s="14">
        <v>8</v>
      </c>
      <c r="C102" s="12" t="s">
        <v>120</v>
      </c>
      <c r="D102" s="12" t="s">
        <v>121</v>
      </c>
      <c r="E102" s="12" t="s">
        <v>122</v>
      </c>
      <c r="F102" s="12" t="s">
        <v>97</v>
      </c>
      <c r="G102" s="213">
        <v>20001412</v>
      </c>
      <c r="H102" s="214"/>
    </row>
    <row r="103" spans="1:10" ht="15.6" x14ac:dyDescent="0.3">
      <c r="A103" s="69" t="s">
        <v>177</v>
      </c>
      <c r="B103" s="14">
        <v>8</v>
      </c>
      <c r="C103" s="12" t="s">
        <v>522</v>
      </c>
      <c r="D103" s="12" t="s">
        <v>469</v>
      </c>
      <c r="E103" s="12" t="s">
        <v>470</v>
      </c>
      <c r="F103" s="12" t="s">
        <v>97</v>
      </c>
      <c r="G103" s="213">
        <v>1529220</v>
      </c>
      <c r="H103" s="214"/>
    </row>
    <row r="104" spans="1:10" ht="15.6" x14ac:dyDescent="0.3">
      <c r="A104" s="69" t="s">
        <v>177</v>
      </c>
      <c r="B104" s="14">
        <v>9</v>
      </c>
      <c r="C104" s="12" t="s">
        <v>75</v>
      </c>
      <c r="D104" s="12" t="s">
        <v>76</v>
      </c>
      <c r="E104" s="12" t="s">
        <v>77</v>
      </c>
      <c r="F104" s="11">
        <v>15</v>
      </c>
      <c r="G104" s="213">
        <v>7000000</v>
      </c>
      <c r="H104" s="214"/>
    </row>
    <row r="105" spans="1:10" ht="15.6" x14ac:dyDescent="0.3">
      <c r="A105" s="69" t="s">
        <v>177</v>
      </c>
      <c r="B105" s="14">
        <v>9</v>
      </c>
      <c r="C105" s="12" t="s">
        <v>107</v>
      </c>
      <c r="D105" s="12" t="s">
        <v>108</v>
      </c>
      <c r="E105" s="12" t="s">
        <v>523</v>
      </c>
      <c r="F105" s="12" t="s">
        <v>97</v>
      </c>
      <c r="G105" s="213">
        <v>4601000</v>
      </c>
      <c r="H105" s="214"/>
    </row>
    <row r="106" spans="1:10" ht="15.6" x14ac:dyDescent="0.3">
      <c r="A106" s="69" t="s">
        <v>177</v>
      </c>
      <c r="B106" s="14">
        <v>9</v>
      </c>
      <c r="C106" s="12" t="s">
        <v>132</v>
      </c>
      <c r="D106" s="12" t="s">
        <v>133</v>
      </c>
      <c r="E106" s="12" t="s">
        <v>493</v>
      </c>
      <c r="F106" s="12" t="s">
        <v>97</v>
      </c>
      <c r="G106" s="213">
        <v>27444700</v>
      </c>
      <c r="H106" s="214"/>
    </row>
    <row r="107" spans="1:10" ht="31.2" x14ac:dyDescent="0.3">
      <c r="A107" s="69" t="s">
        <v>177</v>
      </c>
      <c r="B107" s="14">
        <v>9</v>
      </c>
      <c r="C107" s="12" t="s">
        <v>524</v>
      </c>
      <c r="D107" s="12" t="s">
        <v>133</v>
      </c>
      <c r="E107" s="12" t="s">
        <v>525</v>
      </c>
      <c r="F107" s="12" t="s">
        <v>97</v>
      </c>
      <c r="G107" s="213">
        <v>16678086</v>
      </c>
      <c r="H107" s="214"/>
    </row>
    <row r="108" spans="1:10" ht="31.2" x14ac:dyDescent="0.3">
      <c r="A108" s="69" t="s">
        <v>177</v>
      </c>
      <c r="B108" s="14">
        <v>9</v>
      </c>
      <c r="C108" s="12" t="s">
        <v>110</v>
      </c>
      <c r="D108" s="12" t="s">
        <v>111</v>
      </c>
      <c r="E108" s="12" t="s">
        <v>526</v>
      </c>
      <c r="F108" s="12" t="s">
        <v>97</v>
      </c>
      <c r="G108" s="213">
        <v>4332000</v>
      </c>
      <c r="H108" s="214"/>
    </row>
    <row r="109" spans="1:10" ht="15" customHeight="1" x14ac:dyDescent="0.3">
      <c r="A109" s="72" t="s">
        <v>237</v>
      </c>
      <c r="B109" s="70">
        <v>4</v>
      </c>
      <c r="C109" s="224" t="s">
        <v>37</v>
      </c>
      <c r="D109" s="224" t="s">
        <v>513</v>
      </c>
      <c r="E109" s="224" t="s">
        <v>527</v>
      </c>
      <c r="F109" s="48" t="s">
        <v>97</v>
      </c>
      <c r="G109" s="212">
        <v>20340000</v>
      </c>
      <c r="H109" s="211"/>
      <c r="J109" s="210">
        <v>50000</v>
      </c>
    </row>
    <row r="110" spans="1:10" ht="15" customHeight="1" x14ac:dyDescent="0.3">
      <c r="A110" s="72" t="s">
        <v>237</v>
      </c>
      <c r="B110" s="71">
        <v>5</v>
      </c>
      <c r="C110" s="224" t="s">
        <v>528</v>
      </c>
      <c r="D110" s="224" t="s">
        <v>339</v>
      </c>
      <c r="E110" s="224" t="s">
        <v>529</v>
      </c>
      <c r="F110" s="48" t="s">
        <v>341</v>
      </c>
      <c r="G110" s="212">
        <v>1000000</v>
      </c>
      <c r="H110" s="211"/>
      <c r="J110" s="224" t="s">
        <v>97</v>
      </c>
    </row>
    <row r="111" spans="1:10" ht="15" customHeight="1" x14ac:dyDescent="0.3">
      <c r="A111" s="72" t="s">
        <v>237</v>
      </c>
      <c r="B111" s="71">
        <v>8</v>
      </c>
      <c r="C111" s="224" t="s">
        <v>521</v>
      </c>
      <c r="D111" s="224" t="s">
        <v>121</v>
      </c>
      <c r="E111" s="224" t="s">
        <v>460</v>
      </c>
      <c r="F111" s="48" t="s">
        <v>97</v>
      </c>
      <c r="G111" s="212">
        <v>13015884</v>
      </c>
      <c r="H111" s="211"/>
      <c r="J111" s="210">
        <v>344728</v>
      </c>
    </row>
    <row r="112" spans="1:10" ht="15" customHeight="1" x14ac:dyDescent="0.3">
      <c r="A112" s="72" t="s">
        <v>237</v>
      </c>
      <c r="B112" s="71">
        <v>9</v>
      </c>
      <c r="C112" s="224" t="s">
        <v>107</v>
      </c>
      <c r="D112" s="224" t="s">
        <v>108</v>
      </c>
      <c r="E112" s="224" t="s">
        <v>523</v>
      </c>
      <c r="F112" s="48" t="s">
        <v>97</v>
      </c>
      <c r="G112" s="212">
        <v>4601000</v>
      </c>
      <c r="H112" s="211"/>
      <c r="J112" s="210">
        <v>90322</v>
      </c>
    </row>
    <row r="113" spans="1:10" ht="15" customHeight="1" x14ac:dyDescent="0.3">
      <c r="A113" s="72" t="s">
        <v>237</v>
      </c>
      <c r="B113" s="71">
        <v>9</v>
      </c>
      <c r="C113" s="224" t="s">
        <v>110</v>
      </c>
      <c r="D113" s="224" t="s">
        <v>111</v>
      </c>
      <c r="E113" s="224" t="s">
        <v>112</v>
      </c>
      <c r="F113" s="48" t="s">
        <v>97</v>
      </c>
      <c r="G113" s="212">
        <v>5600000</v>
      </c>
      <c r="H113" s="211"/>
      <c r="J113" s="210">
        <v>37000</v>
      </c>
    </row>
    <row r="114" spans="1:10" ht="15" customHeight="1" x14ac:dyDescent="0.3">
      <c r="A114" s="72" t="s">
        <v>237</v>
      </c>
      <c r="B114" s="70">
        <v>2</v>
      </c>
      <c r="C114" s="224" t="s">
        <v>348</v>
      </c>
      <c r="D114" s="224" t="s">
        <v>530</v>
      </c>
      <c r="E114" s="224" t="s">
        <v>350</v>
      </c>
      <c r="F114" s="48" t="s">
        <v>97</v>
      </c>
      <c r="G114" s="212">
        <v>62889860</v>
      </c>
      <c r="H114" s="211"/>
      <c r="J114" s="210">
        <v>109122</v>
      </c>
    </row>
    <row r="115" spans="1:10" x14ac:dyDescent="0.3">
      <c r="A115" s="72" t="s">
        <v>237</v>
      </c>
      <c r="B115" s="71">
        <v>2</v>
      </c>
      <c r="C115" s="224" t="s">
        <v>499</v>
      </c>
      <c r="D115" s="224" t="s">
        <v>136</v>
      </c>
      <c r="E115" s="224" t="s">
        <v>500</v>
      </c>
      <c r="F115" s="48" t="s">
        <v>97</v>
      </c>
      <c r="G115" s="212">
        <v>22353000</v>
      </c>
      <c r="H115" s="211"/>
      <c r="J115" s="210">
        <v>141090</v>
      </c>
    </row>
    <row r="116" spans="1:10" ht="28.2" x14ac:dyDescent="0.3">
      <c r="A116" s="72" t="s">
        <v>237</v>
      </c>
      <c r="B116" s="71">
        <v>2</v>
      </c>
      <c r="C116" s="224" t="s">
        <v>238</v>
      </c>
      <c r="D116" s="224" t="s">
        <v>239</v>
      </c>
      <c r="E116" s="224" t="s">
        <v>240</v>
      </c>
      <c r="F116" s="49">
        <v>15</v>
      </c>
      <c r="G116" s="212">
        <v>55000000</v>
      </c>
      <c r="H116" s="211"/>
      <c r="J116" s="210">
        <v>875010</v>
      </c>
    </row>
    <row r="117" spans="1:10" ht="28.2" x14ac:dyDescent="0.3">
      <c r="A117" s="72" t="s">
        <v>237</v>
      </c>
      <c r="B117" s="71">
        <v>2</v>
      </c>
      <c r="C117" s="224" t="s">
        <v>181</v>
      </c>
      <c r="D117" s="224" t="s">
        <v>531</v>
      </c>
      <c r="E117" s="224" t="s">
        <v>182</v>
      </c>
      <c r="F117" s="48" t="s">
        <v>97</v>
      </c>
      <c r="G117" s="212">
        <v>65000000</v>
      </c>
      <c r="H117" s="211"/>
      <c r="J117" s="210">
        <v>875010</v>
      </c>
    </row>
    <row r="118" spans="1:10" ht="28.2" x14ac:dyDescent="0.3">
      <c r="A118" s="72" t="s">
        <v>237</v>
      </c>
      <c r="B118" s="71">
        <v>2</v>
      </c>
      <c r="C118" s="224" t="s">
        <v>178</v>
      </c>
      <c r="D118" s="224" t="s">
        <v>239</v>
      </c>
      <c r="E118" s="224" t="s">
        <v>180</v>
      </c>
      <c r="F118" s="48" t="s">
        <v>97</v>
      </c>
      <c r="G118" s="212">
        <v>45000000</v>
      </c>
      <c r="H118" s="211"/>
      <c r="J118" s="210">
        <v>875010</v>
      </c>
    </row>
    <row r="119" spans="1:10" x14ac:dyDescent="0.3">
      <c r="A119" s="72" t="s">
        <v>237</v>
      </c>
      <c r="B119" s="71">
        <v>2</v>
      </c>
      <c r="C119" s="224" t="s">
        <v>213</v>
      </c>
      <c r="D119" s="224" t="s">
        <v>199</v>
      </c>
      <c r="E119" s="224" t="s">
        <v>214</v>
      </c>
      <c r="F119" s="48" t="s">
        <v>97</v>
      </c>
      <c r="G119" s="212">
        <v>64303800</v>
      </c>
      <c r="H119" s="211"/>
      <c r="J119" s="210">
        <v>55000</v>
      </c>
    </row>
    <row r="120" spans="1:10" ht="28.2" x14ac:dyDescent="0.3">
      <c r="A120" s="72" t="s">
        <v>237</v>
      </c>
      <c r="B120" s="71">
        <v>2</v>
      </c>
      <c r="C120" s="224" t="s">
        <v>198</v>
      </c>
      <c r="D120" s="224" t="s">
        <v>532</v>
      </c>
      <c r="E120" s="224" t="s">
        <v>533</v>
      </c>
      <c r="F120" s="48" t="s">
        <v>97</v>
      </c>
      <c r="G120" s="212">
        <v>950000</v>
      </c>
      <c r="H120" s="211"/>
      <c r="J120" s="210">
        <v>55000</v>
      </c>
    </row>
    <row r="121" spans="1:10" ht="28.2" x14ac:dyDescent="0.3">
      <c r="A121" s="72" t="s">
        <v>237</v>
      </c>
      <c r="B121" s="71">
        <v>3</v>
      </c>
      <c r="C121" s="224" t="s">
        <v>501</v>
      </c>
      <c r="D121" s="224" t="s">
        <v>388</v>
      </c>
      <c r="E121" s="224" t="s">
        <v>389</v>
      </c>
      <c r="F121" s="48" t="s">
        <v>97</v>
      </c>
      <c r="G121" s="212">
        <v>44301212</v>
      </c>
      <c r="H121" s="211"/>
      <c r="J121" s="210">
        <v>15966</v>
      </c>
    </row>
    <row r="122" spans="1:10" ht="42" x14ac:dyDescent="0.3">
      <c r="A122" s="72" t="s">
        <v>237</v>
      </c>
      <c r="B122" s="70">
        <v>3</v>
      </c>
      <c r="C122" s="224" t="s">
        <v>201</v>
      </c>
      <c r="D122" s="224" t="s">
        <v>280</v>
      </c>
      <c r="E122" s="224" t="s">
        <v>203</v>
      </c>
      <c r="F122" s="49">
        <v>14</v>
      </c>
      <c r="G122" s="212">
        <v>43400000</v>
      </c>
      <c r="H122" s="211"/>
      <c r="J122" s="210">
        <v>200000</v>
      </c>
    </row>
    <row r="123" spans="1:10" ht="28.2" x14ac:dyDescent="0.3">
      <c r="A123" s="72" t="s">
        <v>237</v>
      </c>
      <c r="B123" s="71">
        <v>3</v>
      </c>
      <c r="C123" s="224" t="s">
        <v>215</v>
      </c>
      <c r="D123" s="224" t="s">
        <v>216</v>
      </c>
      <c r="E123" s="224" t="s">
        <v>534</v>
      </c>
      <c r="F123" s="48" t="s">
        <v>97</v>
      </c>
      <c r="G123" s="212">
        <v>15000000</v>
      </c>
      <c r="H123" s="211"/>
      <c r="J123" s="210">
        <v>105000</v>
      </c>
    </row>
    <row r="124" spans="1:10" ht="28.2" x14ac:dyDescent="0.3">
      <c r="A124" s="72" t="s">
        <v>237</v>
      </c>
      <c r="B124" s="71">
        <v>4</v>
      </c>
      <c r="C124" s="224" t="s">
        <v>510</v>
      </c>
      <c r="D124" s="224" t="s">
        <v>535</v>
      </c>
      <c r="E124" s="224" t="s">
        <v>536</v>
      </c>
      <c r="F124" s="48" t="s">
        <v>97</v>
      </c>
      <c r="G124" s="212">
        <v>266000000</v>
      </c>
      <c r="H124" s="211"/>
      <c r="J124" s="210">
        <v>3979576</v>
      </c>
    </row>
    <row r="125" spans="1:10" x14ac:dyDescent="0.3">
      <c r="A125" s="72" t="s">
        <v>237</v>
      </c>
      <c r="B125" s="71">
        <v>4</v>
      </c>
      <c r="C125" s="224" t="s">
        <v>512</v>
      </c>
      <c r="D125" s="224" t="s">
        <v>409</v>
      </c>
      <c r="E125" s="224" t="s">
        <v>410</v>
      </c>
      <c r="F125" s="48" t="s">
        <v>341</v>
      </c>
      <c r="G125" s="212">
        <v>63000000</v>
      </c>
      <c r="H125" s="211"/>
      <c r="J125" s="210">
        <v>13300</v>
      </c>
    </row>
    <row r="126" spans="1:10" x14ac:dyDescent="0.3">
      <c r="A126" s="72" t="s">
        <v>237</v>
      </c>
      <c r="B126" s="71">
        <v>4</v>
      </c>
      <c r="C126" s="224" t="s">
        <v>268</v>
      </c>
      <c r="D126" s="224" t="s">
        <v>219</v>
      </c>
      <c r="E126" s="224" t="s">
        <v>269</v>
      </c>
      <c r="F126" s="49">
        <v>14</v>
      </c>
      <c r="G126" s="212">
        <v>50000000</v>
      </c>
      <c r="H126" s="211"/>
      <c r="J126" s="210">
        <v>113500</v>
      </c>
    </row>
    <row r="127" spans="1:10" x14ac:dyDescent="0.3">
      <c r="A127" s="72" t="s">
        <v>237</v>
      </c>
      <c r="B127" s="71">
        <v>4</v>
      </c>
      <c r="C127" s="224" t="s">
        <v>218</v>
      </c>
      <c r="D127" s="224" t="s">
        <v>219</v>
      </c>
      <c r="E127" s="224" t="s">
        <v>220</v>
      </c>
      <c r="F127" s="48" t="s">
        <v>97</v>
      </c>
      <c r="G127" s="212">
        <v>49790000</v>
      </c>
      <c r="H127" s="211"/>
      <c r="J127" s="210">
        <v>113500</v>
      </c>
    </row>
    <row r="128" spans="1:10" ht="42" x14ac:dyDescent="0.3">
      <c r="A128" s="72" t="s">
        <v>237</v>
      </c>
      <c r="B128" s="71">
        <v>5</v>
      </c>
      <c r="C128" s="224" t="s">
        <v>59</v>
      </c>
      <c r="D128" s="224" t="s">
        <v>60</v>
      </c>
      <c r="E128" s="224" t="s">
        <v>537</v>
      </c>
      <c r="F128" s="48" t="s">
        <v>97</v>
      </c>
      <c r="G128" s="212">
        <v>3666288</v>
      </c>
      <c r="H128" s="211"/>
      <c r="J128" s="224" t="s">
        <v>97</v>
      </c>
    </row>
    <row r="129" spans="1:10" ht="28.2" x14ac:dyDescent="0.3">
      <c r="A129" s="72" t="s">
        <v>237</v>
      </c>
      <c r="B129" s="71">
        <v>5</v>
      </c>
      <c r="C129" s="224" t="s">
        <v>246</v>
      </c>
      <c r="D129" s="224" t="s">
        <v>247</v>
      </c>
      <c r="E129" s="224" t="s">
        <v>248</v>
      </c>
      <c r="F129" s="49">
        <v>14</v>
      </c>
      <c r="G129" s="212">
        <v>35000000</v>
      </c>
      <c r="H129" s="211"/>
      <c r="J129" s="210">
        <v>67995</v>
      </c>
    </row>
    <row r="130" spans="1:10" ht="28.2" x14ac:dyDescent="0.3">
      <c r="A130" s="72" t="s">
        <v>237</v>
      </c>
      <c r="B130" s="71">
        <v>7</v>
      </c>
      <c r="C130" s="224" t="s">
        <v>249</v>
      </c>
      <c r="D130" s="224" t="s">
        <v>69</v>
      </c>
      <c r="E130" s="224" t="s">
        <v>250</v>
      </c>
      <c r="F130" s="49">
        <v>14</v>
      </c>
      <c r="G130" s="212">
        <v>26950000</v>
      </c>
      <c r="H130" s="211"/>
      <c r="J130" s="210">
        <v>290000</v>
      </c>
    </row>
    <row r="131" spans="1:10" x14ac:dyDescent="0.3">
      <c r="A131" s="72" t="s">
        <v>237</v>
      </c>
      <c r="B131" s="71">
        <v>9</v>
      </c>
      <c r="C131" s="224" t="s">
        <v>241</v>
      </c>
      <c r="D131" s="224" t="s">
        <v>76</v>
      </c>
      <c r="E131" s="224" t="s">
        <v>242</v>
      </c>
      <c r="F131" s="49">
        <v>15</v>
      </c>
      <c r="G131" s="212">
        <v>7000000</v>
      </c>
      <c r="H131" s="211"/>
      <c r="J131" s="210">
        <v>59249</v>
      </c>
    </row>
    <row r="132" spans="1:10" ht="28.2" x14ac:dyDescent="0.3">
      <c r="A132" s="72" t="s">
        <v>237</v>
      </c>
      <c r="B132" s="71">
        <v>9</v>
      </c>
      <c r="C132" s="224" t="s">
        <v>75</v>
      </c>
      <c r="D132" s="224" t="s">
        <v>76</v>
      </c>
      <c r="E132" s="224" t="s">
        <v>538</v>
      </c>
      <c r="F132" s="48" t="s">
        <v>97</v>
      </c>
      <c r="G132" s="212">
        <v>7000000</v>
      </c>
      <c r="H132" s="211"/>
      <c r="J132" s="210">
        <v>59249</v>
      </c>
    </row>
    <row r="133" spans="1:10" x14ac:dyDescent="0.3">
      <c r="A133" s="72" t="s">
        <v>237</v>
      </c>
      <c r="B133" s="71">
        <v>9</v>
      </c>
      <c r="C133" s="224" t="s">
        <v>132</v>
      </c>
      <c r="D133" s="224" t="s">
        <v>133</v>
      </c>
      <c r="E133" s="224" t="s">
        <v>493</v>
      </c>
      <c r="F133" s="48" t="s">
        <v>97</v>
      </c>
      <c r="G133" s="212">
        <v>27444700</v>
      </c>
      <c r="H133" s="211"/>
      <c r="J133" s="210">
        <v>1420000</v>
      </c>
    </row>
    <row r="134" spans="1:10" ht="28.2" x14ac:dyDescent="0.3">
      <c r="A134" s="72" t="s">
        <v>237</v>
      </c>
      <c r="B134" s="71">
        <v>9</v>
      </c>
      <c r="C134" s="224" t="s">
        <v>524</v>
      </c>
      <c r="D134" s="224" t="s">
        <v>133</v>
      </c>
      <c r="E134" s="224" t="s">
        <v>539</v>
      </c>
      <c r="F134" s="48" t="s">
        <v>97</v>
      </c>
      <c r="G134" s="212">
        <v>16678086</v>
      </c>
      <c r="H134" s="211"/>
      <c r="J134" s="210">
        <v>1420000</v>
      </c>
    </row>
    <row r="135" spans="1:10" ht="28.2" x14ac:dyDescent="0.3">
      <c r="A135" s="72" t="s">
        <v>237</v>
      </c>
      <c r="B135" s="71">
        <v>9</v>
      </c>
      <c r="C135" s="224" t="s">
        <v>196</v>
      </c>
      <c r="D135" s="224" t="s">
        <v>133</v>
      </c>
      <c r="E135" s="224" t="s">
        <v>260</v>
      </c>
      <c r="F135" s="49">
        <v>15</v>
      </c>
      <c r="G135" s="212">
        <v>9000000</v>
      </c>
      <c r="H135" s="211"/>
      <c r="J135" s="210">
        <v>1420000</v>
      </c>
    </row>
    <row r="136" spans="1:10" ht="28.2" x14ac:dyDescent="0.3">
      <c r="A136" s="72" t="s">
        <v>237</v>
      </c>
      <c r="B136" s="71">
        <v>8</v>
      </c>
      <c r="C136" s="224" t="s">
        <v>221</v>
      </c>
      <c r="D136" s="224" t="s">
        <v>121</v>
      </c>
      <c r="E136" s="224" t="s">
        <v>270</v>
      </c>
      <c r="F136" s="49">
        <v>13</v>
      </c>
      <c r="G136" s="212">
        <v>31000000</v>
      </c>
      <c r="H136" s="211"/>
      <c r="J136" s="210">
        <v>875000</v>
      </c>
    </row>
    <row r="137" spans="1:10" x14ac:dyDescent="0.3">
      <c r="A137" s="72" t="s">
        <v>237</v>
      </c>
      <c r="B137" s="71">
        <v>4</v>
      </c>
      <c r="C137" s="224" t="s">
        <v>261</v>
      </c>
      <c r="D137" s="224" t="s">
        <v>262</v>
      </c>
      <c r="E137" s="224" t="s">
        <v>263</v>
      </c>
      <c r="F137" s="49">
        <v>13</v>
      </c>
      <c r="G137" s="212">
        <v>34965000</v>
      </c>
      <c r="H137" s="211"/>
      <c r="J137" s="210">
        <v>2000000</v>
      </c>
    </row>
    <row r="138" spans="1:10" ht="28.2" x14ac:dyDescent="0.3">
      <c r="A138" s="72" t="s">
        <v>237</v>
      </c>
      <c r="B138" s="70">
        <v>8</v>
      </c>
      <c r="C138" s="224" t="s">
        <v>226</v>
      </c>
      <c r="D138" s="224" t="s">
        <v>102</v>
      </c>
      <c r="E138" s="224" t="s">
        <v>264</v>
      </c>
      <c r="F138" s="49">
        <v>13</v>
      </c>
      <c r="G138" s="212">
        <v>45000000</v>
      </c>
      <c r="H138" s="211"/>
      <c r="J138" s="210">
        <v>71700</v>
      </c>
    </row>
    <row r="139" spans="1:10" x14ac:dyDescent="0.3">
      <c r="A139" s="72" t="s">
        <v>237</v>
      </c>
      <c r="B139" s="71">
        <v>5</v>
      </c>
      <c r="C139" s="224" t="s">
        <v>126</v>
      </c>
      <c r="D139" s="224" t="s">
        <v>127</v>
      </c>
      <c r="E139" s="224" t="s">
        <v>128</v>
      </c>
      <c r="F139" s="49">
        <v>13</v>
      </c>
      <c r="G139" s="212">
        <v>9402000</v>
      </c>
      <c r="H139" s="211"/>
      <c r="J139" s="210">
        <v>513624</v>
      </c>
    </row>
    <row r="140" spans="1:10" x14ac:dyDescent="0.3">
      <c r="A140" s="72" t="s">
        <v>237</v>
      </c>
      <c r="B140" s="71">
        <v>9</v>
      </c>
      <c r="C140" s="224" t="s">
        <v>223</v>
      </c>
      <c r="D140" s="224" t="s">
        <v>133</v>
      </c>
      <c r="E140" s="224" t="s">
        <v>224</v>
      </c>
      <c r="F140" s="49">
        <v>13</v>
      </c>
      <c r="G140" s="212">
        <v>50000000</v>
      </c>
      <c r="H140" s="211"/>
      <c r="J140" s="210">
        <v>1430000</v>
      </c>
    </row>
    <row r="141" spans="1:10" ht="28.2" x14ac:dyDescent="0.3">
      <c r="A141" s="72" t="s">
        <v>237</v>
      </c>
      <c r="B141" s="71">
        <v>5</v>
      </c>
      <c r="C141" s="224" t="s">
        <v>251</v>
      </c>
      <c r="D141" s="224" t="s">
        <v>252</v>
      </c>
      <c r="E141" s="224" t="s">
        <v>253</v>
      </c>
      <c r="F141" s="49">
        <v>13</v>
      </c>
      <c r="G141" s="212">
        <v>48655933</v>
      </c>
      <c r="H141" s="211"/>
      <c r="J141" s="210">
        <v>44000</v>
      </c>
    </row>
    <row r="142" spans="1:10" ht="28.2" x14ac:dyDescent="0.3">
      <c r="A142" s="72" t="s">
        <v>237</v>
      </c>
      <c r="B142" s="71">
        <v>6</v>
      </c>
      <c r="C142" s="224" t="s">
        <v>254</v>
      </c>
      <c r="D142" s="224" t="s">
        <v>44</v>
      </c>
      <c r="E142" s="224" t="s">
        <v>255</v>
      </c>
      <c r="F142" s="49">
        <v>13</v>
      </c>
      <c r="G142" s="212">
        <v>7988220</v>
      </c>
      <c r="H142" s="211"/>
      <c r="J142" s="210">
        <v>47041</v>
      </c>
    </row>
    <row r="143" spans="1:10" x14ac:dyDescent="0.3">
      <c r="A143" s="72" t="s">
        <v>237</v>
      </c>
      <c r="B143" s="71">
        <v>8</v>
      </c>
      <c r="C143" s="224" t="s">
        <v>243</v>
      </c>
      <c r="D143" s="224" t="s">
        <v>244</v>
      </c>
      <c r="E143" s="224" t="s">
        <v>245</v>
      </c>
      <c r="F143" s="49">
        <v>13</v>
      </c>
      <c r="G143" s="212">
        <v>2500000</v>
      </c>
      <c r="H143" s="211"/>
      <c r="J143" s="210">
        <v>1287</v>
      </c>
    </row>
    <row r="144" spans="1:10" ht="28.2" x14ac:dyDescent="0.3">
      <c r="A144" s="72" t="s">
        <v>237</v>
      </c>
      <c r="B144" s="71">
        <v>2</v>
      </c>
      <c r="C144" s="224" t="s">
        <v>154</v>
      </c>
      <c r="D144" s="224" t="s">
        <v>155</v>
      </c>
      <c r="E144" s="224" t="s">
        <v>271</v>
      </c>
      <c r="F144" s="49">
        <v>13</v>
      </c>
      <c r="G144" s="212">
        <v>50000000</v>
      </c>
      <c r="H144" s="211"/>
      <c r="J144" s="210">
        <v>361492</v>
      </c>
    </row>
    <row r="145" spans="1:10" ht="28.2" x14ac:dyDescent="0.3">
      <c r="A145" s="72" t="s">
        <v>237</v>
      </c>
      <c r="B145" s="71">
        <v>2</v>
      </c>
      <c r="C145" s="224" t="s">
        <v>157</v>
      </c>
      <c r="D145" s="224" t="s">
        <v>155</v>
      </c>
      <c r="E145" s="224" t="s">
        <v>272</v>
      </c>
      <c r="F145" s="49">
        <v>13</v>
      </c>
      <c r="G145" s="212">
        <v>50000000</v>
      </c>
      <c r="H145" s="211"/>
      <c r="J145" s="210">
        <v>361492</v>
      </c>
    </row>
    <row r="146" spans="1:10" ht="28.2" x14ac:dyDescent="0.3">
      <c r="A146" s="74" t="s">
        <v>288</v>
      </c>
      <c r="B146" s="70">
        <v>9</v>
      </c>
      <c r="C146" s="225" t="s">
        <v>110</v>
      </c>
      <c r="D146" s="225" t="s">
        <v>111</v>
      </c>
      <c r="E146" s="225" t="s">
        <v>540</v>
      </c>
      <c r="F146" s="225" t="s">
        <v>97</v>
      </c>
      <c r="G146" s="50">
        <v>5600000</v>
      </c>
      <c r="J146" s="56">
        <v>37000</v>
      </c>
    </row>
    <row r="147" spans="1:10" ht="42" x14ac:dyDescent="0.3">
      <c r="A147" s="74" t="s">
        <v>288</v>
      </c>
      <c r="B147" s="71">
        <v>5</v>
      </c>
      <c r="C147" s="48" t="s">
        <v>59</v>
      </c>
      <c r="D147" s="48" t="s">
        <v>60</v>
      </c>
      <c r="E147" s="48" t="s">
        <v>61</v>
      </c>
      <c r="F147" s="48" t="s">
        <v>97</v>
      </c>
      <c r="G147" s="50">
        <v>3666288</v>
      </c>
      <c r="J147" s="48" t="s">
        <v>97</v>
      </c>
    </row>
    <row r="148" spans="1:10" x14ac:dyDescent="0.3">
      <c r="A148" s="74" t="s">
        <v>288</v>
      </c>
      <c r="B148" s="71">
        <v>2</v>
      </c>
      <c r="C148" s="48" t="s">
        <v>198</v>
      </c>
      <c r="D148" s="48" t="s">
        <v>199</v>
      </c>
      <c r="E148" s="48" t="s">
        <v>200</v>
      </c>
      <c r="F148" s="48" t="s">
        <v>97</v>
      </c>
      <c r="G148" s="50">
        <v>950000</v>
      </c>
      <c r="J148" s="56">
        <v>55000</v>
      </c>
    </row>
    <row r="149" spans="1:10" ht="28.2" x14ac:dyDescent="0.3">
      <c r="A149" s="74" t="s">
        <v>288</v>
      </c>
      <c r="B149" s="71">
        <v>2</v>
      </c>
      <c r="C149" s="48" t="s">
        <v>499</v>
      </c>
      <c r="D149" s="48" t="s">
        <v>136</v>
      </c>
      <c r="E149" s="48" t="s">
        <v>541</v>
      </c>
      <c r="F149" s="48" t="s">
        <v>97</v>
      </c>
      <c r="G149" s="50">
        <v>56635524</v>
      </c>
      <c r="J149" s="56">
        <v>141090</v>
      </c>
    </row>
    <row r="150" spans="1:10" x14ac:dyDescent="0.3">
      <c r="A150" s="74" t="s">
        <v>288</v>
      </c>
      <c r="B150" s="71">
        <v>2</v>
      </c>
      <c r="C150" s="48" t="s">
        <v>213</v>
      </c>
      <c r="D150" s="48" t="s">
        <v>199</v>
      </c>
      <c r="E150" s="48" t="s">
        <v>214</v>
      </c>
      <c r="F150" s="48" t="s">
        <v>97</v>
      </c>
      <c r="G150" s="50">
        <v>69600000</v>
      </c>
      <c r="J150" s="56">
        <v>55000</v>
      </c>
    </row>
    <row r="151" spans="1:10" ht="28.2" x14ac:dyDescent="0.3">
      <c r="A151" s="74" t="s">
        <v>288</v>
      </c>
      <c r="B151" s="71">
        <v>9</v>
      </c>
      <c r="C151" s="48" t="s">
        <v>524</v>
      </c>
      <c r="D151" s="48" t="s">
        <v>133</v>
      </c>
      <c r="E151" s="48" t="s">
        <v>525</v>
      </c>
      <c r="F151" s="48" t="s">
        <v>97</v>
      </c>
      <c r="G151" s="50">
        <v>36911173</v>
      </c>
      <c r="J151" s="56">
        <v>1420000</v>
      </c>
    </row>
    <row r="152" spans="1:10" x14ac:dyDescent="0.3">
      <c r="A152" s="74" t="s">
        <v>288</v>
      </c>
      <c r="B152" s="71">
        <v>9</v>
      </c>
      <c r="C152" s="48" t="s">
        <v>241</v>
      </c>
      <c r="D152" s="48" t="s">
        <v>76</v>
      </c>
      <c r="E152" s="48" t="s">
        <v>242</v>
      </c>
      <c r="F152" s="48" t="s">
        <v>97</v>
      </c>
      <c r="G152" s="50">
        <v>7000000</v>
      </c>
      <c r="J152" s="56">
        <v>59249</v>
      </c>
    </row>
    <row r="153" spans="1:10" ht="28.2" x14ac:dyDescent="0.3">
      <c r="A153" s="74" t="s">
        <v>288</v>
      </c>
      <c r="B153" s="71">
        <v>2</v>
      </c>
      <c r="C153" s="48" t="s">
        <v>348</v>
      </c>
      <c r="D153" s="48" t="s">
        <v>542</v>
      </c>
      <c r="E153" s="48" t="s">
        <v>350</v>
      </c>
      <c r="F153" s="48" t="s">
        <v>97</v>
      </c>
      <c r="G153" s="50">
        <v>62889860</v>
      </c>
      <c r="J153" s="56">
        <v>109122</v>
      </c>
    </row>
    <row r="154" spans="1:10" ht="28.2" x14ac:dyDescent="0.3">
      <c r="A154" s="74" t="s">
        <v>288</v>
      </c>
      <c r="B154" s="71">
        <v>2</v>
      </c>
      <c r="C154" s="48" t="s">
        <v>181</v>
      </c>
      <c r="D154" s="48" t="s">
        <v>179</v>
      </c>
      <c r="E154" s="48" t="s">
        <v>182</v>
      </c>
      <c r="F154" s="48" t="s">
        <v>97</v>
      </c>
      <c r="G154" s="50">
        <v>118000000</v>
      </c>
      <c r="J154" s="56">
        <v>875010</v>
      </c>
    </row>
    <row r="155" spans="1:10" ht="28.2" x14ac:dyDescent="0.3">
      <c r="A155" s="74" t="s">
        <v>288</v>
      </c>
      <c r="B155" s="71">
        <v>3</v>
      </c>
      <c r="C155" s="48" t="s">
        <v>501</v>
      </c>
      <c r="D155" s="48" t="s">
        <v>388</v>
      </c>
      <c r="E155" s="48" t="s">
        <v>389</v>
      </c>
      <c r="F155" s="48" t="s">
        <v>97</v>
      </c>
      <c r="G155" s="50">
        <v>47301212</v>
      </c>
      <c r="J155" s="56">
        <v>15966</v>
      </c>
    </row>
    <row r="156" spans="1:10" x14ac:dyDescent="0.3">
      <c r="A156" s="74" t="s">
        <v>288</v>
      </c>
      <c r="B156" s="70">
        <v>8</v>
      </c>
      <c r="C156" s="225" t="s">
        <v>543</v>
      </c>
      <c r="D156" s="225" t="s">
        <v>544</v>
      </c>
      <c r="E156" s="225" t="s">
        <v>545</v>
      </c>
      <c r="F156" s="225" t="s">
        <v>97</v>
      </c>
      <c r="G156" s="50">
        <v>8000000</v>
      </c>
      <c r="J156" s="56">
        <v>422000</v>
      </c>
    </row>
    <row r="157" spans="1:10" ht="28.2" x14ac:dyDescent="0.3">
      <c r="A157" s="74" t="s">
        <v>288</v>
      </c>
      <c r="B157" s="71">
        <v>4</v>
      </c>
      <c r="C157" s="48" t="s">
        <v>546</v>
      </c>
      <c r="D157" s="48" t="s">
        <v>547</v>
      </c>
      <c r="E157" s="48" t="s">
        <v>548</v>
      </c>
      <c r="F157" s="48" t="s">
        <v>97</v>
      </c>
      <c r="G157" s="50">
        <v>3228050</v>
      </c>
      <c r="J157" s="56">
        <v>289192</v>
      </c>
    </row>
    <row r="158" spans="1:10" x14ac:dyDescent="0.3">
      <c r="A158" s="74" t="s">
        <v>288</v>
      </c>
      <c r="B158" s="71">
        <v>3</v>
      </c>
      <c r="C158" s="48" t="s">
        <v>549</v>
      </c>
      <c r="D158" s="48" t="s">
        <v>550</v>
      </c>
      <c r="E158" s="48" t="s">
        <v>551</v>
      </c>
      <c r="F158" s="48" t="s">
        <v>97</v>
      </c>
      <c r="G158" s="50">
        <v>28884000</v>
      </c>
      <c r="J158" s="56">
        <v>8628</v>
      </c>
    </row>
    <row r="159" spans="1:10" ht="28.2" x14ac:dyDescent="0.3">
      <c r="A159" s="74" t="s">
        <v>288</v>
      </c>
      <c r="B159" s="71">
        <v>5</v>
      </c>
      <c r="C159" s="48" t="s">
        <v>552</v>
      </c>
      <c r="D159" s="48" t="s">
        <v>553</v>
      </c>
      <c r="E159" s="48" t="s">
        <v>554</v>
      </c>
      <c r="F159" s="48" t="s">
        <v>97</v>
      </c>
      <c r="G159" s="50">
        <v>33329915</v>
      </c>
      <c r="J159" s="56">
        <v>6359</v>
      </c>
    </row>
    <row r="160" spans="1:10" ht="28.2" x14ac:dyDescent="0.3">
      <c r="A160" s="74" t="s">
        <v>288</v>
      </c>
      <c r="B160" s="70">
        <v>6</v>
      </c>
      <c r="C160" s="225" t="s">
        <v>254</v>
      </c>
      <c r="D160" s="225" t="s">
        <v>555</v>
      </c>
      <c r="E160" s="225" t="s">
        <v>556</v>
      </c>
      <c r="F160" s="225" t="s">
        <v>97</v>
      </c>
      <c r="G160" s="50">
        <v>7988220</v>
      </c>
      <c r="J160" s="56">
        <v>47041</v>
      </c>
    </row>
    <row r="161" spans="1:10" ht="28.2" x14ac:dyDescent="0.3">
      <c r="A161" s="74" t="s">
        <v>288</v>
      </c>
      <c r="B161" s="71">
        <v>2</v>
      </c>
      <c r="C161" s="48" t="s">
        <v>238</v>
      </c>
      <c r="D161" s="48" t="s">
        <v>179</v>
      </c>
      <c r="E161" s="48" t="s">
        <v>240</v>
      </c>
      <c r="F161" s="48" t="s">
        <v>97</v>
      </c>
      <c r="G161" s="50">
        <v>55000000</v>
      </c>
      <c r="J161" s="56">
        <v>875010</v>
      </c>
    </row>
    <row r="162" spans="1:10" ht="28.2" x14ac:dyDescent="0.3">
      <c r="A162" s="74" t="s">
        <v>288</v>
      </c>
      <c r="B162" s="71">
        <v>3</v>
      </c>
      <c r="C162" s="48" t="s">
        <v>201</v>
      </c>
      <c r="D162" s="48" t="s">
        <v>557</v>
      </c>
      <c r="E162" s="48" t="s">
        <v>203</v>
      </c>
      <c r="F162" s="48" t="s">
        <v>97</v>
      </c>
      <c r="G162" s="50">
        <v>3000000</v>
      </c>
      <c r="J162" s="56">
        <v>200000</v>
      </c>
    </row>
    <row r="163" spans="1:10" ht="28.2" x14ac:dyDescent="0.3">
      <c r="A163" s="74" t="s">
        <v>288</v>
      </c>
      <c r="B163" s="71">
        <v>5</v>
      </c>
      <c r="C163" s="48" t="s">
        <v>246</v>
      </c>
      <c r="D163" s="48" t="s">
        <v>247</v>
      </c>
      <c r="E163" s="48" t="s">
        <v>558</v>
      </c>
      <c r="F163" s="48" t="s">
        <v>97</v>
      </c>
      <c r="G163" s="50">
        <v>35000000</v>
      </c>
      <c r="J163" s="56">
        <v>67995</v>
      </c>
    </row>
    <row r="164" spans="1:10" ht="28.2" x14ac:dyDescent="0.3">
      <c r="A164" s="74" t="s">
        <v>288</v>
      </c>
      <c r="B164" s="71">
        <v>7</v>
      </c>
      <c r="C164" s="48" t="s">
        <v>249</v>
      </c>
      <c r="D164" s="48" t="s">
        <v>69</v>
      </c>
      <c r="E164" s="48" t="s">
        <v>250</v>
      </c>
      <c r="F164" s="48" t="s">
        <v>97</v>
      </c>
      <c r="G164" s="50">
        <v>26950000</v>
      </c>
      <c r="J164" s="56">
        <v>290000</v>
      </c>
    </row>
    <row r="165" spans="1:10" x14ac:dyDescent="0.3">
      <c r="A165" s="74" t="s">
        <v>288</v>
      </c>
      <c r="B165" s="71">
        <v>9</v>
      </c>
      <c r="C165" s="48" t="s">
        <v>196</v>
      </c>
      <c r="D165" s="48" t="s">
        <v>133</v>
      </c>
      <c r="E165" s="48" t="s">
        <v>197</v>
      </c>
      <c r="F165" s="48" t="s">
        <v>97</v>
      </c>
      <c r="G165" s="50">
        <v>9000000</v>
      </c>
      <c r="J165" s="56">
        <v>1420000</v>
      </c>
    </row>
    <row r="166" spans="1:10" ht="28.2" x14ac:dyDescent="0.3">
      <c r="A166" s="74" t="s">
        <v>288</v>
      </c>
      <c r="B166" s="71">
        <v>4</v>
      </c>
      <c r="C166" s="48" t="s">
        <v>510</v>
      </c>
      <c r="D166" s="48" t="s">
        <v>406</v>
      </c>
      <c r="E166" s="48" t="s">
        <v>407</v>
      </c>
      <c r="F166" s="48" t="s">
        <v>97</v>
      </c>
      <c r="G166" s="50">
        <v>3000000</v>
      </c>
      <c r="J166" s="56">
        <v>3979576</v>
      </c>
    </row>
    <row r="167" spans="1:10" ht="28.2" x14ac:dyDescent="0.3">
      <c r="A167" s="74" t="s">
        <v>288</v>
      </c>
      <c r="B167" s="71">
        <v>4</v>
      </c>
      <c r="C167" s="48" t="s">
        <v>261</v>
      </c>
      <c r="D167" s="48" t="s">
        <v>262</v>
      </c>
      <c r="E167" s="48" t="s">
        <v>559</v>
      </c>
      <c r="F167" s="48" t="s">
        <v>97</v>
      </c>
      <c r="G167" s="50">
        <v>34965000</v>
      </c>
      <c r="J167" s="56">
        <v>2000000</v>
      </c>
    </row>
    <row r="168" spans="1:10" x14ac:dyDescent="0.3">
      <c r="A168" s="74" t="s">
        <v>288</v>
      </c>
      <c r="B168" s="71">
        <v>8</v>
      </c>
      <c r="C168" s="48" t="s">
        <v>226</v>
      </c>
      <c r="D168" s="48" t="s">
        <v>102</v>
      </c>
      <c r="E168" s="48" t="s">
        <v>227</v>
      </c>
      <c r="F168" s="48" t="s">
        <v>97</v>
      </c>
      <c r="G168" s="50">
        <v>45000000</v>
      </c>
      <c r="J168" s="56">
        <v>71700</v>
      </c>
    </row>
    <row r="169" spans="1:10" x14ac:dyDescent="0.3">
      <c r="A169" s="74" t="s">
        <v>288</v>
      </c>
      <c r="B169" s="71">
        <v>9</v>
      </c>
      <c r="C169" s="48" t="s">
        <v>223</v>
      </c>
      <c r="D169" s="48" t="s">
        <v>133</v>
      </c>
      <c r="E169" s="48" t="s">
        <v>224</v>
      </c>
      <c r="F169" s="48" t="s">
        <v>97</v>
      </c>
      <c r="G169" s="50">
        <v>50000000</v>
      </c>
      <c r="J169" s="56">
        <v>1430000</v>
      </c>
    </row>
    <row r="170" spans="1:10" ht="28.2" x14ac:dyDescent="0.3">
      <c r="A170" s="74" t="s">
        <v>288</v>
      </c>
      <c r="B170" s="70">
        <v>5</v>
      </c>
      <c r="C170" s="225" t="s">
        <v>251</v>
      </c>
      <c r="D170" s="225" t="s">
        <v>560</v>
      </c>
      <c r="E170" s="225" t="s">
        <v>253</v>
      </c>
      <c r="F170" s="225" t="s">
        <v>97</v>
      </c>
      <c r="G170" s="50">
        <v>48655933</v>
      </c>
      <c r="J170" s="56">
        <v>44000</v>
      </c>
    </row>
    <row r="171" spans="1:10" x14ac:dyDescent="0.3">
      <c r="A171" s="74" t="s">
        <v>288</v>
      </c>
      <c r="B171" s="71">
        <v>8</v>
      </c>
      <c r="C171" s="48" t="s">
        <v>243</v>
      </c>
      <c r="D171" s="48" t="s">
        <v>244</v>
      </c>
      <c r="E171" s="48" t="s">
        <v>245</v>
      </c>
      <c r="F171" s="48" t="s">
        <v>97</v>
      </c>
      <c r="G171" s="50">
        <v>2500000</v>
      </c>
      <c r="J171" s="56">
        <v>1287</v>
      </c>
    </row>
    <row r="172" spans="1:10" x14ac:dyDescent="0.3">
      <c r="A172" s="74" t="s">
        <v>288</v>
      </c>
      <c r="B172" s="71">
        <v>2</v>
      </c>
      <c r="C172" s="48" t="s">
        <v>157</v>
      </c>
      <c r="D172" s="48" t="s">
        <v>155</v>
      </c>
      <c r="E172" s="48" t="s">
        <v>158</v>
      </c>
      <c r="F172" s="48" t="s">
        <v>97</v>
      </c>
      <c r="G172" s="50">
        <v>100000000</v>
      </c>
      <c r="J172" s="56">
        <v>361492</v>
      </c>
    </row>
    <row r="173" spans="1:10" ht="28.2" x14ac:dyDescent="0.3">
      <c r="A173" s="74" t="s">
        <v>288</v>
      </c>
      <c r="B173" s="71">
        <v>5</v>
      </c>
      <c r="C173" s="48" t="s">
        <v>561</v>
      </c>
      <c r="D173" s="48" t="s">
        <v>339</v>
      </c>
      <c r="E173" s="48" t="s">
        <v>562</v>
      </c>
      <c r="F173" s="48" t="s">
        <v>341</v>
      </c>
      <c r="G173" s="50">
        <v>1000000</v>
      </c>
      <c r="J173" s="48" t="s">
        <v>97</v>
      </c>
    </row>
    <row r="174" spans="1:10" ht="28.2" x14ac:dyDescent="0.3">
      <c r="A174" s="74" t="s">
        <v>288</v>
      </c>
      <c r="B174" s="71">
        <v>1</v>
      </c>
      <c r="C174" s="48" t="s">
        <v>563</v>
      </c>
      <c r="D174" s="48" t="s">
        <v>564</v>
      </c>
      <c r="E174" s="48" t="s">
        <v>565</v>
      </c>
      <c r="F174" s="48" t="s">
        <v>97</v>
      </c>
      <c r="G174" s="50">
        <v>12859255</v>
      </c>
      <c r="J174" s="56">
        <v>3499</v>
      </c>
    </row>
    <row r="175" spans="1:10" ht="28.2" x14ac:dyDescent="0.3">
      <c r="A175" s="74" t="s">
        <v>288</v>
      </c>
      <c r="B175" s="71">
        <v>4</v>
      </c>
      <c r="C175" s="48" t="s">
        <v>295</v>
      </c>
      <c r="D175" s="48" t="s">
        <v>296</v>
      </c>
      <c r="E175" s="48" t="s">
        <v>297</v>
      </c>
      <c r="F175" s="49">
        <v>15</v>
      </c>
      <c r="G175" s="50">
        <v>50000000</v>
      </c>
      <c r="J175" s="56">
        <v>425000</v>
      </c>
    </row>
    <row r="176" spans="1:10" ht="28.2" x14ac:dyDescent="0.3">
      <c r="A176" s="74" t="s">
        <v>288</v>
      </c>
      <c r="B176" s="71">
        <v>4</v>
      </c>
      <c r="C176" s="48" t="s">
        <v>309</v>
      </c>
      <c r="D176" s="48" t="s">
        <v>310</v>
      </c>
      <c r="E176" s="48" t="s">
        <v>311</v>
      </c>
      <c r="F176" s="48" t="s">
        <v>294</v>
      </c>
      <c r="G176" s="50">
        <v>72240031</v>
      </c>
      <c r="J176" s="56">
        <v>105000</v>
      </c>
    </row>
    <row r="177" spans="1:10" x14ac:dyDescent="0.3">
      <c r="A177" s="74" t="s">
        <v>288</v>
      </c>
      <c r="B177" s="71">
        <v>5</v>
      </c>
      <c r="C177" s="48" t="s">
        <v>289</v>
      </c>
      <c r="D177" s="48" t="s">
        <v>290</v>
      </c>
      <c r="E177" s="48" t="s">
        <v>291</v>
      </c>
      <c r="F177" s="48" t="s">
        <v>294</v>
      </c>
      <c r="G177" s="50">
        <v>50000000</v>
      </c>
      <c r="J177" s="56">
        <v>91563</v>
      </c>
    </row>
    <row r="178" spans="1:10" ht="28.2" x14ac:dyDescent="0.3">
      <c r="A178" s="74" t="s">
        <v>288</v>
      </c>
      <c r="B178" s="71">
        <v>8</v>
      </c>
      <c r="C178" s="48" t="s">
        <v>298</v>
      </c>
      <c r="D178" s="48" t="s">
        <v>299</v>
      </c>
      <c r="E178" s="48" t="s">
        <v>300</v>
      </c>
      <c r="F178" s="49">
        <v>14</v>
      </c>
      <c r="G178" s="50">
        <v>15000000</v>
      </c>
      <c r="J178" s="56">
        <v>905262</v>
      </c>
    </row>
    <row r="179" spans="1:10" ht="28.2" x14ac:dyDescent="0.3">
      <c r="A179" s="74" t="s">
        <v>288</v>
      </c>
      <c r="B179" s="71">
        <v>2</v>
      </c>
      <c r="C179" s="48" t="s">
        <v>273</v>
      </c>
      <c r="D179" s="48" t="s">
        <v>274</v>
      </c>
      <c r="E179" s="48" t="s">
        <v>321</v>
      </c>
      <c r="F179" s="49">
        <v>13</v>
      </c>
      <c r="G179" s="50">
        <v>30000000</v>
      </c>
      <c r="J179" s="56">
        <v>30118</v>
      </c>
    </row>
    <row r="180" spans="1:10" x14ac:dyDescent="0.3">
      <c r="A180" s="74" t="s">
        <v>288</v>
      </c>
      <c r="B180" s="71">
        <v>2</v>
      </c>
      <c r="C180" s="48" t="s">
        <v>322</v>
      </c>
      <c r="D180" s="48" t="s">
        <v>155</v>
      </c>
      <c r="E180" s="48" t="s">
        <v>323</v>
      </c>
      <c r="F180" s="49">
        <v>13</v>
      </c>
      <c r="G180" s="50">
        <v>22500000</v>
      </c>
      <c r="J180" s="56">
        <v>338222</v>
      </c>
    </row>
    <row r="181" spans="1:10" ht="28.2" x14ac:dyDescent="0.3">
      <c r="A181" s="74" t="s">
        <v>288</v>
      </c>
      <c r="B181" s="71">
        <v>2</v>
      </c>
      <c r="C181" s="48" t="s">
        <v>302</v>
      </c>
      <c r="D181" s="48" t="s">
        <v>303</v>
      </c>
      <c r="E181" s="48" t="s">
        <v>304</v>
      </c>
      <c r="F181" s="49">
        <v>13</v>
      </c>
      <c r="G181" s="50">
        <v>4993381</v>
      </c>
      <c r="J181" s="56">
        <v>19143</v>
      </c>
    </row>
    <row r="182" spans="1:10" x14ac:dyDescent="0.3">
      <c r="A182" s="74" t="s">
        <v>288</v>
      </c>
      <c r="B182" s="71">
        <v>5</v>
      </c>
      <c r="C182" s="48" t="s">
        <v>312</v>
      </c>
      <c r="D182" s="48" t="s">
        <v>313</v>
      </c>
      <c r="E182" s="48" t="s">
        <v>314</v>
      </c>
      <c r="F182" s="48" t="s">
        <v>315</v>
      </c>
      <c r="G182" s="50">
        <v>36683000</v>
      </c>
      <c r="J182" s="56">
        <v>157635</v>
      </c>
    </row>
    <row r="183" spans="1:10" x14ac:dyDescent="0.3">
      <c r="A183" s="74" t="s">
        <v>288</v>
      </c>
      <c r="B183" s="75">
        <v>2</v>
      </c>
      <c r="C183" s="225" t="s">
        <v>316</v>
      </c>
      <c r="D183" s="225" t="s">
        <v>130</v>
      </c>
      <c r="E183" s="225" t="s">
        <v>317</v>
      </c>
      <c r="F183" s="225" t="s">
        <v>315</v>
      </c>
      <c r="G183" s="50">
        <v>50000000</v>
      </c>
      <c r="J183" s="49">
        <v>157635</v>
      </c>
    </row>
    <row r="184" spans="1:10" ht="28.2" x14ac:dyDescent="0.3">
      <c r="A184" s="74" t="s">
        <v>288</v>
      </c>
      <c r="B184" s="71">
        <v>8</v>
      </c>
      <c r="C184" s="48" t="s">
        <v>276</v>
      </c>
      <c r="D184" s="48" t="s">
        <v>121</v>
      </c>
      <c r="E184" s="48" t="s">
        <v>318</v>
      </c>
      <c r="F184" s="48" t="s">
        <v>319</v>
      </c>
      <c r="G184" s="63">
        <v>72240031</v>
      </c>
      <c r="J184" s="56">
        <v>935000</v>
      </c>
    </row>
    <row r="185" spans="1:10" ht="28.2" x14ac:dyDescent="0.3">
      <c r="A185" s="74" t="s">
        <v>288</v>
      </c>
      <c r="B185" s="71">
        <v>5</v>
      </c>
      <c r="C185" s="48" t="s">
        <v>265</v>
      </c>
      <c r="D185" s="48" t="s">
        <v>266</v>
      </c>
      <c r="E185" s="48" t="s">
        <v>305</v>
      </c>
      <c r="F185" s="49">
        <v>12</v>
      </c>
      <c r="G185" s="63">
        <v>72240031</v>
      </c>
      <c r="J185" s="56">
        <v>25189</v>
      </c>
    </row>
    <row r="186" spans="1:10" ht="28.2" x14ac:dyDescent="0.3">
      <c r="A186" s="74" t="s">
        <v>288</v>
      </c>
      <c r="B186" s="71">
        <v>5</v>
      </c>
      <c r="C186" s="48" t="s">
        <v>228</v>
      </c>
      <c r="D186" s="48" t="s">
        <v>229</v>
      </c>
      <c r="E186" s="48" t="s">
        <v>320</v>
      </c>
      <c r="F186" s="48" t="s">
        <v>319</v>
      </c>
      <c r="G186" s="50">
        <v>6400000</v>
      </c>
      <c r="J186" s="56">
        <v>216403</v>
      </c>
    </row>
    <row r="187" spans="1:10" ht="28.2" x14ac:dyDescent="0.3">
      <c r="A187" s="74" t="s">
        <v>288</v>
      </c>
      <c r="B187" s="71">
        <v>8</v>
      </c>
      <c r="C187" s="48" t="s">
        <v>306</v>
      </c>
      <c r="D187" s="48" t="s">
        <v>299</v>
      </c>
      <c r="E187" s="48" t="s">
        <v>307</v>
      </c>
      <c r="F187" s="49">
        <v>12</v>
      </c>
      <c r="G187" s="50">
        <v>15000000</v>
      </c>
      <c r="J187" s="56">
        <v>905262</v>
      </c>
    </row>
    <row r="188" spans="1:10" ht="28.2" x14ac:dyDescent="0.3">
      <c r="A188" s="74" t="s">
        <v>288</v>
      </c>
      <c r="B188" s="71">
        <v>9</v>
      </c>
      <c r="C188" s="48" t="s">
        <v>132</v>
      </c>
      <c r="D188" s="48" t="s">
        <v>133</v>
      </c>
      <c r="E188" s="48" t="s">
        <v>325</v>
      </c>
      <c r="F188" s="49">
        <v>12</v>
      </c>
      <c r="G188" s="50">
        <v>50000000</v>
      </c>
      <c r="J188" s="56">
        <v>1400000</v>
      </c>
    </row>
    <row r="189" spans="1:10" x14ac:dyDescent="0.3">
      <c r="A189" s="74" t="s">
        <v>288</v>
      </c>
      <c r="B189" s="71">
        <v>1</v>
      </c>
      <c r="C189" s="48" t="s">
        <v>566</v>
      </c>
      <c r="D189" s="48" t="s">
        <v>567</v>
      </c>
      <c r="E189" s="48" t="s">
        <v>568</v>
      </c>
      <c r="F189" s="48" t="s">
        <v>341</v>
      </c>
      <c r="G189" s="50">
        <v>1500000</v>
      </c>
      <c r="J189" s="56">
        <v>3223</v>
      </c>
    </row>
    <row r="190" spans="1:10" ht="28.2" x14ac:dyDescent="0.3">
      <c r="A190" s="74" t="s">
        <v>288</v>
      </c>
      <c r="B190" s="71">
        <v>5</v>
      </c>
      <c r="C190" s="48" t="s">
        <v>569</v>
      </c>
      <c r="D190" s="48" t="s">
        <v>570</v>
      </c>
      <c r="E190" s="48" t="s">
        <v>571</v>
      </c>
      <c r="F190" s="48" t="s">
        <v>341</v>
      </c>
      <c r="G190" s="50">
        <v>6000000</v>
      </c>
      <c r="J190" s="56">
        <v>12618</v>
      </c>
    </row>
    <row r="191" spans="1:10" x14ac:dyDescent="0.3">
      <c r="A191" s="74" t="s">
        <v>288</v>
      </c>
      <c r="B191" s="71">
        <v>5</v>
      </c>
      <c r="C191" s="48" t="s">
        <v>572</v>
      </c>
      <c r="D191" s="48" t="s">
        <v>573</v>
      </c>
      <c r="E191" s="48" t="s">
        <v>574</v>
      </c>
      <c r="F191" s="48" t="s">
        <v>341</v>
      </c>
      <c r="G191" s="50">
        <v>5240000</v>
      </c>
      <c r="J191" s="56">
        <v>14666</v>
      </c>
    </row>
    <row r="192" spans="1:10" ht="28.2" x14ac:dyDescent="0.3">
      <c r="A192" s="74" t="s">
        <v>288</v>
      </c>
      <c r="B192" s="71">
        <v>4</v>
      </c>
      <c r="C192" s="48" t="s">
        <v>575</v>
      </c>
      <c r="D192" s="48" t="s">
        <v>576</v>
      </c>
      <c r="E192" s="48" t="s">
        <v>577</v>
      </c>
      <c r="F192" s="48" t="s">
        <v>97</v>
      </c>
      <c r="G192" s="50">
        <v>5000000</v>
      </c>
      <c r="J192" s="56">
        <v>25000</v>
      </c>
    </row>
    <row r="193" spans="1:10" ht="42" x14ac:dyDescent="0.3">
      <c r="A193" s="74" t="s">
        <v>288</v>
      </c>
      <c r="B193" s="71">
        <v>5</v>
      </c>
      <c r="C193" s="48" t="s">
        <v>257</v>
      </c>
      <c r="D193" s="48" t="s">
        <v>578</v>
      </c>
      <c r="E193" s="48" t="s">
        <v>259</v>
      </c>
      <c r="F193" s="48" t="s">
        <v>97</v>
      </c>
      <c r="G193" s="50">
        <v>3000000</v>
      </c>
      <c r="J193" s="56">
        <v>1600000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6A41A-D99E-4175-867A-D0F79D37B368}">
  <dimension ref="A1:J55"/>
  <sheetViews>
    <sheetView workbookViewId="0">
      <pane ySplit="2" topLeftCell="A3" activePane="bottomLeft" state="frozen"/>
      <selection pane="bottomLeft" activeCell="A2" sqref="A2"/>
    </sheetView>
  </sheetViews>
  <sheetFormatPr defaultRowHeight="14.4" x14ac:dyDescent="0.3"/>
  <cols>
    <col min="2" max="2" width="27.44140625" customWidth="1"/>
    <col min="3" max="3" width="44.33203125" customWidth="1"/>
    <col min="6" max="7" width="17.109375" bestFit="1" customWidth="1"/>
    <col min="8" max="8" width="9.88671875" customWidth="1"/>
    <col min="9" max="9" width="10.6640625" customWidth="1"/>
  </cols>
  <sheetData>
    <row r="1" spans="1:10" ht="40.5" customHeight="1" x14ac:dyDescent="0.3">
      <c r="A1" s="255" t="s">
        <v>579</v>
      </c>
      <c r="B1" s="255"/>
      <c r="C1" s="255"/>
      <c r="D1" s="255"/>
      <c r="E1" s="255"/>
      <c r="F1" s="255"/>
      <c r="G1" s="255"/>
      <c r="H1" s="255"/>
      <c r="I1" s="255"/>
    </row>
    <row r="2" spans="1:10" ht="55.5" customHeight="1" x14ac:dyDescent="0.3">
      <c r="A2" s="221" t="s">
        <v>580</v>
      </c>
      <c r="B2" s="221" t="s">
        <v>8</v>
      </c>
      <c r="C2" s="221" t="s">
        <v>9</v>
      </c>
      <c r="D2" s="221" t="s">
        <v>581</v>
      </c>
      <c r="E2" s="221" t="s">
        <v>582</v>
      </c>
      <c r="F2" s="221" t="s">
        <v>583</v>
      </c>
      <c r="G2" s="221" t="s">
        <v>584</v>
      </c>
      <c r="H2" s="221" t="s">
        <v>28</v>
      </c>
      <c r="I2" s="221" t="s">
        <v>33</v>
      </c>
      <c r="J2" s="221" t="s">
        <v>585</v>
      </c>
    </row>
    <row r="3" spans="1:10" ht="15" customHeight="1" x14ac:dyDescent="0.3">
      <c r="A3" s="253" t="s">
        <v>586</v>
      </c>
      <c r="B3" s="254"/>
      <c r="C3" s="254"/>
      <c r="D3" s="254"/>
      <c r="E3" s="254"/>
      <c r="F3" s="254"/>
      <c r="G3" s="254"/>
      <c r="H3" s="254"/>
      <c r="I3" s="254"/>
      <c r="J3" s="35"/>
    </row>
    <row r="4" spans="1:10" ht="28.2" x14ac:dyDescent="0.3">
      <c r="A4" s="48" t="s">
        <v>110</v>
      </c>
      <c r="B4" s="48" t="s">
        <v>111</v>
      </c>
      <c r="C4" s="48" t="s">
        <v>540</v>
      </c>
      <c r="D4" s="48" t="s">
        <v>97</v>
      </c>
      <c r="E4" s="55" t="s">
        <v>587</v>
      </c>
      <c r="F4" s="50">
        <v>5600000</v>
      </c>
      <c r="G4" s="50">
        <v>5600000</v>
      </c>
      <c r="H4" s="56">
        <v>37000</v>
      </c>
      <c r="I4" s="51">
        <v>3.2000000000000002E-3</v>
      </c>
      <c r="J4" s="70">
        <v>9</v>
      </c>
    </row>
    <row r="5" spans="1:10" ht="42" x14ac:dyDescent="0.3">
      <c r="A5" s="48" t="s">
        <v>59</v>
      </c>
      <c r="B5" s="48" t="s">
        <v>60</v>
      </c>
      <c r="C5" s="48" t="s">
        <v>61</v>
      </c>
      <c r="D5" s="48" t="s">
        <v>97</v>
      </c>
      <c r="E5" s="57" t="s">
        <v>588</v>
      </c>
      <c r="F5" s="50">
        <v>3666288</v>
      </c>
      <c r="G5" s="50">
        <v>3666288</v>
      </c>
      <c r="H5" s="48" t="s">
        <v>97</v>
      </c>
      <c r="I5" s="48" t="s">
        <v>97</v>
      </c>
      <c r="J5" s="71">
        <v>5</v>
      </c>
    </row>
    <row r="6" spans="1:10" ht="28.2" x14ac:dyDescent="0.3">
      <c r="A6" s="48" t="s">
        <v>198</v>
      </c>
      <c r="B6" s="48" t="s">
        <v>199</v>
      </c>
      <c r="C6" s="48" t="s">
        <v>200</v>
      </c>
      <c r="D6" s="48" t="s">
        <v>97</v>
      </c>
      <c r="E6" s="55" t="s">
        <v>587</v>
      </c>
      <c r="F6" s="50">
        <v>950000</v>
      </c>
      <c r="G6" s="50">
        <v>950000</v>
      </c>
      <c r="H6" s="56">
        <v>55000</v>
      </c>
      <c r="I6" s="51">
        <v>7.6E-3</v>
      </c>
      <c r="J6" s="71">
        <v>2</v>
      </c>
    </row>
    <row r="7" spans="1:10" ht="28.2" x14ac:dyDescent="0.3">
      <c r="A7" s="48" t="s">
        <v>499</v>
      </c>
      <c r="B7" s="48" t="s">
        <v>136</v>
      </c>
      <c r="C7" s="48" t="s">
        <v>541</v>
      </c>
      <c r="D7" s="48" t="s">
        <v>97</v>
      </c>
      <c r="E7" s="57" t="s">
        <v>588</v>
      </c>
      <c r="F7" s="50">
        <v>56635524</v>
      </c>
      <c r="G7" s="50">
        <v>56635524</v>
      </c>
      <c r="H7" s="56">
        <v>141090</v>
      </c>
      <c r="I7" s="51">
        <v>2.5000000000000001E-3</v>
      </c>
      <c r="J7" s="71">
        <v>2</v>
      </c>
    </row>
    <row r="8" spans="1:10" ht="28.2" x14ac:dyDescent="0.3">
      <c r="A8" s="48" t="s">
        <v>213</v>
      </c>
      <c r="B8" s="48" t="s">
        <v>199</v>
      </c>
      <c r="C8" s="48" t="s">
        <v>214</v>
      </c>
      <c r="D8" s="48" t="s">
        <v>97</v>
      </c>
      <c r="E8" s="55" t="s">
        <v>587</v>
      </c>
      <c r="F8" s="50">
        <v>69600000</v>
      </c>
      <c r="G8" s="50">
        <v>69600000</v>
      </c>
      <c r="H8" s="56">
        <v>55000</v>
      </c>
      <c r="I8" s="51">
        <v>7.6E-3</v>
      </c>
      <c r="J8" s="71">
        <v>2</v>
      </c>
    </row>
    <row r="9" spans="1:10" ht="28.2" x14ac:dyDescent="0.3">
      <c r="A9" s="48" t="s">
        <v>524</v>
      </c>
      <c r="B9" s="48" t="s">
        <v>133</v>
      </c>
      <c r="C9" s="48" t="s">
        <v>525</v>
      </c>
      <c r="D9" s="48" t="s">
        <v>97</v>
      </c>
      <c r="E9" s="58" t="s">
        <v>588</v>
      </c>
      <c r="F9" s="50">
        <v>36911173</v>
      </c>
      <c r="G9" s="50">
        <v>36911173</v>
      </c>
      <c r="H9" s="56">
        <v>1420000</v>
      </c>
      <c r="I9" s="48" t="s">
        <v>63</v>
      </c>
      <c r="J9" s="71">
        <v>9</v>
      </c>
    </row>
    <row r="10" spans="1:10" x14ac:dyDescent="0.3">
      <c r="A10" s="48" t="s">
        <v>241</v>
      </c>
      <c r="B10" s="48" t="s">
        <v>76</v>
      </c>
      <c r="C10" s="48" t="s">
        <v>242</v>
      </c>
      <c r="D10" s="48" t="s">
        <v>97</v>
      </c>
      <c r="E10" s="57" t="s">
        <v>588</v>
      </c>
      <c r="F10" s="50">
        <v>7000000</v>
      </c>
      <c r="G10" s="50">
        <v>7000000</v>
      </c>
      <c r="H10" s="56">
        <v>59249</v>
      </c>
      <c r="I10" s="51">
        <v>7.4999999999999997E-3</v>
      </c>
      <c r="J10" s="71">
        <v>9</v>
      </c>
    </row>
    <row r="11" spans="1:10" ht="28.2" x14ac:dyDescent="0.3">
      <c r="A11" s="48" t="s">
        <v>348</v>
      </c>
      <c r="B11" s="48" t="s">
        <v>542</v>
      </c>
      <c r="C11" s="48" t="s">
        <v>350</v>
      </c>
      <c r="D11" s="48" t="s">
        <v>97</v>
      </c>
      <c r="E11" s="57" t="s">
        <v>588</v>
      </c>
      <c r="F11" s="50">
        <v>62889860</v>
      </c>
      <c r="G11" s="50">
        <v>62889860</v>
      </c>
      <c r="H11" s="56">
        <v>109122</v>
      </c>
      <c r="I11" s="51">
        <v>9.7999999999999997E-3</v>
      </c>
      <c r="J11" s="71">
        <v>2</v>
      </c>
    </row>
    <row r="12" spans="1:10" ht="28.2" x14ac:dyDescent="0.3">
      <c r="A12" s="48" t="s">
        <v>181</v>
      </c>
      <c r="B12" s="48" t="s">
        <v>179</v>
      </c>
      <c r="C12" s="48" t="s">
        <v>182</v>
      </c>
      <c r="D12" s="48" t="s">
        <v>97</v>
      </c>
      <c r="E12" s="55" t="s">
        <v>587</v>
      </c>
      <c r="F12" s="50">
        <v>202208000</v>
      </c>
      <c r="G12" s="50">
        <v>118000000</v>
      </c>
      <c r="H12" s="56">
        <v>875010</v>
      </c>
      <c r="I12" s="51">
        <v>1.29E-2</v>
      </c>
      <c r="J12" s="71">
        <v>2</v>
      </c>
    </row>
    <row r="13" spans="1:10" ht="28.2" x14ac:dyDescent="0.3">
      <c r="A13" s="48" t="s">
        <v>501</v>
      </c>
      <c r="B13" s="48" t="s">
        <v>388</v>
      </c>
      <c r="C13" s="48" t="s">
        <v>389</v>
      </c>
      <c r="D13" s="48" t="s">
        <v>97</v>
      </c>
      <c r="E13" s="55" t="s">
        <v>587</v>
      </c>
      <c r="F13" s="50">
        <v>47301212</v>
      </c>
      <c r="G13" s="50">
        <v>47301212</v>
      </c>
      <c r="H13" s="56">
        <v>15966</v>
      </c>
      <c r="I13" s="51">
        <v>6.6E-3</v>
      </c>
      <c r="J13" s="71">
        <v>3</v>
      </c>
    </row>
    <row r="14" spans="1:10" x14ac:dyDescent="0.3">
      <c r="A14" s="48" t="s">
        <v>543</v>
      </c>
      <c r="B14" s="48" t="s">
        <v>544</v>
      </c>
      <c r="C14" s="48" t="s">
        <v>545</v>
      </c>
      <c r="D14" s="48" t="s">
        <v>97</v>
      </c>
      <c r="E14" s="55" t="s">
        <v>589</v>
      </c>
      <c r="F14" s="50">
        <v>15000000</v>
      </c>
      <c r="G14" s="50">
        <v>8000000</v>
      </c>
      <c r="H14" s="56">
        <v>422000</v>
      </c>
      <c r="I14" s="48" t="s">
        <v>97</v>
      </c>
      <c r="J14" s="70">
        <v>8</v>
      </c>
    </row>
    <row r="15" spans="1:10" ht="28.2" x14ac:dyDescent="0.3">
      <c r="A15" s="48" t="s">
        <v>546</v>
      </c>
      <c r="B15" s="48" t="s">
        <v>547</v>
      </c>
      <c r="C15" s="48" t="s">
        <v>548</v>
      </c>
      <c r="D15" s="48" t="s">
        <v>97</v>
      </c>
      <c r="E15" s="55" t="s">
        <v>589</v>
      </c>
      <c r="F15" s="50">
        <v>3228050</v>
      </c>
      <c r="G15" s="50">
        <v>3228050</v>
      </c>
      <c r="H15" s="56">
        <v>289192</v>
      </c>
      <c r="I15" s="48" t="s">
        <v>97</v>
      </c>
      <c r="J15" s="71">
        <v>4</v>
      </c>
    </row>
    <row r="16" spans="1:10" x14ac:dyDescent="0.3">
      <c r="A16" s="48" t="s">
        <v>549</v>
      </c>
      <c r="B16" s="48" t="s">
        <v>550</v>
      </c>
      <c r="C16" s="48" t="s">
        <v>551</v>
      </c>
      <c r="D16" s="48" t="s">
        <v>97</v>
      </c>
      <c r="E16" s="57" t="s">
        <v>588</v>
      </c>
      <c r="F16" s="50">
        <v>28884000</v>
      </c>
      <c r="G16" s="50">
        <v>28884000</v>
      </c>
      <c r="H16" s="56">
        <v>8628</v>
      </c>
      <c r="I16" s="48" t="s">
        <v>97</v>
      </c>
      <c r="J16" s="71">
        <v>3</v>
      </c>
    </row>
    <row r="17" spans="1:10" ht="28.2" x14ac:dyDescent="0.3">
      <c r="A17" s="48" t="s">
        <v>552</v>
      </c>
      <c r="B17" s="48" t="s">
        <v>553</v>
      </c>
      <c r="C17" s="48" t="s">
        <v>554</v>
      </c>
      <c r="D17" s="48" t="s">
        <v>97</v>
      </c>
      <c r="E17" s="55" t="s">
        <v>589</v>
      </c>
      <c r="F17" s="50">
        <v>33329915</v>
      </c>
      <c r="G17" s="50">
        <v>33329915</v>
      </c>
      <c r="H17" s="56">
        <v>6359</v>
      </c>
      <c r="I17" s="48" t="s">
        <v>97</v>
      </c>
      <c r="J17" s="71">
        <v>5</v>
      </c>
    </row>
    <row r="18" spans="1:10" ht="15" customHeight="1" x14ac:dyDescent="0.3">
      <c r="A18" s="258" t="s">
        <v>590</v>
      </c>
      <c r="B18" s="259"/>
      <c r="C18" s="59">
        <v>14</v>
      </c>
      <c r="D18" s="256" t="s">
        <v>591</v>
      </c>
      <c r="E18" s="257"/>
      <c r="F18" s="60">
        <v>573204022</v>
      </c>
      <c r="G18" s="60">
        <v>481996022</v>
      </c>
      <c r="H18" s="33" t="s">
        <v>592</v>
      </c>
      <c r="I18" s="33" t="s">
        <v>592</v>
      </c>
    </row>
    <row r="19" spans="1:10" ht="16.5" customHeight="1" x14ac:dyDescent="0.3">
      <c r="A19" s="253" t="s">
        <v>593</v>
      </c>
      <c r="B19" s="254"/>
      <c r="C19" s="254"/>
      <c r="D19" s="254"/>
      <c r="E19" s="254"/>
      <c r="F19" s="254"/>
      <c r="G19" s="254"/>
      <c r="H19" s="254"/>
      <c r="I19" s="254"/>
    </row>
    <row r="20" spans="1:10" ht="28.2" x14ac:dyDescent="0.3">
      <c r="A20" s="48" t="s">
        <v>254</v>
      </c>
      <c r="B20" s="48" t="s">
        <v>555</v>
      </c>
      <c r="C20" s="48" t="s">
        <v>556</v>
      </c>
      <c r="D20" s="48" t="s">
        <v>97</v>
      </c>
      <c r="E20" s="57" t="s">
        <v>588</v>
      </c>
      <c r="F20" s="50">
        <v>7988220</v>
      </c>
      <c r="G20" s="50">
        <v>7988220</v>
      </c>
      <c r="H20" s="56">
        <v>47041</v>
      </c>
      <c r="I20" s="51">
        <v>3.7000000000000002E-3</v>
      </c>
      <c r="J20" s="70">
        <v>6</v>
      </c>
    </row>
    <row r="21" spans="1:10" ht="28.2" x14ac:dyDescent="0.3">
      <c r="A21" s="48" t="s">
        <v>238</v>
      </c>
      <c r="B21" s="48" t="s">
        <v>179</v>
      </c>
      <c r="C21" s="48" t="s">
        <v>240</v>
      </c>
      <c r="D21" s="48" t="s">
        <v>97</v>
      </c>
      <c r="E21" s="58" t="s">
        <v>588</v>
      </c>
      <c r="F21" s="50">
        <v>282014116</v>
      </c>
      <c r="G21" s="50">
        <v>55000000</v>
      </c>
      <c r="H21" s="56">
        <v>875010</v>
      </c>
      <c r="I21" s="51">
        <v>1.29E-2</v>
      </c>
      <c r="J21" s="71">
        <v>2</v>
      </c>
    </row>
    <row r="22" spans="1:10" ht="28.2" x14ac:dyDescent="0.3">
      <c r="A22" s="48" t="s">
        <v>201</v>
      </c>
      <c r="B22" s="48" t="s">
        <v>557</v>
      </c>
      <c r="C22" s="48" t="s">
        <v>203</v>
      </c>
      <c r="D22" s="48" t="s">
        <v>97</v>
      </c>
      <c r="E22" s="55" t="s">
        <v>589</v>
      </c>
      <c r="F22" s="50">
        <v>43400000</v>
      </c>
      <c r="G22" s="50">
        <v>3000000</v>
      </c>
      <c r="H22" s="56">
        <v>200000</v>
      </c>
      <c r="I22" s="51">
        <v>1.49E-2</v>
      </c>
      <c r="J22" s="71">
        <v>3</v>
      </c>
    </row>
    <row r="23" spans="1:10" ht="28.2" x14ac:dyDescent="0.3">
      <c r="A23" s="48" t="s">
        <v>246</v>
      </c>
      <c r="B23" s="48" t="s">
        <v>247</v>
      </c>
      <c r="C23" s="48" t="s">
        <v>558</v>
      </c>
      <c r="D23" s="48" t="s">
        <v>97</v>
      </c>
      <c r="E23" s="57" t="s">
        <v>588</v>
      </c>
      <c r="F23" s="50">
        <v>35000000</v>
      </c>
      <c r="G23" s="50">
        <v>35000000</v>
      </c>
      <c r="H23" s="56">
        <v>67995</v>
      </c>
      <c r="I23" s="51">
        <v>1.2200000000000001E-2</v>
      </c>
      <c r="J23" s="71">
        <v>5</v>
      </c>
    </row>
    <row r="24" spans="1:10" ht="28.2" x14ac:dyDescent="0.3">
      <c r="A24" s="48" t="s">
        <v>249</v>
      </c>
      <c r="B24" s="48" t="s">
        <v>69</v>
      </c>
      <c r="C24" s="48" t="s">
        <v>250</v>
      </c>
      <c r="D24" s="48" t="s">
        <v>97</v>
      </c>
      <c r="E24" s="55" t="s">
        <v>587</v>
      </c>
      <c r="F24" s="50">
        <v>26950000</v>
      </c>
      <c r="G24" s="50">
        <v>26950000</v>
      </c>
      <c r="H24" s="56">
        <v>290000</v>
      </c>
      <c r="I24" s="51">
        <v>5.1000000000000004E-3</v>
      </c>
      <c r="J24" s="71">
        <v>7</v>
      </c>
    </row>
    <row r="25" spans="1:10" x14ac:dyDescent="0.3">
      <c r="A25" s="48" t="s">
        <v>196</v>
      </c>
      <c r="B25" s="48" t="s">
        <v>133</v>
      </c>
      <c r="C25" s="48" t="s">
        <v>197</v>
      </c>
      <c r="D25" s="48" t="s">
        <v>97</v>
      </c>
      <c r="E25" s="58" t="s">
        <v>588</v>
      </c>
      <c r="F25" s="50">
        <v>9000000</v>
      </c>
      <c r="G25" s="50">
        <v>9000000</v>
      </c>
      <c r="H25" s="56">
        <v>1420000</v>
      </c>
      <c r="I25" s="48" t="s">
        <v>63</v>
      </c>
      <c r="J25" s="71">
        <v>9</v>
      </c>
    </row>
    <row r="26" spans="1:10" ht="28.2" x14ac:dyDescent="0.3">
      <c r="A26" s="48" t="s">
        <v>510</v>
      </c>
      <c r="B26" s="48" t="s">
        <v>406</v>
      </c>
      <c r="C26" s="48" t="s">
        <v>407</v>
      </c>
      <c r="D26" s="48" t="s">
        <v>97</v>
      </c>
      <c r="E26" s="55" t="s">
        <v>589</v>
      </c>
      <c r="F26" s="50">
        <v>266000000</v>
      </c>
      <c r="G26" s="50">
        <v>3000000</v>
      </c>
      <c r="H26" s="56">
        <v>3979576</v>
      </c>
      <c r="I26" s="51">
        <v>1.2800000000000001E-2</v>
      </c>
      <c r="J26" s="71">
        <v>4</v>
      </c>
    </row>
    <row r="27" spans="1:10" ht="28.2" x14ac:dyDescent="0.3">
      <c r="A27" s="48" t="s">
        <v>261</v>
      </c>
      <c r="B27" s="48" t="s">
        <v>262</v>
      </c>
      <c r="C27" s="48" t="s">
        <v>559</v>
      </c>
      <c r="D27" s="48" t="s">
        <v>97</v>
      </c>
      <c r="E27" s="57" t="s">
        <v>588</v>
      </c>
      <c r="F27" s="50">
        <v>34965000</v>
      </c>
      <c r="G27" s="50">
        <v>34965000</v>
      </c>
      <c r="H27" s="56">
        <v>2000000</v>
      </c>
      <c r="I27" s="51">
        <v>1.26E-2</v>
      </c>
      <c r="J27" s="71">
        <v>4</v>
      </c>
    </row>
    <row r="28" spans="1:10" x14ac:dyDescent="0.3">
      <c r="A28" s="48" t="s">
        <v>226</v>
      </c>
      <c r="B28" s="48" t="s">
        <v>102</v>
      </c>
      <c r="C28" s="48" t="s">
        <v>227</v>
      </c>
      <c r="D28" s="48" t="s">
        <v>97</v>
      </c>
      <c r="E28" s="57" t="s">
        <v>588</v>
      </c>
      <c r="F28" s="50">
        <v>45000000</v>
      </c>
      <c r="G28" s="50">
        <v>45000000</v>
      </c>
      <c r="H28" s="56">
        <v>71700</v>
      </c>
      <c r="I28" s="51">
        <v>8.6E-3</v>
      </c>
      <c r="J28" s="71">
        <v>8</v>
      </c>
    </row>
    <row r="29" spans="1:10" x14ac:dyDescent="0.3">
      <c r="A29" s="48" t="s">
        <v>223</v>
      </c>
      <c r="B29" s="48" t="s">
        <v>133</v>
      </c>
      <c r="C29" s="48" t="s">
        <v>224</v>
      </c>
      <c r="D29" s="48" t="s">
        <v>97</v>
      </c>
      <c r="E29" s="57" t="s">
        <v>588</v>
      </c>
      <c r="F29" s="50">
        <v>67000000</v>
      </c>
      <c r="G29" s="50">
        <v>50000000</v>
      </c>
      <c r="H29" s="56">
        <v>1430000</v>
      </c>
      <c r="I29" s="51">
        <v>2.0999999999999999E-3</v>
      </c>
      <c r="J29" s="71">
        <v>9</v>
      </c>
    </row>
    <row r="30" spans="1:10" ht="28.2" x14ac:dyDescent="0.3">
      <c r="A30" s="48" t="s">
        <v>251</v>
      </c>
      <c r="B30" s="48" t="s">
        <v>560</v>
      </c>
      <c r="C30" s="48" t="s">
        <v>253</v>
      </c>
      <c r="D30" s="48" t="s">
        <v>97</v>
      </c>
      <c r="E30" s="57" t="s">
        <v>588</v>
      </c>
      <c r="F30" s="50">
        <v>48655933</v>
      </c>
      <c r="G30" s="50">
        <v>48655933</v>
      </c>
      <c r="H30" s="56">
        <v>44000</v>
      </c>
      <c r="I30" s="51">
        <v>7.0000000000000001E-3</v>
      </c>
      <c r="J30" s="70">
        <v>5</v>
      </c>
    </row>
    <row r="31" spans="1:10" x14ac:dyDescent="0.3">
      <c r="A31" s="48" t="s">
        <v>243</v>
      </c>
      <c r="B31" s="48" t="s">
        <v>244</v>
      </c>
      <c r="C31" s="48" t="s">
        <v>245</v>
      </c>
      <c r="D31" s="48" t="s">
        <v>97</v>
      </c>
      <c r="E31" s="57" t="s">
        <v>588</v>
      </c>
      <c r="F31" s="50">
        <v>2500000</v>
      </c>
      <c r="G31" s="50">
        <v>2500000</v>
      </c>
      <c r="H31" s="56">
        <v>1287</v>
      </c>
      <c r="I31" s="51">
        <v>2E-3</v>
      </c>
      <c r="J31" s="71">
        <v>8</v>
      </c>
    </row>
    <row r="32" spans="1:10" x14ac:dyDescent="0.3">
      <c r="A32" s="48" t="s">
        <v>157</v>
      </c>
      <c r="B32" s="48" t="s">
        <v>155</v>
      </c>
      <c r="C32" s="48" t="s">
        <v>158</v>
      </c>
      <c r="D32" s="48" t="s">
        <v>97</v>
      </c>
      <c r="E32" s="57" t="s">
        <v>588</v>
      </c>
      <c r="F32" s="50">
        <v>156000000</v>
      </c>
      <c r="G32" s="50">
        <v>100000000</v>
      </c>
      <c r="H32" s="56">
        <v>361492</v>
      </c>
      <c r="I32" s="51">
        <v>3.5000000000000001E-3</v>
      </c>
      <c r="J32" s="71">
        <v>2</v>
      </c>
    </row>
    <row r="33" spans="1:10" ht="28.2" x14ac:dyDescent="0.3">
      <c r="A33" s="48" t="s">
        <v>561</v>
      </c>
      <c r="B33" s="48" t="s">
        <v>339</v>
      </c>
      <c r="C33" s="48" t="s">
        <v>562</v>
      </c>
      <c r="D33" s="48" t="s">
        <v>341</v>
      </c>
      <c r="E33" s="57" t="s">
        <v>588</v>
      </c>
      <c r="F33" s="50">
        <v>1000000</v>
      </c>
      <c r="G33" s="50">
        <v>1000000</v>
      </c>
      <c r="H33" s="48" t="s">
        <v>97</v>
      </c>
      <c r="I33" s="48" t="s">
        <v>97</v>
      </c>
      <c r="J33" s="71">
        <v>5</v>
      </c>
    </row>
    <row r="34" spans="1:10" ht="28.2" x14ac:dyDescent="0.3">
      <c r="A34" s="48" t="s">
        <v>563</v>
      </c>
      <c r="B34" s="48" t="s">
        <v>564</v>
      </c>
      <c r="C34" s="48" t="s">
        <v>565</v>
      </c>
      <c r="D34" s="48" t="s">
        <v>97</v>
      </c>
      <c r="E34" s="55" t="s">
        <v>589</v>
      </c>
      <c r="F34" s="50">
        <v>12859255</v>
      </c>
      <c r="G34" s="50">
        <v>12859255</v>
      </c>
      <c r="H34" s="56">
        <v>3499</v>
      </c>
      <c r="I34" s="48" t="s">
        <v>97</v>
      </c>
      <c r="J34" s="71">
        <v>1</v>
      </c>
    </row>
    <row r="35" spans="1:10" ht="28.2" x14ac:dyDescent="0.3">
      <c r="A35" s="48" t="s">
        <v>295</v>
      </c>
      <c r="B35" s="48" t="s">
        <v>296</v>
      </c>
      <c r="C35" s="48" t="s">
        <v>297</v>
      </c>
      <c r="D35" s="49">
        <v>15</v>
      </c>
      <c r="E35" s="57" t="s">
        <v>588</v>
      </c>
      <c r="F35" s="50">
        <v>65000000</v>
      </c>
      <c r="G35" s="50">
        <v>50000000</v>
      </c>
      <c r="H35" s="56">
        <v>425000</v>
      </c>
      <c r="I35" s="51">
        <v>4.0000000000000002E-4</v>
      </c>
      <c r="J35" s="71">
        <v>4</v>
      </c>
    </row>
    <row r="36" spans="1:10" ht="28.2" x14ac:dyDescent="0.3">
      <c r="A36" s="48" t="s">
        <v>309</v>
      </c>
      <c r="B36" s="48" t="s">
        <v>310</v>
      </c>
      <c r="C36" s="48" t="s">
        <v>311</v>
      </c>
      <c r="D36" s="48" t="s">
        <v>294</v>
      </c>
      <c r="E36" s="55" t="s">
        <v>587</v>
      </c>
      <c r="F36" s="50">
        <v>185000000</v>
      </c>
      <c r="G36" s="50">
        <v>72240031</v>
      </c>
      <c r="H36" s="56">
        <v>105000</v>
      </c>
      <c r="I36" s="51">
        <v>2.5000000000000001E-3</v>
      </c>
      <c r="J36" s="71">
        <v>4</v>
      </c>
    </row>
    <row r="37" spans="1:10" ht="28.2" x14ac:dyDescent="0.3">
      <c r="A37" s="48" t="s">
        <v>289</v>
      </c>
      <c r="B37" s="48" t="s">
        <v>290</v>
      </c>
      <c r="C37" s="48" t="s">
        <v>291</v>
      </c>
      <c r="D37" s="48" t="s">
        <v>294</v>
      </c>
      <c r="E37" s="57" t="s">
        <v>588</v>
      </c>
      <c r="F37" s="50">
        <v>61855000</v>
      </c>
      <c r="G37" s="50">
        <v>50000000</v>
      </c>
      <c r="H37" s="56">
        <v>91563</v>
      </c>
      <c r="I37" s="51">
        <v>8.2000000000000007E-3</v>
      </c>
      <c r="J37" s="71">
        <v>5</v>
      </c>
    </row>
    <row r="38" spans="1:10" ht="28.2" x14ac:dyDescent="0.3">
      <c r="A38" s="48" t="s">
        <v>298</v>
      </c>
      <c r="B38" s="48" t="s">
        <v>299</v>
      </c>
      <c r="C38" s="48" t="s">
        <v>300</v>
      </c>
      <c r="D38" s="49">
        <v>14</v>
      </c>
      <c r="E38" s="55" t="s">
        <v>587</v>
      </c>
      <c r="F38" s="50">
        <v>15000000</v>
      </c>
      <c r="G38" s="50">
        <v>15000000</v>
      </c>
      <c r="H38" s="56">
        <v>905262</v>
      </c>
      <c r="I38" s="51">
        <v>7.7999999999999996E-3</v>
      </c>
      <c r="J38" s="71">
        <v>8</v>
      </c>
    </row>
    <row r="39" spans="1:10" ht="28.2" x14ac:dyDescent="0.3">
      <c r="A39" s="48" t="s">
        <v>273</v>
      </c>
      <c r="B39" s="48" t="s">
        <v>274</v>
      </c>
      <c r="C39" s="48" t="s">
        <v>321</v>
      </c>
      <c r="D39" s="49">
        <v>13</v>
      </c>
      <c r="E39" s="57" t="s">
        <v>588</v>
      </c>
      <c r="F39" s="50">
        <v>30000000</v>
      </c>
      <c r="G39" s="50">
        <v>30000000</v>
      </c>
      <c r="H39" s="56">
        <v>30118</v>
      </c>
      <c r="I39" s="51">
        <v>2.8E-3</v>
      </c>
      <c r="J39" s="71">
        <v>2</v>
      </c>
    </row>
    <row r="40" spans="1:10" x14ac:dyDescent="0.3">
      <c r="A40" s="48" t="s">
        <v>322</v>
      </c>
      <c r="B40" s="48" t="s">
        <v>155</v>
      </c>
      <c r="C40" s="48" t="s">
        <v>323</v>
      </c>
      <c r="D40" s="49">
        <v>13</v>
      </c>
      <c r="E40" s="57" t="s">
        <v>588</v>
      </c>
      <c r="F40" s="50">
        <v>22500000</v>
      </c>
      <c r="G40" s="50">
        <v>22500000</v>
      </c>
      <c r="H40" s="56">
        <v>338222</v>
      </c>
      <c r="I40" s="51">
        <v>3.8E-3</v>
      </c>
      <c r="J40" s="71">
        <v>2</v>
      </c>
    </row>
    <row r="41" spans="1:10" ht="28.2" x14ac:dyDescent="0.3">
      <c r="A41" s="48" t="s">
        <v>302</v>
      </c>
      <c r="B41" s="48" t="s">
        <v>303</v>
      </c>
      <c r="C41" s="48" t="s">
        <v>304</v>
      </c>
      <c r="D41" s="49">
        <v>13</v>
      </c>
      <c r="E41" s="57" t="s">
        <v>588</v>
      </c>
      <c r="F41" s="50">
        <v>4993381</v>
      </c>
      <c r="G41" s="50">
        <v>4993381</v>
      </c>
      <c r="H41" s="56">
        <v>19143</v>
      </c>
      <c r="I41" s="51">
        <v>6.3E-3</v>
      </c>
      <c r="J41" s="71">
        <v>2</v>
      </c>
    </row>
    <row r="42" spans="1:10" x14ac:dyDescent="0.3">
      <c r="A42" s="48" t="s">
        <v>312</v>
      </c>
      <c r="B42" s="48" t="s">
        <v>313</v>
      </c>
      <c r="C42" s="48" t="s">
        <v>314</v>
      </c>
      <c r="D42" s="48" t="s">
        <v>315</v>
      </c>
      <c r="E42" s="57" t="s">
        <v>588</v>
      </c>
      <c r="F42" s="50">
        <v>36683000</v>
      </c>
      <c r="G42" s="50">
        <v>36683000</v>
      </c>
      <c r="H42" s="56">
        <v>157635</v>
      </c>
      <c r="I42" s="51">
        <v>4.4000000000000003E-3</v>
      </c>
      <c r="J42" s="71">
        <v>5</v>
      </c>
    </row>
    <row r="43" spans="1:10" x14ac:dyDescent="0.3">
      <c r="A43" s="48" t="s">
        <v>316</v>
      </c>
      <c r="B43" s="48" t="s">
        <v>130</v>
      </c>
      <c r="C43" s="48" t="s">
        <v>317</v>
      </c>
      <c r="D43" s="48" t="s">
        <v>315</v>
      </c>
      <c r="E43" s="57" t="s">
        <v>588</v>
      </c>
      <c r="F43" s="50">
        <v>78612797</v>
      </c>
      <c r="G43" s="50">
        <v>50000000</v>
      </c>
      <c r="H43" s="49">
        <v>157635</v>
      </c>
      <c r="I43" s="51">
        <v>4.4000000000000003E-3</v>
      </c>
      <c r="J43" s="75">
        <v>2</v>
      </c>
    </row>
    <row r="44" spans="1:10" ht="28.2" x14ac:dyDescent="0.3">
      <c r="A44" s="48" t="s">
        <v>276</v>
      </c>
      <c r="B44" s="48" t="s">
        <v>121</v>
      </c>
      <c r="C44" s="48" t="s">
        <v>318</v>
      </c>
      <c r="D44" s="48" t="s">
        <v>319</v>
      </c>
      <c r="E44" s="55" t="s">
        <v>587</v>
      </c>
      <c r="F44" s="50">
        <v>72240031</v>
      </c>
      <c r="G44" s="63">
        <v>72240031</v>
      </c>
      <c r="H44" s="56">
        <v>935000</v>
      </c>
      <c r="I44" s="51">
        <v>7.3000000000000001E-3</v>
      </c>
      <c r="J44" s="71">
        <v>8</v>
      </c>
    </row>
    <row r="45" spans="1:10" ht="28.2" x14ac:dyDescent="0.3">
      <c r="A45" s="48" t="s">
        <v>265</v>
      </c>
      <c r="B45" s="48" t="s">
        <v>266</v>
      </c>
      <c r="C45" s="48" t="s">
        <v>305</v>
      </c>
      <c r="D45" s="49">
        <v>12</v>
      </c>
      <c r="E45" s="55" t="s">
        <v>587</v>
      </c>
      <c r="F45" s="50">
        <v>90400000</v>
      </c>
      <c r="G45" s="63">
        <v>72240031</v>
      </c>
      <c r="H45" s="56">
        <v>25189</v>
      </c>
      <c r="I45" s="51">
        <v>8.3999999999999995E-3</v>
      </c>
      <c r="J45" s="71">
        <v>5</v>
      </c>
    </row>
    <row r="46" spans="1:10" ht="28.2" x14ac:dyDescent="0.3">
      <c r="A46" s="48" t="s">
        <v>228</v>
      </c>
      <c r="B46" s="48" t="s">
        <v>229</v>
      </c>
      <c r="C46" s="48" t="s">
        <v>320</v>
      </c>
      <c r="D46" s="48" t="s">
        <v>319</v>
      </c>
      <c r="E46" s="57" t="s">
        <v>588</v>
      </c>
      <c r="F46" s="50">
        <v>6400000</v>
      </c>
      <c r="G46" s="50">
        <v>6400000</v>
      </c>
      <c r="H46" s="56">
        <v>216403</v>
      </c>
      <c r="I46" s="51">
        <v>9.2999999999999992E-3</v>
      </c>
      <c r="J46" s="71">
        <v>5</v>
      </c>
    </row>
    <row r="47" spans="1:10" ht="28.2" x14ac:dyDescent="0.3">
      <c r="A47" s="48" t="s">
        <v>306</v>
      </c>
      <c r="B47" s="48" t="s">
        <v>299</v>
      </c>
      <c r="C47" s="48" t="s">
        <v>307</v>
      </c>
      <c r="D47" s="49">
        <v>12</v>
      </c>
      <c r="E47" s="55" t="s">
        <v>587</v>
      </c>
      <c r="F47" s="50">
        <v>15000000</v>
      </c>
      <c r="G47" s="50">
        <v>15000000</v>
      </c>
      <c r="H47" s="56">
        <v>905262</v>
      </c>
      <c r="I47" s="51">
        <v>2.1399999999999999E-2</v>
      </c>
      <c r="J47" s="71">
        <v>8</v>
      </c>
    </row>
    <row r="48" spans="1:10" ht="28.2" x14ac:dyDescent="0.3">
      <c r="A48" s="48" t="s">
        <v>132</v>
      </c>
      <c r="B48" s="48" t="s">
        <v>133</v>
      </c>
      <c r="C48" s="48" t="s">
        <v>325</v>
      </c>
      <c r="D48" s="49">
        <v>12</v>
      </c>
      <c r="E48" s="58" t="s">
        <v>588</v>
      </c>
      <c r="F48" s="50">
        <v>75600000</v>
      </c>
      <c r="G48" s="50">
        <v>50000000</v>
      </c>
      <c r="H48" s="56">
        <v>1400000</v>
      </c>
      <c r="I48" s="51">
        <v>2.3E-2</v>
      </c>
      <c r="J48" s="71">
        <v>9</v>
      </c>
    </row>
    <row r="49" spans="1:10" x14ac:dyDescent="0.3">
      <c r="A49" s="48" t="s">
        <v>566</v>
      </c>
      <c r="B49" s="48" t="s">
        <v>567</v>
      </c>
      <c r="C49" s="48" t="s">
        <v>568</v>
      </c>
      <c r="D49" s="48" t="s">
        <v>341</v>
      </c>
      <c r="E49" s="58" t="s">
        <v>594</v>
      </c>
      <c r="F49" s="50">
        <v>1500000</v>
      </c>
      <c r="G49" s="50">
        <v>1500000</v>
      </c>
      <c r="H49" s="56">
        <v>3223</v>
      </c>
      <c r="I49" s="48" t="s">
        <v>97</v>
      </c>
      <c r="J49" s="71">
        <v>1</v>
      </c>
    </row>
    <row r="50" spans="1:10" ht="28.2" x14ac:dyDescent="0.3">
      <c r="A50" s="48" t="s">
        <v>569</v>
      </c>
      <c r="B50" s="48" t="s">
        <v>570</v>
      </c>
      <c r="C50" s="48" t="s">
        <v>571</v>
      </c>
      <c r="D50" s="48" t="s">
        <v>341</v>
      </c>
      <c r="E50" s="58" t="s">
        <v>594</v>
      </c>
      <c r="F50" s="50">
        <v>6000000</v>
      </c>
      <c r="G50" s="50">
        <v>6000000</v>
      </c>
      <c r="H50" s="56">
        <v>12618</v>
      </c>
      <c r="I50" s="48" t="s">
        <v>97</v>
      </c>
      <c r="J50" s="71">
        <v>5</v>
      </c>
    </row>
    <row r="51" spans="1:10" ht="28.2" x14ac:dyDescent="0.3">
      <c r="A51" s="48" t="s">
        <v>572</v>
      </c>
      <c r="B51" s="48" t="s">
        <v>573</v>
      </c>
      <c r="C51" s="48" t="s">
        <v>574</v>
      </c>
      <c r="D51" s="48" t="s">
        <v>341</v>
      </c>
      <c r="E51" s="58" t="s">
        <v>594</v>
      </c>
      <c r="F51" s="50">
        <v>5240000</v>
      </c>
      <c r="G51" s="50">
        <v>5240000</v>
      </c>
      <c r="H51" s="56">
        <v>14666</v>
      </c>
      <c r="I51" s="48" t="s">
        <v>97</v>
      </c>
      <c r="J51" s="71">
        <v>5</v>
      </c>
    </row>
    <row r="52" spans="1:10" ht="28.2" x14ac:dyDescent="0.3">
      <c r="A52" s="48" t="s">
        <v>575</v>
      </c>
      <c r="B52" s="48" t="s">
        <v>576</v>
      </c>
      <c r="C52" s="48" t="s">
        <v>577</v>
      </c>
      <c r="D52" s="48" t="s">
        <v>97</v>
      </c>
      <c r="E52" s="58" t="s">
        <v>588</v>
      </c>
      <c r="F52" s="50">
        <v>5000000</v>
      </c>
      <c r="G52" s="50">
        <v>5000000</v>
      </c>
      <c r="H52" s="56">
        <v>25000</v>
      </c>
      <c r="I52" s="48" t="s">
        <v>97</v>
      </c>
      <c r="J52" s="71">
        <v>4</v>
      </c>
    </row>
    <row r="53" spans="1:10" ht="42" x14ac:dyDescent="0.3">
      <c r="A53" s="48" t="s">
        <v>257</v>
      </c>
      <c r="B53" s="48" t="s">
        <v>578</v>
      </c>
      <c r="C53" s="48" t="s">
        <v>259</v>
      </c>
      <c r="D53" s="48" t="s">
        <v>97</v>
      </c>
      <c r="E53" s="55" t="s">
        <v>589</v>
      </c>
      <c r="F53" s="50">
        <v>152000000</v>
      </c>
      <c r="G53" s="50">
        <v>3000000</v>
      </c>
      <c r="H53" s="56">
        <v>1600000</v>
      </c>
      <c r="I53" s="48" t="s">
        <v>97</v>
      </c>
      <c r="J53" s="71">
        <v>5</v>
      </c>
    </row>
    <row r="54" spans="1:10" ht="15" customHeight="1" x14ac:dyDescent="0.3">
      <c r="A54" s="64" t="s">
        <v>590</v>
      </c>
      <c r="B54" s="221"/>
      <c r="C54" s="59">
        <v>34</v>
      </c>
      <c r="D54" s="256" t="s">
        <v>591</v>
      </c>
      <c r="E54" s="257"/>
      <c r="F54" s="61">
        <v>1967356733</v>
      </c>
      <c r="G54" s="61">
        <v>1002954882</v>
      </c>
      <c r="H54" s="33" t="s">
        <v>592</v>
      </c>
      <c r="I54" s="33" t="s">
        <v>592</v>
      </c>
      <c r="J54" s="62"/>
    </row>
    <row r="55" spans="1:10" ht="15" customHeight="1" x14ac:dyDescent="0.3">
      <c r="A55" s="64" t="s">
        <v>595</v>
      </c>
      <c r="B55" s="221"/>
      <c r="C55" s="59">
        <v>48</v>
      </c>
      <c r="D55" s="256" t="s">
        <v>596</v>
      </c>
      <c r="E55" s="257"/>
      <c r="F55" s="61">
        <v>2540560755</v>
      </c>
      <c r="G55" s="61">
        <v>1484950904</v>
      </c>
      <c r="H55" s="33" t="s">
        <v>592</v>
      </c>
      <c r="I55" s="33" t="s">
        <v>592</v>
      </c>
      <c r="J55" s="62"/>
    </row>
  </sheetData>
  <mergeCells count="7">
    <mergeCell ref="A3:I3"/>
    <mergeCell ref="A1:I1"/>
    <mergeCell ref="D54:E54"/>
    <mergeCell ref="D55:E55"/>
    <mergeCell ref="D18:E18"/>
    <mergeCell ref="A19:I19"/>
    <mergeCell ref="A18:B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3DA88-0F74-4501-BDCE-F2446EA73B17}">
  <dimension ref="A1:P46"/>
  <sheetViews>
    <sheetView workbookViewId="0">
      <pane ySplit="2" topLeftCell="A3" activePane="bottomLeft" state="frozen"/>
      <selection pane="bottomLeft" activeCell="E39" sqref="E39:F39"/>
    </sheetView>
  </sheetViews>
  <sheetFormatPr defaultRowHeight="14.4" x14ac:dyDescent="0.3"/>
  <cols>
    <col min="13" max="13" width="10.6640625" customWidth="1"/>
  </cols>
  <sheetData>
    <row r="1" spans="1:16" ht="72" customHeight="1" x14ac:dyDescent="0.3">
      <c r="A1" s="284" t="s">
        <v>597</v>
      </c>
      <c r="B1" s="284"/>
      <c r="C1" s="284"/>
      <c r="D1" s="284"/>
      <c r="E1" s="284"/>
      <c r="F1" s="284"/>
      <c r="G1" s="284"/>
      <c r="H1" s="284"/>
      <c r="I1" s="284"/>
      <c r="J1" s="284"/>
      <c r="K1" s="284"/>
      <c r="L1" s="284"/>
      <c r="M1" s="284"/>
      <c r="N1" s="284"/>
      <c r="O1" s="284"/>
      <c r="P1" s="54"/>
    </row>
    <row r="2" spans="1:16" ht="65.25" customHeight="1" x14ac:dyDescent="0.3">
      <c r="A2" s="222" t="s">
        <v>598</v>
      </c>
      <c r="B2" s="223"/>
      <c r="C2" s="260" t="s">
        <v>8</v>
      </c>
      <c r="D2" s="261"/>
      <c r="E2" s="260" t="s">
        <v>9</v>
      </c>
      <c r="F2" s="261"/>
      <c r="G2" s="53" t="s">
        <v>581</v>
      </c>
      <c r="H2" s="53" t="s">
        <v>599</v>
      </c>
      <c r="I2" s="262" t="s">
        <v>583</v>
      </c>
      <c r="J2" s="263"/>
      <c r="K2" s="262" t="s">
        <v>600</v>
      </c>
      <c r="L2" s="263"/>
      <c r="M2" s="262" t="s">
        <v>28</v>
      </c>
      <c r="N2" s="263"/>
      <c r="O2" s="53" t="s">
        <v>33</v>
      </c>
      <c r="P2" s="53" t="s">
        <v>585</v>
      </c>
    </row>
    <row r="3" spans="1:16" ht="16.5" customHeight="1" x14ac:dyDescent="0.3">
      <c r="A3" s="276" t="s">
        <v>586</v>
      </c>
      <c r="B3" s="277"/>
      <c r="C3" s="277"/>
      <c r="D3" s="277"/>
      <c r="E3" s="277"/>
      <c r="F3" s="277"/>
      <c r="G3" s="277"/>
      <c r="H3" s="277"/>
      <c r="I3" s="277"/>
      <c r="J3" s="277"/>
      <c r="K3" s="277"/>
      <c r="L3" s="277"/>
      <c r="M3" s="277"/>
      <c r="N3" s="277"/>
      <c r="O3" s="277"/>
      <c r="P3" s="35"/>
    </row>
    <row r="4" spans="1:16" ht="15" customHeight="1" x14ac:dyDescent="0.3">
      <c r="A4" s="267" t="s">
        <v>37</v>
      </c>
      <c r="B4" s="268"/>
      <c r="C4" s="267" t="s">
        <v>513</v>
      </c>
      <c r="D4" s="268"/>
      <c r="E4" s="267" t="s">
        <v>527</v>
      </c>
      <c r="F4" s="268"/>
      <c r="G4" s="48" t="s">
        <v>97</v>
      </c>
      <c r="H4" s="48" t="s">
        <v>588</v>
      </c>
      <c r="I4" s="266">
        <v>20340000</v>
      </c>
      <c r="J4" s="265"/>
      <c r="K4" s="266">
        <v>20340000</v>
      </c>
      <c r="L4" s="265"/>
      <c r="M4" s="264">
        <v>50000</v>
      </c>
      <c r="N4" s="265"/>
      <c r="O4" s="51">
        <v>1.41E-2</v>
      </c>
      <c r="P4" s="70">
        <v>4</v>
      </c>
    </row>
    <row r="5" spans="1:16" ht="15" customHeight="1" x14ac:dyDescent="0.3">
      <c r="A5" s="267" t="s">
        <v>528</v>
      </c>
      <c r="B5" s="268"/>
      <c r="C5" s="267" t="s">
        <v>339</v>
      </c>
      <c r="D5" s="268"/>
      <c r="E5" s="267" t="s">
        <v>529</v>
      </c>
      <c r="F5" s="268"/>
      <c r="G5" s="48" t="s">
        <v>341</v>
      </c>
      <c r="H5" s="48" t="s">
        <v>588</v>
      </c>
      <c r="I5" s="266">
        <v>1000000</v>
      </c>
      <c r="J5" s="265"/>
      <c r="K5" s="266">
        <v>1000000</v>
      </c>
      <c r="L5" s="265"/>
      <c r="M5" s="267" t="s">
        <v>97</v>
      </c>
      <c r="N5" s="268"/>
      <c r="O5" s="48" t="s">
        <v>97</v>
      </c>
      <c r="P5" s="71">
        <v>5</v>
      </c>
    </row>
    <row r="6" spans="1:16" ht="15" customHeight="1" x14ac:dyDescent="0.3">
      <c r="A6" s="267" t="s">
        <v>521</v>
      </c>
      <c r="B6" s="268"/>
      <c r="C6" s="267" t="s">
        <v>121</v>
      </c>
      <c r="D6" s="268"/>
      <c r="E6" s="267" t="s">
        <v>460</v>
      </c>
      <c r="F6" s="268"/>
      <c r="G6" s="48" t="s">
        <v>97</v>
      </c>
      <c r="H6" s="48" t="s">
        <v>588</v>
      </c>
      <c r="I6" s="266">
        <v>13015884</v>
      </c>
      <c r="J6" s="265"/>
      <c r="K6" s="266">
        <v>13015884</v>
      </c>
      <c r="L6" s="265"/>
      <c r="M6" s="264">
        <v>344728</v>
      </c>
      <c r="N6" s="265"/>
      <c r="O6" s="51">
        <v>3.3E-3</v>
      </c>
      <c r="P6" s="71">
        <v>8</v>
      </c>
    </row>
    <row r="7" spans="1:16" ht="15" customHeight="1" x14ac:dyDescent="0.3">
      <c r="A7" s="267" t="s">
        <v>107</v>
      </c>
      <c r="B7" s="268"/>
      <c r="C7" s="267" t="s">
        <v>108</v>
      </c>
      <c r="D7" s="268"/>
      <c r="E7" s="267" t="s">
        <v>523</v>
      </c>
      <c r="F7" s="268"/>
      <c r="G7" s="48" t="s">
        <v>97</v>
      </c>
      <c r="H7" s="48" t="s">
        <v>588</v>
      </c>
      <c r="I7" s="266">
        <v>4601000</v>
      </c>
      <c r="J7" s="265"/>
      <c r="K7" s="266">
        <v>4601000</v>
      </c>
      <c r="L7" s="265"/>
      <c r="M7" s="264">
        <v>90322</v>
      </c>
      <c r="N7" s="265"/>
      <c r="O7" s="51">
        <v>3.0000000000000001E-3</v>
      </c>
      <c r="P7" s="71">
        <v>9</v>
      </c>
    </row>
    <row r="8" spans="1:16" ht="15" customHeight="1" x14ac:dyDescent="0.3">
      <c r="A8" s="267" t="s">
        <v>110</v>
      </c>
      <c r="B8" s="268"/>
      <c r="C8" s="267" t="s">
        <v>111</v>
      </c>
      <c r="D8" s="268"/>
      <c r="E8" s="267" t="s">
        <v>112</v>
      </c>
      <c r="F8" s="268"/>
      <c r="G8" s="48" t="s">
        <v>97</v>
      </c>
      <c r="H8" s="48" t="s">
        <v>587</v>
      </c>
      <c r="I8" s="266">
        <v>4332000</v>
      </c>
      <c r="J8" s="265"/>
      <c r="K8" s="266">
        <v>5600000</v>
      </c>
      <c r="L8" s="265"/>
      <c r="M8" s="264">
        <v>37000</v>
      </c>
      <c r="N8" s="265"/>
      <c r="O8" s="51">
        <v>3.2000000000000002E-3</v>
      </c>
      <c r="P8" s="71">
        <v>9</v>
      </c>
    </row>
    <row r="9" spans="1:16" ht="15" customHeight="1" x14ac:dyDescent="0.3">
      <c r="A9" s="260" t="s">
        <v>590</v>
      </c>
      <c r="B9" s="285"/>
      <c r="C9" s="285"/>
      <c r="D9" s="261"/>
      <c r="E9" s="273">
        <v>5</v>
      </c>
      <c r="F9" s="270"/>
      <c r="G9" s="274" t="s">
        <v>591</v>
      </c>
      <c r="H9" s="275"/>
      <c r="I9" s="269">
        <v>44556884</v>
      </c>
      <c r="J9" s="270"/>
      <c r="K9" s="269">
        <v>44556884</v>
      </c>
      <c r="L9" s="270"/>
      <c r="M9" s="271" t="s">
        <v>592</v>
      </c>
      <c r="N9" s="272"/>
      <c r="O9" s="52" t="s">
        <v>592</v>
      </c>
      <c r="P9" s="35"/>
    </row>
    <row r="10" spans="1:16" ht="16.5" customHeight="1" x14ac:dyDescent="0.3">
      <c r="A10" s="276" t="s">
        <v>601</v>
      </c>
      <c r="B10" s="277"/>
      <c r="C10" s="277"/>
      <c r="D10" s="277"/>
      <c r="E10" s="277"/>
      <c r="F10" s="277"/>
      <c r="G10" s="277"/>
      <c r="H10" s="277"/>
      <c r="I10" s="277"/>
      <c r="J10" s="277"/>
      <c r="K10" s="277"/>
      <c r="L10" s="277"/>
      <c r="M10" s="277"/>
      <c r="N10" s="277"/>
      <c r="O10" s="277"/>
      <c r="P10" s="35"/>
    </row>
    <row r="11" spans="1:16" ht="15" customHeight="1" x14ac:dyDescent="0.3">
      <c r="A11" s="267" t="s">
        <v>348</v>
      </c>
      <c r="B11" s="268"/>
      <c r="C11" s="267" t="s">
        <v>530</v>
      </c>
      <c r="D11" s="268"/>
      <c r="E11" s="267" t="s">
        <v>350</v>
      </c>
      <c r="F11" s="268"/>
      <c r="G11" s="48" t="s">
        <v>97</v>
      </c>
      <c r="H11" s="48" t="s">
        <v>602</v>
      </c>
      <c r="I11" s="266">
        <v>62889860</v>
      </c>
      <c r="J11" s="265"/>
      <c r="K11" s="266">
        <v>62889860</v>
      </c>
      <c r="L11" s="265"/>
      <c r="M11" s="264">
        <v>109122</v>
      </c>
      <c r="N11" s="265"/>
      <c r="O11" s="51">
        <v>9.7999999999999997E-3</v>
      </c>
      <c r="P11" s="70">
        <v>2</v>
      </c>
    </row>
    <row r="12" spans="1:16" ht="15" customHeight="1" x14ac:dyDescent="0.3">
      <c r="A12" s="267" t="s">
        <v>499</v>
      </c>
      <c r="B12" s="268"/>
      <c r="C12" s="267" t="s">
        <v>136</v>
      </c>
      <c r="D12" s="268"/>
      <c r="E12" s="267" t="s">
        <v>500</v>
      </c>
      <c r="F12" s="268"/>
      <c r="G12" s="48" t="s">
        <v>97</v>
      </c>
      <c r="H12" s="48" t="s">
        <v>602</v>
      </c>
      <c r="I12" s="266">
        <v>22353000</v>
      </c>
      <c r="J12" s="265"/>
      <c r="K12" s="266">
        <v>22353000</v>
      </c>
      <c r="L12" s="265"/>
      <c r="M12" s="264">
        <v>141090</v>
      </c>
      <c r="N12" s="265"/>
      <c r="O12" s="51">
        <v>2.5000000000000001E-3</v>
      </c>
      <c r="P12" s="71">
        <v>2</v>
      </c>
    </row>
    <row r="13" spans="1:16" ht="15" customHeight="1" x14ac:dyDescent="0.3">
      <c r="A13" s="267" t="s">
        <v>238</v>
      </c>
      <c r="B13" s="268"/>
      <c r="C13" s="267" t="s">
        <v>239</v>
      </c>
      <c r="D13" s="268"/>
      <c r="E13" s="267" t="s">
        <v>240</v>
      </c>
      <c r="F13" s="268"/>
      <c r="G13" s="49">
        <v>15</v>
      </c>
      <c r="H13" s="48" t="s">
        <v>602</v>
      </c>
      <c r="I13" s="266">
        <v>282014116</v>
      </c>
      <c r="J13" s="265"/>
      <c r="K13" s="266">
        <v>55000000</v>
      </c>
      <c r="L13" s="265"/>
      <c r="M13" s="264">
        <v>875010</v>
      </c>
      <c r="N13" s="265"/>
      <c r="O13" s="51">
        <v>1.29E-2</v>
      </c>
      <c r="P13" s="71">
        <v>2</v>
      </c>
    </row>
    <row r="14" spans="1:16" ht="15" customHeight="1" x14ac:dyDescent="0.3">
      <c r="A14" s="267" t="s">
        <v>181</v>
      </c>
      <c r="B14" s="268"/>
      <c r="C14" s="267" t="s">
        <v>531</v>
      </c>
      <c r="D14" s="268"/>
      <c r="E14" s="267" t="s">
        <v>182</v>
      </c>
      <c r="F14" s="268"/>
      <c r="G14" s="48" t="s">
        <v>97</v>
      </c>
      <c r="H14" s="48" t="s">
        <v>587</v>
      </c>
      <c r="I14" s="266">
        <v>202208000</v>
      </c>
      <c r="J14" s="265"/>
      <c r="K14" s="266">
        <v>65000000</v>
      </c>
      <c r="L14" s="265"/>
      <c r="M14" s="264">
        <v>875010</v>
      </c>
      <c r="N14" s="265"/>
      <c r="O14" s="51">
        <v>1.29E-2</v>
      </c>
      <c r="P14" s="71">
        <v>2</v>
      </c>
    </row>
    <row r="15" spans="1:16" ht="15" customHeight="1" x14ac:dyDescent="0.3">
      <c r="A15" s="267" t="s">
        <v>178</v>
      </c>
      <c r="B15" s="268"/>
      <c r="C15" s="267" t="s">
        <v>239</v>
      </c>
      <c r="D15" s="268"/>
      <c r="E15" s="267" t="s">
        <v>180</v>
      </c>
      <c r="F15" s="268"/>
      <c r="G15" s="48" t="s">
        <v>97</v>
      </c>
      <c r="H15" s="48" t="s">
        <v>602</v>
      </c>
      <c r="I15" s="266">
        <v>45000000</v>
      </c>
      <c r="J15" s="265"/>
      <c r="K15" s="266">
        <v>45000000</v>
      </c>
      <c r="L15" s="265"/>
      <c r="M15" s="264">
        <v>875010</v>
      </c>
      <c r="N15" s="265"/>
      <c r="O15" s="51">
        <v>1.29E-2</v>
      </c>
      <c r="P15" s="71">
        <v>2</v>
      </c>
    </row>
    <row r="16" spans="1:16" ht="15" customHeight="1" x14ac:dyDescent="0.3">
      <c r="A16" s="267" t="s">
        <v>213</v>
      </c>
      <c r="B16" s="268"/>
      <c r="C16" s="267" t="s">
        <v>199</v>
      </c>
      <c r="D16" s="268"/>
      <c r="E16" s="267" t="s">
        <v>214</v>
      </c>
      <c r="F16" s="268"/>
      <c r="G16" s="48" t="s">
        <v>97</v>
      </c>
      <c r="H16" s="48" t="s">
        <v>587</v>
      </c>
      <c r="I16" s="267" t="s">
        <v>603</v>
      </c>
      <c r="J16" s="268"/>
      <c r="K16" s="266">
        <v>64303800</v>
      </c>
      <c r="L16" s="265"/>
      <c r="M16" s="264">
        <v>55000</v>
      </c>
      <c r="N16" s="265"/>
      <c r="O16" s="51">
        <v>7.6E-3</v>
      </c>
      <c r="P16" s="71">
        <v>2</v>
      </c>
    </row>
    <row r="17" spans="1:16" ht="15" customHeight="1" x14ac:dyDescent="0.3">
      <c r="A17" s="267" t="s">
        <v>198</v>
      </c>
      <c r="B17" s="268"/>
      <c r="C17" s="267" t="s">
        <v>532</v>
      </c>
      <c r="D17" s="268"/>
      <c r="E17" s="267" t="s">
        <v>533</v>
      </c>
      <c r="F17" s="268"/>
      <c r="G17" s="48" t="s">
        <v>97</v>
      </c>
      <c r="H17" s="48" t="s">
        <v>604</v>
      </c>
      <c r="I17" s="266">
        <v>950000</v>
      </c>
      <c r="J17" s="265"/>
      <c r="K17" s="266">
        <v>950000</v>
      </c>
      <c r="L17" s="265"/>
      <c r="M17" s="264">
        <v>55000</v>
      </c>
      <c r="N17" s="265"/>
      <c r="O17" s="51">
        <v>7.6E-3</v>
      </c>
      <c r="P17" s="71">
        <v>2</v>
      </c>
    </row>
    <row r="18" spans="1:16" ht="15" customHeight="1" x14ac:dyDescent="0.3">
      <c r="A18" s="267" t="s">
        <v>501</v>
      </c>
      <c r="B18" s="268"/>
      <c r="C18" s="267" t="s">
        <v>388</v>
      </c>
      <c r="D18" s="268"/>
      <c r="E18" s="267" t="s">
        <v>389</v>
      </c>
      <c r="F18" s="268"/>
      <c r="G18" s="48" t="s">
        <v>97</v>
      </c>
      <c r="H18" s="48" t="s">
        <v>587</v>
      </c>
      <c r="I18" s="266">
        <v>44301212</v>
      </c>
      <c r="J18" s="265"/>
      <c r="K18" s="266">
        <v>44301212</v>
      </c>
      <c r="L18" s="265"/>
      <c r="M18" s="264">
        <v>15966</v>
      </c>
      <c r="N18" s="265"/>
      <c r="O18" s="51">
        <v>6.6E-3</v>
      </c>
      <c r="P18" s="71">
        <v>3</v>
      </c>
    </row>
    <row r="19" spans="1:16" ht="15" customHeight="1" x14ac:dyDescent="0.3">
      <c r="A19" s="267" t="s">
        <v>201</v>
      </c>
      <c r="B19" s="268"/>
      <c r="C19" s="267" t="s">
        <v>280</v>
      </c>
      <c r="D19" s="268"/>
      <c r="E19" s="267" t="s">
        <v>203</v>
      </c>
      <c r="F19" s="268"/>
      <c r="G19" s="49">
        <v>14</v>
      </c>
      <c r="H19" s="48" t="s">
        <v>587</v>
      </c>
      <c r="I19" s="266">
        <v>43400000</v>
      </c>
      <c r="J19" s="265"/>
      <c r="K19" s="266">
        <v>43400000</v>
      </c>
      <c r="L19" s="265"/>
      <c r="M19" s="264">
        <v>200000</v>
      </c>
      <c r="N19" s="265"/>
      <c r="O19" s="51">
        <v>1.49E-2</v>
      </c>
      <c r="P19" s="70">
        <v>3</v>
      </c>
    </row>
    <row r="20" spans="1:16" ht="15" customHeight="1" x14ac:dyDescent="0.3">
      <c r="A20" s="267" t="s">
        <v>215</v>
      </c>
      <c r="B20" s="268"/>
      <c r="C20" s="267" t="s">
        <v>216</v>
      </c>
      <c r="D20" s="268"/>
      <c r="E20" s="267" t="s">
        <v>534</v>
      </c>
      <c r="F20" s="268"/>
      <c r="G20" s="48" t="s">
        <v>97</v>
      </c>
      <c r="H20" s="48" t="s">
        <v>587</v>
      </c>
      <c r="I20" s="266">
        <v>20223668</v>
      </c>
      <c r="J20" s="265"/>
      <c r="K20" s="266">
        <v>15000000</v>
      </c>
      <c r="L20" s="265"/>
      <c r="M20" s="264">
        <v>105000</v>
      </c>
      <c r="N20" s="265"/>
      <c r="O20" s="51">
        <v>5.0000000000000001E-3</v>
      </c>
      <c r="P20" s="71">
        <v>3</v>
      </c>
    </row>
    <row r="21" spans="1:16" ht="15" customHeight="1" x14ac:dyDescent="0.3">
      <c r="A21" s="267" t="s">
        <v>510</v>
      </c>
      <c r="B21" s="268"/>
      <c r="C21" s="267" t="s">
        <v>535</v>
      </c>
      <c r="D21" s="268"/>
      <c r="E21" s="267" t="s">
        <v>536</v>
      </c>
      <c r="F21" s="268"/>
      <c r="G21" s="48" t="s">
        <v>97</v>
      </c>
      <c r="H21" s="48" t="s">
        <v>604</v>
      </c>
      <c r="I21" s="266">
        <v>266000000</v>
      </c>
      <c r="J21" s="265"/>
      <c r="K21" s="266">
        <v>266000000</v>
      </c>
      <c r="L21" s="265"/>
      <c r="M21" s="264">
        <v>3979576</v>
      </c>
      <c r="N21" s="265"/>
      <c r="O21" s="51">
        <v>1.2800000000000001E-2</v>
      </c>
      <c r="P21" s="71">
        <v>4</v>
      </c>
    </row>
    <row r="22" spans="1:16" ht="15" customHeight="1" x14ac:dyDescent="0.3">
      <c r="A22" s="267" t="s">
        <v>512</v>
      </c>
      <c r="B22" s="268"/>
      <c r="C22" s="267" t="s">
        <v>409</v>
      </c>
      <c r="D22" s="268"/>
      <c r="E22" s="267" t="s">
        <v>410</v>
      </c>
      <c r="F22" s="268"/>
      <c r="G22" s="48" t="s">
        <v>341</v>
      </c>
      <c r="H22" s="48" t="s">
        <v>587</v>
      </c>
      <c r="I22" s="266">
        <v>63000000</v>
      </c>
      <c r="J22" s="265"/>
      <c r="K22" s="266">
        <v>63000000</v>
      </c>
      <c r="L22" s="265"/>
      <c r="M22" s="264">
        <v>13300</v>
      </c>
      <c r="N22" s="265"/>
      <c r="O22" s="51">
        <v>2.69E-2</v>
      </c>
      <c r="P22" s="71">
        <v>4</v>
      </c>
    </row>
    <row r="23" spans="1:16" ht="15" customHeight="1" x14ac:dyDescent="0.3">
      <c r="A23" s="267" t="s">
        <v>268</v>
      </c>
      <c r="B23" s="268"/>
      <c r="C23" s="267" t="s">
        <v>219</v>
      </c>
      <c r="D23" s="268"/>
      <c r="E23" s="267" t="s">
        <v>269</v>
      </c>
      <c r="F23" s="268"/>
      <c r="G23" s="49">
        <v>14</v>
      </c>
      <c r="H23" s="48" t="s">
        <v>602</v>
      </c>
      <c r="I23" s="266">
        <v>143500000</v>
      </c>
      <c r="J23" s="265"/>
      <c r="K23" s="266">
        <v>50000000</v>
      </c>
      <c r="L23" s="265"/>
      <c r="M23" s="264">
        <v>113500</v>
      </c>
      <c r="N23" s="265"/>
      <c r="O23" s="51">
        <v>7.4000000000000003E-3</v>
      </c>
      <c r="P23" s="71">
        <v>4</v>
      </c>
    </row>
    <row r="24" spans="1:16" ht="15" customHeight="1" x14ac:dyDescent="0.3">
      <c r="A24" s="267" t="s">
        <v>218</v>
      </c>
      <c r="B24" s="268"/>
      <c r="C24" s="267" t="s">
        <v>219</v>
      </c>
      <c r="D24" s="268"/>
      <c r="E24" s="267" t="s">
        <v>220</v>
      </c>
      <c r="F24" s="268"/>
      <c r="G24" s="48" t="s">
        <v>97</v>
      </c>
      <c r="H24" s="48" t="s">
        <v>588</v>
      </c>
      <c r="I24" s="266">
        <v>49790000</v>
      </c>
      <c r="J24" s="265"/>
      <c r="K24" s="266">
        <v>49790000</v>
      </c>
      <c r="L24" s="265"/>
      <c r="M24" s="264">
        <v>113500</v>
      </c>
      <c r="N24" s="265"/>
      <c r="O24" s="51">
        <v>7.4000000000000003E-3</v>
      </c>
      <c r="P24" s="71">
        <v>4</v>
      </c>
    </row>
    <row r="25" spans="1:16" ht="15" customHeight="1" x14ac:dyDescent="0.3">
      <c r="A25" s="267" t="s">
        <v>59</v>
      </c>
      <c r="B25" s="268"/>
      <c r="C25" s="267" t="s">
        <v>60</v>
      </c>
      <c r="D25" s="268"/>
      <c r="E25" s="267" t="s">
        <v>537</v>
      </c>
      <c r="F25" s="268"/>
      <c r="G25" s="48" t="s">
        <v>97</v>
      </c>
      <c r="H25" s="48" t="s">
        <v>588</v>
      </c>
      <c r="I25" s="266">
        <v>3666288</v>
      </c>
      <c r="J25" s="265"/>
      <c r="K25" s="266">
        <v>3666288</v>
      </c>
      <c r="L25" s="265"/>
      <c r="M25" s="267" t="s">
        <v>97</v>
      </c>
      <c r="N25" s="268"/>
      <c r="O25" s="48" t="s">
        <v>97</v>
      </c>
      <c r="P25" s="71">
        <v>5</v>
      </c>
    </row>
    <row r="26" spans="1:16" ht="15" customHeight="1" x14ac:dyDescent="0.3">
      <c r="A26" s="267" t="s">
        <v>246</v>
      </c>
      <c r="B26" s="268"/>
      <c r="C26" s="267" t="s">
        <v>247</v>
      </c>
      <c r="D26" s="268"/>
      <c r="E26" s="267" t="s">
        <v>248</v>
      </c>
      <c r="F26" s="268"/>
      <c r="G26" s="49">
        <v>14</v>
      </c>
      <c r="H26" s="48" t="s">
        <v>588</v>
      </c>
      <c r="I26" s="266">
        <v>35000000</v>
      </c>
      <c r="J26" s="265"/>
      <c r="K26" s="266">
        <v>35000000</v>
      </c>
      <c r="L26" s="265"/>
      <c r="M26" s="264">
        <v>67995</v>
      </c>
      <c r="N26" s="265"/>
      <c r="O26" s="51">
        <v>1.2200000000000001E-2</v>
      </c>
      <c r="P26" s="71">
        <v>5</v>
      </c>
    </row>
    <row r="27" spans="1:16" ht="15" customHeight="1" x14ac:dyDescent="0.3">
      <c r="A27" s="267" t="s">
        <v>249</v>
      </c>
      <c r="B27" s="268"/>
      <c r="C27" s="267" t="s">
        <v>69</v>
      </c>
      <c r="D27" s="268"/>
      <c r="E27" s="267" t="s">
        <v>250</v>
      </c>
      <c r="F27" s="268"/>
      <c r="G27" s="49">
        <v>14</v>
      </c>
      <c r="H27" s="48" t="s">
        <v>587</v>
      </c>
      <c r="I27" s="266">
        <v>26950000</v>
      </c>
      <c r="J27" s="265"/>
      <c r="K27" s="266">
        <v>26950000</v>
      </c>
      <c r="L27" s="265"/>
      <c r="M27" s="264">
        <v>290000</v>
      </c>
      <c r="N27" s="265"/>
      <c r="O27" s="51">
        <v>5.1000000000000004E-3</v>
      </c>
      <c r="P27" s="71">
        <v>7</v>
      </c>
    </row>
    <row r="28" spans="1:16" ht="15" customHeight="1" x14ac:dyDescent="0.3">
      <c r="A28" s="267" t="s">
        <v>241</v>
      </c>
      <c r="B28" s="268"/>
      <c r="C28" s="267" t="s">
        <v>76</v>
      </c>
      <c r="D28" s="268"/>
      <c r="E28" s="267" t="s">
        <v>242</v>
      </c>
      <c r="F28" s="268"/>
      <c r="G28" s="49">
        <v>15</v>
      </c>
      <c r="H28" s="48" t="s">
        <v>588</v>
      </c>
      <c r="I28" s="266">
        <v>7000000</v>
      </c>
      <c r="J28" s="265"/>
      <c r="K28" s="266">
        <v>7000000</v>
      </c>
      <c r="L28" s="265"/>
      <c r="M28" s="264">
        <v>59249</v>
      </c>
      <c r="N28" s="265"/>
      <c r="O28" s="51">
        <v>7.4999999999999997E-3</v>
      </c>
      <c r="P28" s="71">
        <v>9</v>
      </c>
    </row>
    <row r="29" spans="1:16" ht="15" customHeight="1" x14ac:dyDescent="0.3">
      <c r="A29" s="267" t="s">
        <v>75</v>
      </c>
      <c r="B29" s="268"/>
      <c r="C29" s="267" t="s">
        <v>76</v>
      </c>
      <c r="D29" s="268"/>
      <c r="E29" s="267" t="s">
        <v>538</v>
      </c>
      <c r="F29" s="268"/>
      <c r="G29" s="48" t="s">
        <v>97</v>
      </c>
      <c r="H29" s="48" t="s">
        <v>588</v>
      </c>
      <c r="I29" s="266">
        <v>7000000</v>
      </c>
      <c r="J29" s="265"/>
      <c r="K29" s="266">
        <v>7000000</v>
      </c>
      <c r="L29" s="265"/>
      <c r="M29" s="264">
        <v>59249</v>
      </c>
      <c r="N29" s="265"/>
      <c r="O29" s="51">
        <v>7.4999999999999997E-3</v>
      </c>
      <c r="P29" s="71">
        <v>9</v>
      </c>
    </row>
    <row r="30" spans="1:16" ht="15" customHeight="1" x14ac:dyDescent="0.3">
      <c r="A30" s="267" t="s">
        <v>132</v>
      </c>
      <c r="B30" s="268"/>
      <c r="C30" s="267" t="s">
        <v>133</v>
      </c>
      <c r="D30" s="268"/>
      <c r="E30" s="267" t="s">
        <v>493</v>
      </c>
      <c r="F30" s="268"/>
      <c r="G30" s="48" t="s">
        <v>97</v>
      </c>
      <c r="H30" s="48" t="s">
        <v>588</v>
      </c>
      <c r="I30" s="266">
        <v>27444700</v>
      </c>
      <c r="J30" s="265"/>
      <c r="K30" s="266">
        <v>27444700</v>
      </c>
      <c r="L30" s="265"/>
      <c r="M30" s="264">
        <v>1420000</v>
      </c>
      <c r="N30" s="265"/>
      <c r="O30" s="48" t="s">
        <v>63</v>
      </c>
      <c r="P30" s="71">
        <v>9</v>
      </c>
    </row>
    <row r="31" spans="1:16" ht="15" customHeight="1" x14ac:dyDescent="0.3">
      <c r="A31" s="267" t="s">
        <v>524</v>
      </c>
      <c r="B31" s="268"/>
      <c r="C31" s="267" t="s">
        <v>133</v>
      </c>
      <c r="D31" s="268"/>
      <c r="E31" s="267" t="s">
        <v>539</v>
      </c>
      <c r="F31" s="268"/>
      <c r="G31" s="48" t="s">
        <v>97</v>
      </c>
      <c r="H31" s="48" t="s">
        <v>588</v>
      </c>
      <c r="I31" s="266">
        <v>16678086</v>
      </c>
      <c r="J31" s="265"/>
      <c r="K31" s="266">
        <v>16678086</v>
      </c>
      <c r="L31" s="265"/>
      <c r="M31" s="264">
        <v>1420000</v>
      </c>
      <c r="N31" s="265"/>
      <c r="O31" s="48" t="s">
        <v>63</v>
      </c>
      <c r="P31" s="71">
        <v>9</v>
      </c>
    </row>
    <row r="32" spans="1:16" ht="15" customHeight="1" x14ac:dyDescent="0.3">
      <c r="A32" s="267" t="s">
        <v>196</v>
      </c>
      <c r="B32" s="268"/>
      <c r="C32" s="267" t="s">
        <v>133</v>
      </c>
      <c r="D32" s="268"/>
      <c r="E32" s="267" t="s">
        <v>260</v>
      </c>
      <c r="F32" s="268"/>
      <c r="G32" s="49">
        <v>15</v>
      </c>
      <c r="H32" s="48" t="s">
        <v>588</v>
      </c>
      <c r="I32" s="266">
        <v>9000000</v>
      </c>
      <c r="J32" s="265"/>
      <c r="K32" s="266">
        <v>9000000</v>
      </c>
      <c r="L32" s="265"/>
      <c r="M32" s="264">
        <v>1420000</v>
      </c>
      <c r="N32" s="265"/>
      <c r="O32" s="48" t="s">
        <v>63</v>
      </c>
      <c r="P32" s="71">
        <v>9</v>
      </c>
    </row>
    <row r="33" spans="1:16" ht="15" customHeight="1" x14ac:dyDescent="0.3">
      <c r="A33" s="267" t="s">
        <v>221</v>
      </c>
      <c r="B33" s="268"/>
      <c r="C33" s="267" t="s">
        <v>121</v>
      </c>
      <c r="D33" s="268"/>
      <c r="E33" s="267" t="s">
        <v>270</v>
      </c>
      <c r="F33" s="268"/>
      <c r="G33" s="49">
        <v>13</v>
      </c>
      <c r="H33" s="48" t="s">
        <v>588</v>
      </c>
      <c r="I33" s="266">
        <v>31000000</v>
      </c>
      <c r="J33" s="265"/>
      <c r="K33" s="266">
        <v>31000000</v>
      </c>
      <c r="L33" s="265"/>
      <c r="M33" s="264">
        <v>875000</v>
      </c>
      <c r="N33" s="265"/>
      <c r="O33" s="51">
        <v>3.3E-3</v>
      </c>
      <c r="P33" s="71">
        <v>8</v>
      </c>
    </row>
    <row r="34" spans="1:16" ht="15" customHeight="1" x14ac:dyDescent="0.3">
      <c r="A34" s="267" t="s">
        <v>261</v>
      </c>
      <c r="B34" s="268"/>
      <c r="C34" s="267" t="s">
        <v>262</v>
      </c>
      <c r="D34" s="268"/>
      <c r="E34" s="267" t="s">
        <v>263</v>
      </c>
      <c r="F34" s="268"/>
      <c r="G34" s="49">
        <v>13</v>
      </c>
      <c r="H34" s="48" t="s">
        <v>587</v>
      </c>
      <c r="I34" s="266">
        <v>34965000</v>
      </c>
      <c r="J34" s="265"/>
      <c r="K34" s="266">
        <v>34965000</v>
      </c>
      <c r="L34" s="265"/>
      <c r="M34" s="264">
        <v>2000000</v>
      </c>
      <c r="N34" s="265"/>
      <c r="O34" s="51">
        <v>1.26E-2</v>
      </c>
      <c r="P34" s="71">
        <v>4</v>
      </c>
    </row>
    <row r="35" spans="1:16" ht="15" customHeight="1" x14ac:dyDescent="0.3">
      <c r="A35" s="267" t="s">
        <v>226</v>
      </c>
      <c r="B35" s="268"/>
      <c r="C35" s="267" t="s">
        <v>102</v>
      </c>
      <c r="D35" s="268"/>
      <c r="E35" s="267" t="s">
        <v>264</v>
      </c>
      <c r="F35" s="268"/>
      <c r="G35" s="49">
        <v>13</v>
      </c>
      <c r="H35" s="48" t="s">
        <v>588</v>
      </c>
      <c r="I35" s="266">
        <v>45000000</v>
      </c>
      <c r="J35" s="265"/>
      <c r="K35" s="266">
        <v>45000000</v>
      </c>
      <c r="L35" s="265"/>
      <c r="M35" s="264">
        <v>71700</v>
      </c>
      <c r="N35" s="265"/>
      <c r="O35" s="51">
        <v>8.6E-3</v>
      </c>
      <c r="P35" s="70">
        <v>8</v>
      </c>
    </row>
    <row r="36" spans="1:16" ht="15" customHeight="1" x14ac:dyDescent="0.3">
      <c r="A36" s="267" t="s">
        <v>126</v>
      </c>
      <c r="B36" s="268"/>
      <c r="C36" s="267" t="s">
        <v>127</v>
      </c>
      <c r="D36" s="268"/>
      <c r="E36" s="267" t="s">
        <v>128</v>
      </c>
      <c r="F36" s="268"/>
      <c r="G36" s="49">
        <v>13</v>
      </c>
      <c r="H36" s="48" t="s">
        <v>588</v>
      </c>
      <c r="I36" s="266">
        <v>9402000</v>
      </c>
      <c r="J36" s="265"/>
      <c r="K36" s="266">
        <v>9402000</v>
      </c>
      <c r="L36" s="265"/>
      <c r="M36" s="264">
        <v>513624</v>
      </c>
      <c r="N36" s="265"/>
      <c r="O36" s="51">
        <v>5.3E-3</v>
      </c>
      <c r="P36" s="71">
        <v>5</v>
      </c>
    </row>
    <row r="37" spans="1:16" ht="15" customHeight="1" x14ac:dyDescent="0.3">
      <c r="A37" s="267" t="s">
        <v>223</v>
      </c>
      <c r="B37" s="268"/>
      <c r="C37" s="267" t="s">
        <v>133</v>
      </c>
      <c r="D37" s="268"/>
      <c r="E37" s="267" t="s">
        <v>224</v>
      </c>
      <c r="F37" s="268"/>
      <c r="G37" s="49">
        <v>13</v>
      </c>
      <c r="H37" s="48" t="s">
        <v>588</v>
      </c>
      <c r="I37" s="266">
        <v>67000000</v>
      </c>
      <c r="J37" s="265"/>
      <c r="K37" s="266">
        <v>50000000</v>
      </c>
      <c r="L37" s="265"/>
      <c r="M37" s="264">
        <v>1430000</v>
      </c>
      <c r="N37" s="265"/>
      <c r="O37" s="51">
        <v>2.0999999999999999E-3</v>
      </c>
      <c r="P37" s="71">
        <v>9</v>
      </c>
    </row>
    <row r="38" spans="1:16" ht="15" customHeight="1" x14ac:dyDescent="0.3">
      <c r="A38" s="267" t="s">
        <v>251</v>
      </c>
      <c r="B38" s="268"/>
      <c r="C38" s="267" t="s">
        <v>252</v>
      </c>
      <c r="D38" s="268"/>
      <c r="E38" s="267" t="s">
        <v>253</v>
      </c>
      <c r="F38" s="268"/>
      <c r="G38" s="49">
        <v>13</v>
      </c>
      <c r="H38" s="48" t="s">
        <v>588</v>
      </c>
      <c r="I38" s="266">
        <v>48655933</v>
      </c>
      <c r="J38" s="265"/>
      <c r="K38" s="266">
        <v>48655933</v>
      </c>
      <c r="L38" s="265"/>
      <c r="M38" s="264">
        <v>44000</v>
      </c>
      <c r="N38" s="265"/>
      <c r="O38" s="51">
        <v>7.0000000000000001E-3</v>
      </c>
      <c r="P38" s="71">
        <v>5</v>
      </c>
    </row>
    <row r="39" spans="1:16" ht="15" customHeight="1" x14ac:dyDescent="0.3">
      <c r="A39" s="267" t="s">
        <v>254</v>
      </c>
      <c r="B39" s="268"/>
      <c r="C39" s="267" t="s">
        <v>44</v>
      </c>
      <c r="D39" s="268"/>
      <c r="E39" s="267" t="s">
        <v>255</v>
      </c>
      <c r="F39" s="268"/>
      <c r="G39" s="49">
        <v>13</v>
      </c>
      <c r="H39" s="48" t="s">
        <v>588</v>
      </c>
      <c r="I39" s="266">
        <v>7988220</v>
      </c>
      <c r="J39" s="265"/>
      <c r="K39" s="266">
        <v>7988220</v>
      </c>
      <c r="L39" s="265"/>
      <c r="M39" s="264">
        <v>47041</v>
      </c>
      <c r="N39" s="265"/>
      <c r="O39" s="51">
        <v>3.7000000000000002E-3</v>
      </c>
      <c r="P39" s="71">
        <v>6</v>
      </c>
    </row>
    <row r="40" spans="1:16" ht="15" customHeight="1" x14ac:dyDescent="0.3">
      <c r="A40" s="267" t="s">
        <v>243</v>
      </c>
      <c r="B40" s="268"/>
      <c r="C40" s="267" t="s">
        <v>244</v>
      </c>
      <c r="D40" s="268"/>
      <c r="E40" s="267" t="s">
        <v>245</v>
      </c>
      <c r="F40" s="268"/>
      <c r="G40" s="49">
        <v>13</v>
      </c>
      <c r="H40" s="48" t="s">
        <v>588</v>
      </c>
      <c r="I40" s="266">
        <v>2500000</v>
      </c>
      <c r="J40" s="265"/>
      <c r="K40" s="266">
        <v>2500000</v>
      </c>
      <c r="L40" s="265"/>
      <c r="M40" s="264">
        <v>1287</v>
      </c>
      <c r="N40" s="265"/>
      <c r="O40" s="51">
        <v>2E-3</v>
      </c>
      <c r="P40" s="71">
        <v>8</v>
      </c>
    </row>
    <row r="41" spans="1:16" ht="15" customHeight="1" x14ac:dyDescent="0.3">
      <c r="A41" s="267" t="s">
        <v>154</v>
      </c>
      <c r="B41" s="268"/>
      <c r="C41" s="267" t="s">
        <v>155</v>
      </c>
      <c r="D41" s="268"/>
      <c r="E41" s="267" t="s">
        <v>271</v>
      </c>
      <c r="F41" s="268"/>
      <c r="G41" s="49">
        <v>13</v>
      </c>
      <c r="H41" s="48" t="s">
        <v>588</v>
      </c>
      <c r="I41" s="266">
        <v>145000000</v>
      </c>
      <c r="J41" s="265"/>
      <c r="K41" s="266">
        <v>50000000</v>
      </c>
      <c r="L41" s="265"/>
      <c r="M41" s="264">
        <v>361492</v>
      </c>
      <c r="N41" s="265"/>
      <c r="O41" s="51">
        <v>3.5000000000000001E-3</v>
      </c>
      <c r="P41" s="71">
        <v>2</v>
      </c>
    </row>
    <row r="42" spans="1:16" ht="15" customHeight="1" x14ac:dyDescent="0.3">
      <c r="A42" s="267" t="s">
        <v>157</v>
      </c>
      <c r="B42" s="268"/>
      <c r="C42" s="267" t="s">
        <v>155</v>
      </c>
      <c r="D42" s="268"/>
      <c r="E42" s="267" t="s">
        <v>272</v>
      </c>
      <c r="F42" s="268"/>
      <c r="G42" s="49">
        <v>13</v>
      </c>
      <c r="H42" s="48" t="s">
        <v>588</v>
      </c>
      <c r="I42" s="266">
        <v>156000000</v>
      </c>
      <c r="J42" s="265"/>
      <c r="K42" s="266">
        <v>50000000</v>
      </c>
      <c r="L42" s="265"/>
      <c r="M42" s="264">
        <v>361492</v>
      </c>
      <c r="N42" s="265"/>
      <c r="O42" s="51">
        <v>3.5000000000000001E-3</v>
      </c>
      <c r="P42" s="71">
        <v>2</v>
      </c>
    </row>
    <row r="43" spans="1:16" ht="15" customHeight="1" x14ac:dyDescent="0.3">
      <c r="A43" s="278" t="s">
        <v>605</v>
      </c>
      <c r="B43" s="279"/>
      <c r="C43" s="279"/>
      <c r="D43" s="280"/>
      <c r="E43" s="273">
        <v>32</v>
      </c>
      <c r="F43" s="270"/>
      <c r="G43" s="274" t="s">
        <v>591</v>
      </c>
      <c r="H43" s="275"/>
      <c r="I43" s="269">
        <v>1990183883</v>
      </c>
      <c r="J43" s="270"/>
      <c r="K43" s="269">
        <v>1446446099</v>
      </c>
      <c r="L43" s="270"/>
      <c r="M43" s="271" t="s">
        <v>592</v>
      </c>
      <c r="N43" s="272"/>
      <c r="O43" s="52" t="s">
        <v>592</v>
      </c>
      <c r="P43" s="15"/>
    </row>
    <row r="44" spans="1:16" ht="15" customHeight="1" x14ac:dyDescent="0.3">
      <c r="A44" s="281" t="s">
        <v>606</v>
      </c>
      <c r="B44" s="282"/>
      <c r="C44" s="282"/>
      <c r="D44" s="283"/>
      <c r="E44" s="273">
        <v>37</v>
      </c>
      <c r="F44" s="270"/>
      <c r="G44" s="274" t="s">
        <v>596</v>
      </c>
      <c r="H44" s="275"/>
      <c r="I44" s="269">
        <v>2034740767</v>
      </c>
      <c r="J44" s="270"/>
      <c r="K44" s="269">
        <v>1491002983</v>
      </c>
      <c r="L44" s="270"/>
      <c r="M44" s="271" t="s">
        <v>592</v>
      </c>
      <c r="N44" s="272"/>
      <c r="O44" s="52" t="s">
        <v>592</v>
      </c>
      <c r="P44" s="15"/>
    </row>
    <row r="45" spans="1:16" ht="15" customHeight="1" x14ac:dyDescent="0.3">
      <c r="A45" s="278" t="s">
        <v>607</v>
      </c>
      <c r="B45" s="279"/>
      <c r="C45" s="279"/>
      <c r="D45" s="280"/>
      <c r="E45" s="273">
        <v>76</v>
      </c>
      <c r="F45" s="270"/>
      <c r="G45" s="274" t="s">
        <v>591</v>
      </c>
      <c r="H45" s="275"/>
      <c r="I45" s="269">
        <v>578856326</v>
      </c>
      <c r="J45" s="270"/>
      <c r="K45" s="269">
        <v>578856326</v>
      </c>
      <c r="L45" s="270"/>
      <c r="M45" s="271" t="s">
        <v>592</v>
      </c>
      <c r="N45" s="272"/>
      <c r="O45" s="52" t="s">
        <v>592</v>
      </c>
      <c r="P45" s="15"/>
    </row>
    <row r="46" spans="1:16" ht="15" customHeight="1" x14ac:dyDescent="0.3">
      <c r="A46" s="278" t="s">
        <v>608</v>
      </c>
      <c r="B46" s="279"/>
      <c r="C46" s="279"/>
      <c r="D46" s="280"/>
      <c r="E46" s="273">
        <v>113</v>
      </c>
      <c r="F46" s="270"/>
      <c r="G46" s="274" t="s">
        <v>596</v>
      </c>
      <c r="H46" s="275"/>
      <c r="I46" s="269">
        <v>2613597093</v>
      </c>
      <c r="J46" s="270"/>
      <c r="K46" s="269">
        <v>2069859309</v>
      </c>
      <c r="L46" s="270"/>
      <c r="M46" s="271" t="s">
        <v>592</v>
      </c>
      <c r="N46" s="272"/>
      <c r="O46" s="52" t="s">
        <v>592</v>
      </c>
      <c r="P46" s="15"/>
    </row>
  </sheetData>
  <mergeCells count="260">
    <mergeCell ref="A10:O10"/>
    <mergeCell ref="A43:D43"/>
    <mergeCell ref="A44:D44"/>
    <mergeCell ref="A45:D45"/>
    <mergeCell ref="A46:D46"/>
    <mergeCell ref="M2:N2"/>
    <mergeCell ref="A1:O1"/>
    <mergeCell ref="A3:O3"/>
    <mergeCell ref="A9:D9"/>
    <mergeCell ref="K46:L46"/>
    <mergeCell ref="M46:N46"/>
    <mergeCell ref="K45:L45"/>
    <mergeCell ref="M45:N45"/>
    <mergeCell ref="E46:F46"/>
    <mergeCell ref="G46:H46"/>
    <mergeCell ref="I46:J46"/>
    <mergeCell ref="E45:F45"/>
    <mergeCell ref="G45:H45"/>
    <mergeCell ref="I45:J45"/>
    <mergeCell ref="K44:L44"/>
    <mergeCell ref="M44:N44"/>
    <mergeCell ref="K43:L43"/>
    <mergeCell ref="M43:N43"/>
    <mergeCell ref="E44:F44"/>
    <mergeCell ref="G44:H44"/>
    <mergeCell ref="I44:J44"/>
    <mergeCell ref="E43:F43"/>
    <mergeCell ref="G43:H43"/>
    <mergeCell ref="I43:J43"/>
    <mergeCell ref="K42:L42"/>
    <mergeCell ref="M42:N42"/>
    <mergeCell ref="K41:L41"/>
    <mergeCell ref="M41:N41"/>
    <mergeCell ref="A42:B42"/>
    <mergeCell ref="C42:D42"/>
    <mergeCell ref="E42:F42"/>
    <mergeCell ref="I42:J42"/>
    <mergeCell ref="A41:B41"/>
    <mergeCell ref="C41:D41"/>
    <mergeCell ref="E41:F41"/>
    <mergeCell ref="I41:J41"/>
    <mergeCell ref="K40:L40"/>
    <mergeCell ref="M40:N40"/>
    <mergeCell ref="K39:L39"/>
    <mergeCell ref="M39:N39"/>
    <mergeCell ref="A40:B40"/>
    <mergeCell ref="C40:D40"/>
    <mergeCell ref="E40:F40"/>
    <mergeCell ref="I40:J40"/>
    <mergeCell ref="A39:B39"/>
    <mergeCell ref="C39:D39"/>
    <mergeCell ref="E39:F39"/>
    <mergeCell ref="I39:J39"/>
    <mergeCell ref="K38:L38"/>
    <mergeCell ref="M38:N38"/>
    <mergeCell ref="K37:L37"/>
    <mergeCell ref="M37:N37"/>
    <mergeCell ref="A38:B38"/>
    <mergeCell ref="C38:D38"/>
    <mergeCell ref="E38:F38"/>
    <mergeCell ref="I38:J38"/>
    <mergeCell ref="A37:B37"/>
    <mergeCell ref="C37:D37"/>
    <mergeCell ref="E37:F37"/>
    <mergeCell ref="I37:J37"/>
    <mergeCell ref="K36:L36"/>
    <mergeCell ref="M36:N36"/>
    <mergeCell ref="K35:L35"/>
    <mergeCell ref="M35:N35"/>
    <mergeCell ref="A36:B36"/>
    <mergeCell ref="C36:D36"/>
    <mergeCell ref="E36:F36"/>
    <mergeCell ref="I36:J36"/>
    <mergeCell ref="A35:B35"/>
    <mergeCell ref="C35:D35"/>
    <mergeCell ref="E35:F35"/>
    <mergeCell ref="I35:J35"/>
    <mergeCell ref="K34:L34"/>
    <mergeCell ref="M34:N34"/>
    <mergeCell ref="A34:B34"/>
    <mergeCell ref="C34:D34"/>
    <mergeCell ref="E34:F34"/>
    <mergeCell ref="I34:J34"/>
    <mergeCell ref="K33:L33"/>
    <mergeCell ref="M33:N33"/>
    <mergeCell ref="K32:L32"/>
    <mergeCell ref="M32:N32"/>
    <mergeCell ref="A33:B33"/>
    <mergeCell ref="C33:D33"/>
    <mergeCell ref="E33:F33"/>
    <mergeCell ref="I33:J33"/>
    <mergeCell ref="A32:B32"/>
    <mergeCell ref="C32:D32"/>
    <mergeCell ref="E32:F32"/>
    <mergeCell ref="I32:J32"/>
    <mergeCell ref="K31:L31"/>
    <mergeCell ref="M31:N31"/>
    <mergeCell ref="K30:L30"/>
    <mergeCell ref="M30:N30"/>
    <mergeCell ref="A31:B31"/>
    <mergeCell ref="C31:D31"/>
    <mergeCell ref="E31:F31"/>
    <mergeCell ref="I31:J31"/>
    <mergeCell ref="A30:B30"/>
    <mergeCell ref="C30:D30"/>
    <mergeCell ref="E30:F30"/>
    <mergeCell ref="I30:J30"/>
    <mergeCell ref="K29:L29"/>
    <mergeCell ref="M29:N29"/>
    <mergeCell ref="K28:L28"/>
    <mergeCell ref="M28:N28"/>
    <mergeCell ref="A29:B29"/>
    <mergeCell ref="C29:D29"/>
    <mergeCell ref="E29:F29"/>
    <mergeCell ref="I29:J29"/>
    <mergeCell ref="A28:B28"/>
    <mergeCell ref="C28:D28"/>
    <mergeCell ref="E28:F28"/>
    <mergeCell ref="I28:J28"/>
    <mergeCell ref="K27:L27"/>
    <mergeCell ref="M27:N27"/>
    <mergeCell ref="K26:L26"/>
    <mergeCell ref="M26:N26"/>
    <mergeCell ref="A27:B27"/>
    <mergeCell ref="C27:D27"/>
    <mergeCell ref="E27:F27"/>
    <mergeCell ref="I27:J27"/>
    <mergeCell ref="A26:B26"/>
    <mergeCell ref="C26:D26"/>
    <mergeCell ref="E26:F26"/>
    <mergeCell ref="I26:J26"/>
    <mergeCell ref="K25:L25"/>
    <mergeCell ref="M25:N25"/>
    <mergeCell ref="K24:L24"/>
    <mergeCell ref="M24:N24"/>
    <mergeCell ref="A25:B25"/>
    <mergeCell ref="C25:D25"/>
    <mergeCell ref="E25:F25"/>
    <mergeCell ref="I25:J25"/>
    <mergeCell ref="A24:B24"/>
    <mergeCell ref="C24:D24"/>
    <mergeCell ref="E24:F24"/>
    <mergeCell ref="I24:J24"/>
    <mergeCell ref="K23:L23"/>
    <mergeCell ref="M23:N23"/>
    <mergeCell ref="K22:L22"/>
    <mergeCell ref="M22:N22"/>
    <mergeCell ref="A23:B23"/>
    <mergeCell ref="C23:D23"/>
    <mergeCell ref="E23:F23"/>
    <mergeCell ref="I23:J23"/>
    <mergeCell ref="A22:B22"/>
    <mergeCell ref="C22:D22"/>
    <mergeCell ref="E22:F22"/>
    <mergeCell ref="I22:J22"/>
    <mergeCell ref="K21:L21"/>
    <mergeCell ref="M21:N21"/>
    <mergeCell ref="K20:L20"/>
    <mergeCell ref="M20:N20"/>
    <mergeCell ref="A21:B21"/>
    <mergeCell ref="C21:D21"/>
    <mergeCell ref="E21:F21"/>
    <mergeCell ref="I21:J21"/>
    <mergeCell ref="A20:B20"/>
    <mergeCell ref="C20:D20"/>
    <mergeCell ref="E20:F20"/>
    <mergeCell ref="I20:J20"/>
    <mergeCell ref="K19:L19"/>
    <mergeCell ref="M19:N19"/>
    <mergeCell ref="A19:B19"/>
    <mergeCell ref="C19:D19"/>
    <mergeCell ref="E19:F19"/>
    <mergeCell ref="I19:J19"/>
    <mergeCell ref="K18:L18"/>
    <mergeCell ref="M18:N18"/>
    <mergeCell ref="K17:L17"/>
    <mergeCell ref="M17:N17"/>
    <mergeCell ref="A18:B18"/>
    <mergeCell ref="C18:D18"/>
    <mergeCell ref="E18:F18"/>
    <mergeCell ref="I18:J18"/>
    <mergeCell ref="A17:B17"/>
    <mergeCell ref="C17:D17"/>
    <mergeCell ref="E17:F17"/>
    <mergeCell ref="I17:J17"/>
    <mergeCell ref="K16:L16"/>
    <mergeCell ref="M16:N16"/>
    <mergeCell ref="K15:L15"/>
    <mergeCell ref="M15:N15"/>
    <mergeCell ref="A16:B16"/>
    <mergeCell ref="C16:D16"/>
    <mergeCell ref="E16:F16"/>
    <mergeCell ref="I16:J16"/>
    <mergeCell ref="A15:B15"/>
    <mergeCell ref="C15:D15"/>
    <mergeCell ref="E15:F15"/>
    <mergeCell ref="I15:J15"/>
    <mergeCell ref="K14:L14"/>
    <mergeCell ref="M14:N14"/>
    <mergeCell ref="K13:L13"/>
    <mergeCell ref="M13:N13"/>
    <mergeCell ref="A14:B14"/>
    <mergeCell ref="C14:D14"/>
    <mergeCell ref="E14:F14"/>
    <mergeCell ref="I14:J14"/>
    <mergeCell ref="A13:B13"/>
    <mergeCell ref="C13:D13"/>
    <mergeCell ref="E13:F13"/>
    <mergeCell ref="I13:J13"/>
    <mergeCell ref="K12:L12"/>
    <mergeCell ref="M12:N12"/>
    <mergeCell ref="K11:L11"/>
    <mergeCell ref="M11:N11"/>
    <mergeCell ref="A12:B12"/>
    <mergeCell ref="C12:D12"/>
    <mergeCell ref="E12:F12"/>
    <mergeCell ref="I12:J12"/>
    <mergeCell ref="A11:B11"/>
    <mergeCell ref="C11:D11"/>
    <mergeCell ref="E11:F11"/>
    <mergeCell ref="I11:J11"/>
    <mergeCell ref="K9:L9"/>
    <mergeCell ref="M9:N9"/>
    <mergeCell ref="E9:F9"/>
    <mergeCell ref="G9:H9"/>
    <mergeCell ref="I9:J9"/>
    <mergeCell ref="K8:L8"/>
    <mergeCell ref="M8:N8"/>
    <mergeCell ref="K7:L7"/>
    <mergeCell ref="M7:N7"/>
    <mergeCell ref="A8:B8"/>
    <mergeCell ref="C8:D8"/>
    <mergeCell ref="E8:F8"/>
    <mergeCell ref="I8:J8"/>
    <mergeCell ref="A7:B7"/>
    <mergeCell ref="C7:D7"/>
    <mergeCell ref="E7:F7"/>
    <mergeCell ref="I7:J7"/>
    <mergeCell ref="K6:L6"/>
    <mergeCell ref="C2:D2"/>
    <mergeCell ref="E2:F2"/>
    <mergeCell ref="I2:J2"/>
    <mergeCell ref="K2:L2"/>
    <mergeCell ref="M6:N6"/>
    <mergeCell ref="K5:L5"/>
    <mergeCell ref="M5:N5"/>
    <mergeCell ref="A6:B6"/>
    <mergeCell ref="C6:D6"/>
    <mergeCell ref="E6:F6"/>
    <mergeCell ref="I6:J6"/>
    <mergeCell ref="M4:N4"/>
    <mergeCell ref="A5:B5"/>
    <mergeCell ref="C5:D5"/>
    <mergeCell ref="E5:F5"/>
    <mergeCell ref="I5:J5"/>
    <mergeCell ref="A4:B4"/>
    <mergeCell ref="C4:D4"/>
    <mergeCell ref="E4:F4"/>
    <mergeCell ref="I4:J4"/>
    <mergeCell ref="K4:L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0B504-AF5F-4CFA-9597-D714F6D74E5B}">
  <dimension ref="A1:I49"/>
  <sheetViews>
    <sheetView workbookViewId="0">
      <pane ySplit="3" topLeftCell="A4" activePane="bottomLeft" state="frozen"/>
      <selection pane="bottomLeft" activeCell="B13" sqref="B13"/>
    </sheetView>
  </sheetViews>
  <sheetFormatPr defaultRowHeight="14.4" x14ac:dyDescent="0.3"/>
  <cols>
    <col min="1" max="1" width="13.44140625" customWidth="1"/>
    <col min="2" max="2" width="28" customWidth="1"/>
    <col min="3" max="3" width="43.6640625" customWidth="1"/>
    <col min="4" max="4" width="13.109375" customWidth="1"/>
    <col min="5" max="5" width="11.33203125" customWidth="1"/>
    <col min="6" max="6" width="21.5546875" customWidth="1"/>
    <col min="8" max="8" width="14" customWidth="1"/>
    <col min="9" max="9" width="14.5546875" customWidth="1"/>
  </cols>
  <sheetData>
    <row r="1" spans="1:9" ht="30" customHeight="1" x14ac:dyDescent="0.55000000000000004">
      <c r="A1" s="291" t="s">
        <v>609</v>
      </c>
      <c r="B1" s="291"/>
      <c r="C1" s="291"/>
      <c r="D1" s="291"/>
      <c r="E1" s="291"/>
      <c r="F1" s="291"/>
      <c r="G1" s="291"/>
      <c r="H1" s="291"/>
      <c r="I1" s="15"/>
    </row>
    <row r="2" spans="1:9" ht="15.75" customHeight="1" x14ac:dyDescent="0.3">
      <c r="A2" s="292" t="s">
        <v>610</v>
      </c>
      <c r="B2" s="292"/>
      <c r="C2" s="292"/>
      <c r="D2" s="292"/>
      <c r="E2" s="292"/>
      <c r="F2" s="292"/>
      <c r="G2" s="292"/>
      <c r="H2" s="292"/>
      <c r="I2" s="15"/>
    </row>
    <row r="3" spans="1:9" ht="71.25" customHeight="1" x14ac:dyDescent="0.3">
      <c r="A3" s="227" t="s">
        <v>580</v>
      </c>
      <c r="B3" s="227" t="s">
        <v>8</v>
      </c>
      <c r="C3" s="227" t="s">
        <v>9</v>
      </c>
      <c r="D3" s="227" t="s">
        <v>581</v>
      </c>
      <c r="E3" s="227" t="s">
        <v>582</v>
      </c>
      <c r="F3" s="227" t="s">
        <v>583</v>
      </c>
      <c r="G3" s="288" t="s">
        <v>584</v>
      </c>
      <c r="H3" s="289"/>
      <c r="I3" s="227" t="s">
        <v>585</v>
      </c>
    </row>
    <row r="4" spans="1:9" ht="15" customHeight="1" x14ac:dyDescent="0.3">
      <c r="A4" s="12" t="s">
        <v>348</v>
      </c>
      <c r="B4" s="12" t="s">
        <v>349</v>
      </c>
      <c r="C4" s="12" t="s">
        <v>350</v>
      </c>
      <c r="D4" s="12" t="s">
        <v>97</v>
      </c>
      <c r="E4" s="12" t="s">
        <v>588</v>
      </c>
      <c r="F4" s="13">
        <v>62889860</v>
      </c>
      <c r="G4" s="286">
        <v>62889860</v>
      </c>
      <c r="H4" s="287"/>
      <c r="I4" s="66">
        <v>2</v>
      </c>
    </row>
    <row r="5" spans="1:9" ht="15" customHeight="1" x14ac:dyDescent="0.3">
      <c r="A5" s="12" t="s">
        <v>497</v>
      </c>
      <c r="B5" s="12" t="s">
        <v>136</v>
      </c>
      <c r="C5" s="12" t="s">
        <v>498</v>
      </c>
      <c r="D5" s="12" t="s">
        <v>97</v>
      </c>
      <c r="E5" s="12" t="s">
        <v>588</v>
      </c>
      <c r="F5" s="13">
        <v>11760000</v>
      </c>
      <c r="G5" s="286">
        <v>11760000</v>
      </c>
      <c r="H5" s="287"/>
      <c r="I5" s="14">
        <v>2</v>
      </c>
    </row>
    <row r="6" spans="1:9" ht="15" customHeight="1" x14ac:dyDescent="0.3">
      <c r="A6" s="12" t="s">
        <v>499</v>
      </c>
      <c r="B6" s="12" t="s">
        <v>136</v>
      </c>
      <c r="C6" s="12" t="s">
        <v>500</v>
      </c>
      <c r="D6" s="12" t="s">
        <v>97</v>
      </c>
      <c r="E6" s="12" t="s">
        <v>588</v>
      </c>
      <c r="F6" s="13">
        <v>22353000</v>
      </c>
      <c r="G6" s="286">
        <v>22353000</v>
      </c>
      <c r="H6" s="287"/>
      <c r="I6" s="14">
        <v>2</v>
      </c>
    </row>
    <row r="7" spans="1:9" ht="15" customHeight="1" x14ac:dyDescent="0.3">
      <c r="A7" s="12" t="s">
        <v>138</v>
      </c>
      <c r="B7" s="12" t="s">
        <v>130</v>
      </c>
      <c r="C7" s="12" t="s">
        <v>139</v>
      </c>
      <c r="D7" s="12" t="s">
        <v>97</v>
      </c>
      <c r="E7" s="12" t="s">
        <v>588</v>
      </c>
      <c r="F7" s="13">
        <v>302100000</v>
      </c>
      <c r="G7" s="286">
        <v>302100000</v>
      </c>
      <c r="H7" s="287"/>
      <c r="I7" s="14">
        <v>2</v>
      </c>
    </row>
    <row r="8" spans="1:9" ht="15" customHeight="1" x14ac:dyDescent="0.3">
      <c r="A8" s="12" t="s">
        <v>178</v>
      </c>
      <c r="B8" s="12" t="s">
        <v>179</v>
      </c>
      <c r="C8" s="12" t="s">
        <v>180</v>
      </c>
      <c r="D8" s="11">
        <v>15</v>
      </c>
      <c r="E8" s="12" t="s">
        <v>588</v>
      </c>
      <c r="F8" s="13">
        <v>45000000</v>
      </c>
      <c r="G8" s="286">
        <v>45000000</v>
      </c>
      <c r="H8" s="287"/>
      <c r="I8" s="14">
        <v>2</v>
      </c>
    </row>
    <row r="9" spans="1:9" ht="15" customHeight="1" x14ac:dyDescent="0.3">
      <c r="A9" s="12" t="s">
        <v>181</v>
      </c>
      <c r="B9" s="12" t="s">
        <v>179</v>
      </c>
      <c r="C9" s="12" t="s">
        <v>182</v>
      </c>
      <c r="D9" s="11">
        <v>14</v>
      </c>
      <c r="E9" s="12" t="s">
        <v>611</v>
      </c>
      <c r="F9" s="13">
        <v>202208000</v>
      </c>
      <c r="G9" s="286">
        <v>65000000</v>
      </c>
      <c r="H9" s="287"/>
      <c r="I9" s="14">
        <v>2</v>
      </c>
    </row>
    <row r="10" spans="1:9" ht="15" customHeight="1" x14ac:dyDescent="0.3">
      <c r="A10" s="12" t="s">
        <v>198</v>
      </c>
      <c r="B10" s="12" t="s">
        <v>199</v>
      </c>
      <c r="C10" s="12" t="s">
        <v>200</v>
      </c>
      <c r="D10" s="11">
        <v>14</v>
      </c>
      <c r="E10" s="12" t="s">
        <v>611</v>
      </c>
      <c r="F10" s="13">
        <v>500000</v>
      </c>
      <c r="G10" s="286">
        <v>500000</v>
      </c>
      <c r="H10" s="287"/>
      <c r="I10" s="14">
        <v>2</v>
      </c>
    </row>
    <row r="11" spans="1:9" ht="15" customHeight="1" x14ac:dyDescent="0.3">
      <c r="A11" s="12" t="s">
        <v>213</v>
      </c>
      <c r="B11" s="12" t="s">
        <v>199</v>
      </c>
      <c r="C11" s="12" t="s">
        <v>214</v>
      </c>
      <c r="D11" s="11">
        <v>13</v>
      </c>
      <c r="E11" s="12" t="s">
        <v>611</v>
      </c>
      <c r="F11" s="13">
        <v>52000000</v>
      </c>
      <c r="G11" s="286">
        <v>52000000</v>
      </c>
      <c r="H11" s="287"/>
      <c r="I11" s="14">
        <v>2</v>
      </c>
    </row>
    <row r="12" spans="1:9" ht="15" customHeight="1" x14ac:dyDescent="0.3">
      <c r="A12" s="12" t="s">
        <v>501</v>
      </c>
      <c r="B12" s="12" t="s">
        <v>388</v>
      </c>
      <c r="C12" s="12" t="s">
        <v>389</v>
      </c>
      <c r="D12" s="12" t="s">
        <v>97</v>
      </c>
      <c r="E12" s="12" t="s">
        <v>611</v>
      </c>
      <c r="F12" s="13">
        <v>39856250</v>
      </c>
      <c r="G12" s="286">
        <v>39856250</v>
      </c>
      <c r="H12" s="287"/>
      <c r="I12" s="14">
        <v>3</v>
      </c>
    </row>
    <row r="13" spans="1:9" ht="15" customHeight="1" x14ac:dyDescent="0.3">
      <c r="A13" s="12" t="s">
        <v>502</v>
      </c>
      <c r="B13" s="12" t="s">
        <v>503</v>
      </c>
      <c r="C13" s="12" t="s">
        <v>504</v>
      </c>
      <c r="D13" s="12" t="s">
        <v>97</v>
      </c>
      <c r="E13" s="12" t="s">
        <v>611</v>
      </c>
      <c r="F13" s="13">
        <v>35360000</v>
      </c>
      <c r="G13" s="286">
        <v>35360000</v>
      </c>
      <c r="H13" s="287"/>
      <c r="I13" s="14">
        <v>3</v>
      </c>
    </row>
    <row r="14" spans="1:9" ht="15" customHeight="1" x14ac:dyDescent="0.3">
      <c r="A14" s="12" t="s">
        <v>85</v>
      </c>
      <c r="B14" s="12" t="s">
        <v>86</v>
      </c>
      <c r="C14" s="12" t="s">
        <v>505</v>
      </c>
      <c r="D14" s="12" t="s">
        <v>97</v>
      </c>
      <c r="E14" s="12" t="s">
        <v>588</v>
      </c>
      <c r="F14" s="13">
        <v>30188647</v>
      </c>
      <c r="G14" s="286">
        <v>30188647</v>
      </c>
      <c r="H14" s="287"/>
      <c r="I14" s="14">
        <v>3</v>
      </c>
    </row>
    <row r="15" spans="1:9" ht="15" customHeight="1" x14ac:dyDescent="0.3">
      <c r="A15" s="12" t="s">
        <v>88</v>
      </c>
      <c r="B15" s="12" t="s">
        <v>86</v>
      </c>
      <c r="C15" s="12" t="s">
        <v>89</v>
      </c>
      <c r="D15" s="12" t="s">
        <v>97</v>
      </c>
      <c r="E15" s="12" t="s">
        <v>588</v>
      </c>
      <c r="F15" s="13">
        <v>7430411</v>
      </c>
      <c r="G15" s="286">
        <v>7430411</v>
      </c>
      <c r="H15" s="287"/>
      <c r="I15" s="14">
        <v>3</v>
      </c>
    </row>
    <row r="16" spans="1:9" ht="15" customHeight="1" x14ac:dyDescent="0.3">
      <c r="A16" s="12" t="s">
        <v>215</v>
      </c>
      <c r="B16" s="12" t="s">
        <v>216</v>
      </c>
      <c r="C16" s="12" t="s">
        <v>217</v>
      </c>
      <c r="D16" s="11">
        <v>13</v>
      </c>
      <c r="E16" s="12" t="s">
        <v>611</v>
      </c>
      <c r="F16" s="13">
        <v>50000000</v>
      </c>
      <c r="G16" s="286">
        <v>50000000</v>
      </c>
      <c r="H16" s="287"/>
      <c r="I16" s="14">
        <v>3</v>
      </c>
    </row>
    <row r="17" spans="1:9" ht="15" customHeight="1" x14ac:dyDescent="0.3">
      <c r="A17" s="12" t="s">
        <v>183</v>
      </c>
      <c r="B17" s="12" t="s">
        <v>184</v>
      </c>
      <c r="C17" s="12" t="s">
        <v>185</v>
      </c>
      <c r="D17" s="11">
        <v>13</v>
      </c>
      <c r="E17" s="12" t="s">
        <v>588</v>
      </c>
      <c r="F17" s="13">
        <v>18166220</v>
      </c>
      <c r="G17" s="286">
        <v>18166220</v>
      </c>
      <c r="H17" s="287"/>
      <c r="I17" s="14">
        <v>3</v>
      </c>
    </row>
    <row r="18" spans="1:9" ht="15" customHeight="1" x14ac:dyDescent="0.3">
      <c r="A18" s="12" t="s">
        <v>506</v>
      </c>
      <c r="B18" s="12" t="s">
        <v>507</v>
      </c>
      <c r="C18" s="12" t="s">
        <v>404</v>
      </c>
      <c r="D18" s="12" t="s">
        <v>97</v>
      </c>
      <c r="E18" s="12" t="s">
        <v>588</v>
      </c>
      <c r="F18" s="13">
        <v>800000000</v>
      </c>
      <c r="G18" s="286">
        <v>127230000</v>
      </c>
      <c r="H18" s="287"/>
      <c r="I18" s="14">
        <v>4</v>
      </c>
    </row>
    <row r="19" spans="1:9" ht="15" customHeight="1" x14ac:dyDescent="0.3">
      <c r="A19" s="12" t="s">
        <v>508</v>
      </c>
      <c r="B19" s="12" t="s">
        <v>509</v>
      </c>
      <c r="C19" s="12" t="s">
        <v>416</v>
      </c>
      <c r="D19" s="12" t="s">
        <v>97</v>
      </c>
      <c r="E19" s="12" t="s">
        <v>588</v>
      </c>
      <c r="F19" s="13">
        <v>14416974</v>
      </c>
      <c r="G19" s="286">
        <v>14416974</v>
      </c>
      <c r="H19" s="287"/>
      <c r="I19" s="14">
        <v>4</v>
      </c>
    </row>
    <row r="20" spans="1:9" ht="15" customHeight="1" x14ac:dyDescent="0.3">
      <c r="A20" s="12" t="s">
        <v>510</v>
      </c>
      <c r="B20" s="12" t="s">
        <v>406</v>
      </c>
      <c r="C20" s="12" t="s">
        <v>511</v>
      </c>
      <c r="D20" s="12" t="s">
        <v>97</v>
      </c>
      <c r="E20" s="12" t="s">
        <v>611</v>
      </c>
      <c r="F20" s="13">
        <v>266000000</v>
      </c>
      <c r="G20" s="286">
        <v>266000000</v>
      </c>
      <c r="H20" s="287"/>
      <c r="I20" s="14">
        <v>4</v>
      </c>
    </row>
    <row r="21" spans="1:9" ht="15" customHeight="1" x14ac:dyDescent="0.3">
      <c r="A21" s="12" t="s">
        <v>512</v>
      </c>
      <c r="B21" s="12" t="s">
        <v>409</v>
      </c>
      <c r="C21" s="12" t="s">
        <v>410</v>
      </c>
      <c r="D21" s="12" t="s">
        <v>97</v>
      </c>
      <c r="E21" s="12" t="s">
        <v>611</v>
      </c>
      <c r="F21" s="13">
        <v>63000000</v>
      </c>
      <c r="G21" s="286">
        <v>63000000</v>
      </c>
      <c r="H21" s="287"/>
      <c r="I21" s="14">
        <v>4</v>
      </c>
    </row>
    <row r="22" spans="1:9" ht="15" customHeight="1" x14ac:dyDescent="0.3">
      <c r="A22" s="12" t="s">
        <v>37</v>
      </c>
      <c r="B22" s="12" t="s">
        <v>513</v>
      </c>
      <c r="C22" s="12" t="s">
        <v>514</v>
      </c>
      <c r="D22" s="12" t="s">
        <v>97</v>
      </c>
      <c r="E22" s="12" t="s">
        <v>588</v>
      </c>
      <c r="F22" s="13">
        <v>20340000</v>
      </c>
      <c r="G22" s="286">
        <v>20340000</v>
      </c>
      <c r="H22" s="287"/>
      <c r="I22" s="14">
        <v>4</v>
      </c>
    </row>
    <row r="23" spans="1:9" ht="15" customHeight="1" x14ac:dyDescent="0.3">
      <c r="A23" s="12" t="s">
        <v>186</v>
      </c>
      <c r="B23" s="12" t="s">
        <v>187</v>
      </c>
      <c r="C23" s="12" t="s">
        <v>188</v>
      </c>
      <c r="D23" s="11">
        <v>13</v>
      </c>
      <c r="E23" s="12" t="s">
        <v>611</v>
      </c>
      <c r="F23" s="13">
        <v>19876193</v>
      </c>
      <c r="G23" s="286">
        <v>19876193</v>
      </c>
      <c r="H23" s="287"/>
      <c r="I23" s="14">
        <v>4</v>
      </c>
    </row>
    <row r="24" spans="1:9" ht="15" customHeight="1" x14ac:dyDescent="0.3">
      <c r="A24" s="12" t="s">
        <v>218</v>
      </c>
      <c r="B24" s="12" t="s">
        <v>219</v>
      </c>
      <c r="C24" s="12" t="s">
        <v>220</v>
      </c>
      <c r="D24" s="11">
        <v>13</v>
      </c>
      <c r="E24" s="12" t="s">
        <v>611</v>
      </c>
      <c r="F24" s="13">
        <v>49790000</v>
      </c>
      <c r="G24" s="286">
        <v>49790000</v>
      </c>
      <c r="H24" s="287"/>
      <c r="I24" s="14">
        <v>4</v>
      </c>
    </row>
    <row r="25" spans="1:9" ht="15" customHeight="1" x14ac:dyDescent="0.3">
      <c r="A25" s="12" t="s">
        <v>59</v>
      </c>
      <c r="B25" s="12" t="s">
        <v>60</v>
      </c>
      <c r="C25" s="12" t="s">
        <v>515</v>
      </c>
      <c r="D25" s="12" t="s">
        <v>97</v>
      </c>
      <c r="E25" s="12" t="s">
        <v>588</v>
      </c>
      <c r="F25" s="13">
        <v>3666288</v>
      </c>
      <c r="G25" s="286">
        <v>3666288</v>
      </c>
      <c r="H25" s="287"/>
      <c r="I25" s="14">
        <v>5</v>
      </c>
    </row>
    <row r="26" spans="1:9" ht="15" customHeight="1" x14ac:dyDescent="0.3">
      <c r="A26" s="12" t="s">
        <v>93</v>
      </c>
      <c r="B26" s="12" t="s">
        <v>94</v>
      </c>
      <c r="C26" s="12" t="s">
        <v>516</v>
      </c>
      <c r="D26" s="12" t="s">
        <v>97</v>
      </c>
      <c r="E26" s="12" t="s">
        <v>588</v>
      </c>
      <c r="F26" s="13">
        <v>5000000</v>
      </c>
      <c r="G26" s="286">
        <v>5000000</v>
      </c>
      <c r="H26" s="287"/>
      <c r="I26" s="14">
        <v>5</v>
      </c>
    </row>
    <row r="27" spans="1:9" ht="15" customHeight="1" x14ac:dyDescent="0.3">
      <c r="A27" s="12" t="s">
        <v>517</v>
      </c>
      <c r="B27" s="12" t="s">
        <v>442</v>
      </c>
      <c r="C27" s="12" t="s">
        <v>518</v>
      </c>
      <c r="D27" s="12" t="s">
        <v>97</v>
      </c>
      <c r="E27" s="12" t="s">
        <v>589</v>
      </c>
      <c r="F27" s="13">
        <v>317544</v>
      </c>
      <c r="G27" s="286">
        <v>317544</v>
      </c>
      <c r="H27" s="287"/>
      <c r="I27" s="14">
        <v>8</v>
      </c>
    </row>
    <row r="28" spans="1:9" ht="15" customHeight="1" x14ac:dyDescent="0.3">
      <c r="A28" s="12" t="s">
        <v>519</v>
      </c>
      <c r="B28" s="12" t="s">
        <v>520</v>
      </c>
      <c r="C28" s="12" t="s">
        <v>448</v>
      </c>
      <c r="D28" s="12" t="s">
        <v>97</v>
      </c>
      <c r="E28" s="12" t="s">
        <v>588</v>
      </c>
      <c r="F28" s="13">
        <v>36540937</v>
      </c>
      <c r="G28" s="286">
        <v>36540937</v>
      </c>
      <c r="H28" s="287"/>
      <c r="I28" s="14">
        <v>8</v>
      </c>
    </row>
    <row r="29" spans="1:9" ht="15" customHeight="1" x14ac:dyDescent="0.3">
      <c r="A29" s="12" t="s">
        <v>521</v>
      </c>
      <c r="B29" s="12" t="s">
        <v>121</v>
      </c>
      <c r="C29" s="12" t="s">
        <v>460</v>
      </c>
      <c r="D29" s="12" t="s">
        <v>97</v>
      </c>
      <c r="E29" s="12" t="s">
        <v>588</v>
      </c>
      <c r="F29" s="13">
        <v>13015884</v>
      </c>
      <c r="G29" s="286">
        <v>13015884</v>
      </c>
      <c r="H29" s="287"/>
      <c r="I29" s="14">
        <v>8</v>
      </c>
    </row>
    <row r="30" spans="1:9" ht="15" customHeight="1" x14ac:dyDescent="0.3">
      <c r="A30" s="12" t="s">
        <v>120</v>
      </c>
      <c r="B30" s="12" t="s">
        <v>121</v>
      </c>
      <c r="C30" s="12" t="s">
        <v>122</v>
      </c>
      <c r="D30" s="12" t="s">
        <v>97</v>
      </c>
      <c r="E30" s="12" t="s">
        <v>588</v>
      </c>
      <c r="F30" s="13">
        <v>20001412</v>
      </c>
      <c r="G30" s="286">
        <v>20001412</v>
      </c>
      <c r="H30" s="287"/>
      <c r="I30" s="14">
        <v>8</v>
      </c>
    </row>
    <row r="31" spans="1:9" ht="15" customHeight="1" x14ac:dyDescent="0.3">
      <c r="A31" s="12" t="s">
        <v>522</v>
      </c>
      <c r="B31" s="12" t="s">
        <v>469</v>
      </c>
      <c r="C31" s="12" t="s">
        <v>470</v>
      </c>
      <c r="D31" s="12" t="s">
        <v>97</v>
      </c>
      <c r="E31" s="12" t="s">
        <v>588</v>
      </c>
      <c r="F31" s="13">
        <v>1529220</v>
      </c>
      <c r="G31" s="286">
        <v>1529220</v>
      </c>
      <c r="H31" s="287"/>
      <c r="I31" s="14">
        <v>8</v>
      </c>
    </row>
    <row r="32" spans="1:9" ht="15" customHeight="1" x14ac:dyDescent="0.3">
      <c r="A32" s="12" t="s">
        <v>75</v>
      </c>
      <c r="B32" s="12" t="s">
        <v>76</v>
      </c>
      <c r="C32" s="12" t="s">
        <v>77</v>
      </c>
      <c r="D32" s="11">
        <v>15</v>
      </c>
      <c r="E32" s="12" t="s">
        <v>588</v>
      </c>
      <c r="F32" s="13">
        <v>7000000</v>
      </c>
      <c r="G32" s="286">
        <v>7000000</v>
      </c>
      <c r="H32" s="287"/>
      <c r="I32" s="14">
        <v>9</v>
      </c>
    </row>
    <row r="33" spans="1:9" ht="15" customHeight="1" x14ac:dyDescent="0.3">
      <c r="A33" s="12" t="s">
        <v>107</v>
      </c>
      <c r="B33" s="12" t="s">
        <v>108</v>
      </c>
      <c r="C33" s="12" t="s">
        <v>523</v>
      </c>
      <c r="D33" s="12" t="s">
        <v>97</v>
      </c>
      <c r="E33" s="12" t="s">
        <v>588</v>
      </c>
      <c r="F33" s="13">
        <v>4601000</v>
      </c>
      <c r="G33" s="286">
        <v>4601000</v>
      </c>
      <c r="H33" s="287"/>
      <c r="I33" s="14">
        <v>9</v>
      </c>
    </row>
    <row r="34" spans="1:9" ht="15" customHeight="1" x14ac:dyDescent="0.3">
      <c r="A34" s="12" t="s">
        <v>132</v>
      </c>
      <c r="B34" s="12" t="s">
        <v>133</v>
      </c>
      <c r="C34" s="12" t="s">
        <v>493</v>
      </c>
      <c r="D34" s="12" t="s">
        <v>97</v>
      </c>
      <c r="E34" s="12" t="s">
        <v>588</v>
      </c>
      <c r="F34" s="13">
        <v>27444700</v>
      </c>
      <c r="G34" s="286">
        <v>27444700</v>
      </c>
      <c r="H34" s="287"/>
      <c r="I34" s="14">
        <v>9</v>
      </c>
    </row>
    <row r="35" spans="1:9" ht="15" customHeight="1" x14ac:dyDescent="0.3">
      <c r="A35" s="12" t="s">
        <v>524</v>
      </c>
      <c r="B35" s="12" t="s">
        <v>133</v>
      </c>
      <c r="C35" s="12" t="s">
        <v>525</v>
      </c>
      <c r="D35" s="12" t="s">
        <v>97</v>
      </c>
      <c r="E35" s="12" t="s">
        <v>588</v>
      </c>
      <c r="F35" s="13">
        <v>16678086</v>
      </c>
      <c r="G35" s="286">
        <v>16678086</v>
      </c>
      <c r="H35" s="287"/>
      <c r="I35" s="14">
        <v>9</v>
      </c>
    </row>
    <row r="36" spans="1:9" ht="15" customHeight="1" x14ac:dyDescent="0.3">
      <c r="A36" s="12" t="s">
        <v>110</v>
      </c>
      <c r="B36" s="12" t="s">
        <v>111</v>
      </c>
      <c r="C36" s="12" t="s">
        <v>526</v>
      </c>
      <c r="D36" s="12" t="s">
        <v>97</v>
      </c>
      <c r="E36" s="12" t="s">
        <v>611</v>
      </c>
      <c r="F36" s="13">
        <v>4332000</v>
      </c>
      <c r="G36" s="286">
        <v>4332000</v>
      </c>
      <c r="H36" s="287"/>
      <c r="I36" s="14">
        <v>9</v>
      </c>
    </row>
    <row r="37" spans="1:9" ht="15" customHeight="1" x14ac:dyDescent="0.3">
      <c r="A37" s="293"/>
      <c r="B37" s="294"/>
      <c r="C37" s="31">
        <v>33</v>
      </c>
      <c r="D37" s="293" t="s">
        <v>591</v>
      </c>
      <c r="E37" s="294"/>
      <c r="F37" s="32">
        <v>2253362626</v>
      </c>
      <c r="G37" s="297">
        <v>1443384626</v>
      </c>
      <c r="H37" s="298"/>
    </row>
    <row r="38" spans="1:9" ht="15.6" x14ac:dyDescent="0.3">
      <c r="A38" s="299"/>
      <c r="B38" s="299"/>
      <c r="C38" s="299"/>
      <c r="D38" s="299"/>
      <c r="E38" s="299"/>
      <c r="F38" s="299"/>
      <c r="G38" s="299"/>
      <c r="H38" s="299"/>
    </row>
    <row r="39" spans="1:9" ht="15" customHeight="1" x14ac:dyDescent="0.3">
      <c r="A39" s="34" t="s">
        <v>592</v>
      </c>
      <c r="B39" s="34" t="s">
        <v>592</v>
      </c>
      <c r="C39" s="34" t="s">
        <v>592</v>
      </c>
      <c r="D39" s="34" t="s">
        <v>592</v>
      </c>
      <c r="E39" s="34" t="s">
        <v>592</v>
      </c>
      <c r="F39" s="34" t="s">
        <v>592</v>
      </c>
      <c r="G39" s="34"/>
      <c r="H39" s="226" t="s">
        <v>612</v>
      </c>
      <c r="I39" s="15"/>
    </row>
    <row r="40" spans="1:9" ht="15" customHeight="1" x14ac:dyDescent="0.3">
      <c r="A40" s="12" t="s">
        <v>90</v>
      </c>
      <c r="B40" s="12" t="s">
        <v>91</v>
      </c>
      <c r="C40" s="12" t="s">
        <v>92</v>
      </c>
      <c r="D40" s="12" t="s">
        <v>97</v>
      </c>
      <c r="E40" s="12" t="s">
        <v>588</v>
      </c>
      <c r="F40" s="13">
        <v>61217000</v>
      </c>
      <c r="G40" s="214"/>
      <c r="H40" s="39" t="s">
        <v>613</v>
      </c>
      <c r="I40" s="15"/>
    </row>
    <row r="41" spans="1:9" ht="15" customHeight="1" x14ac:dyDescent="0.3">
      <c r="A41" s="12" t="s">
        <v>104</v>
      </c>
      <c r="B41" s="12" t="s">
        <v>105</v>
      </c>
      <c r="C41" s="12" t="s">
        <v>614</v>
      </c>
      <c r="D41" s="12" t="s">
        <v>97</v>
      </c>
      <c r="E41" s="12" t="s">
        <v>588</v>
      </c>
      <c r="F41" s="13">
        <v>25000000</v>
      </c>
      <c r="G41" s="214"/>
      <c r="H41" s="39" t="s">
        <v>613</v>
      </c>
      <c r="I41" s="15"/>
    </row>
    <row r="42" spans="1:9" ht="15" customHeight="1" x14ac:dyDescent="0.3">
      <c r="A42" s="12" t="s">
        <v>615</v>
      </c>
      <c r="B42" s="12" t="s">
        <v>616</v>
      </c>
      <c r="C42" s="12" t="s">
        <v>617</v>
      </c>
      <c r="D42" s="12" t="s">
        <v>97</v>
      </c>
      <c r="E42" s="12" t="s">
        <v>588</v>
      </c>
      <c r="F42" s="13">
        <v>18050000</v>
      </c>
      <c r="G42" s="214"/>
      <c r="H42" s="39" t="s">
        <v>613</v>
      </c>
      <c r="I42" s="15"/>
    </row>
    <row r="43" spans="1:9" ht="15" customHeight="1" x14ac:dyDescent="0.3">
      <c r="A43" s="12" t="s">
        <v>117</v>
      </c>
      <c r="B43" s="12" t="s">
        <v>118</v>
      </c>
      <c r="C43" s="12" t="s">
        <v>119</v>
      </c>
      <c r="D43" s="12" t="s">
        <v>97</v>
      </c>
      <c r="E43" s="12" t="s">
        <v>588</v>
      </c>
      <c r="F43" s="13">
        <v>734364</v>
      </c>
      <c r="G43" s="214"/>
      <c r="H43" s="39" t="s">
        <v>618</v>
      </c>
      <c r="I43" s="15"/>
    </row>
    <row r="44" spans="1:9" ht="15" customHeight="1" x14ac:dyDescent="0.3">
      <c r="A44" s="12" t="s">
        <v>71</v>
      </c>
      <c r="B44" s="12" t="s">
        <v>619</v>
      </c>
      <c r="C44" s="12" t="s">
        <v>73</v>
      </c>
      <c r="D44" s="12" t="s">
        <v>97</v>
      </c>
      <c r="E44" s="12" t="s">
        <v>588</v>
      </c>
      <c r="F44" s="13">
        <v>850000</v>
      </c>
      <c r="G44" s="214"/>
      <c r="H44" s="39" t="s">
        <v>618</v>
      </c>
      <c r="I44" s="15"/>
    </row>
    <row r="45" spans="1:9" ht="15" customHeight="1" x14ac:dyDescent="0.3">
      <c r="A45" s="33" t="s">
        <v>592</v>
      </c>
      <c r="B45" s="33" t="s">
        <v>592</v>
      </c>
      <c r="C45" s="33" t="s">
        <v>592</v>
      </c>
      <c r="D45" s="33" t="s">
        <v>592</v>
      </c>
      <c r="E45" s="33" t="s">
        <v>592</v>
      </c>
      <c r="F45" s="33" t="s">
        <v>592</v>
      </c>
      <c r="G45" s="34"/>
      <c r="H45" s="226" t="s">
        <v>612</v>
      </c>
      <c r="I45" s="35"/>
    </row>
    <row r="46" spans="1:9" ht="15" customHeight="1" x14ac:dyDescent="0.3">
      <c r="A46" s="12" t="s">
        <v>620</v>
      </c>
      <c r="B46" s="12" t="s">
        <v>466</v>
      </c>
      <c r="C46" s="12" t="s">
        <v>467</v>
      </c>
      <c r="D46" s="12" t="s">
        <v>97</v>
      </c>
      <c r="E46" s="12" t="s">
        <v>588</v>
      </c>
      <c r="F46" s="13">
        <v>9912586</v>
      </c>
      <c r="G46" s="214"/>
      <c r="H46" s="39" t="s">
        <v>613</v>
      </c>
      <c r="I46" s="35"/>
    </row>
    <row r="47" spans="1:9" ht="15" customHeight="1" x14ac:dyDescent="0.3">
      <c r="A47" s="12" t="s">
        <v>621</v>
      </c>
      <c r="B47" s="12" t="s">
        <v>133</v>
      </c>
      <c r="C47" s="12" t="s">
        <v>485</v>
      </c>
      <c r="D47" s="12" t="s">
        <v>97</v>
      </c>
      <c r="E47" s="12" t="s">
        <v>588</v>
      </c>
      <c r="F47" s="13">
        <v>79392934</v>
      </c>
      <c r="G47" s="214"/>
      <c r="H47" s="39" t="s">
        <v>618</v>
      </c>
      <c r="I47" s="35"/>
    </row>
    <row r="48" spans="1:9" ht="15" customHeight="1" x14ac:dyDescent="0.3">
      <c r="A48" s="293"/>
      <c r="B48" s="294"/>
      <c r="C48" s="36">
        <v>7</v>
      </c>
      <c r="D48" s="295" t="s">
        <v>591</v>
      </c>
      <c r="E48" s="296"/>
      <c r="F48" s="37">
        <v>195156884</v>
      </c>
      <c r="G48" s="38"/>
      <c r="H48" s="40" t="s">
        <v>592</v>
      </c>
      <c r="I48" s="35"/>
    </row>
    <row r="49" spans="1:9" ht="15.6" x14ac:dyDescent="0.3">
      <c r="A49" s="290"/>
      <c r="B49" s="290"/>
      <c r="C49" s="290"/>
      <c r="D49" s="290"/>
      <c r="E49" s="290"/>
      <c r="F49" s="290"/>
      <c r="G49" s="290"/>
      <c r="H49" s="290"/>
      <c r="I49" s="290"/>
    </row>
  </sheetData>
  <mergeCells count="43">
    <mergeCell ref="A49:I49"/>
    <mergeCell ref="A1:H1"/>
    <mergeCell ref="A2:H2"/>
    <mergeCell ref="A48:B48"/>
    <mergeCell ref="D48:E48"/>
    <mergeCell ref="G37:H37"/>
    <mergeCell ref="A38:H38"/>
    <mergeCell ref="A37:B37"/>
    <mergeCell ref="D37:E37"/>
    <mergeCell ref="G36:H36"/>
    <mergeCell ref="G35:H35"/>
    <mergeCell ref="G34:H34"/>
    <mergeCell ref="G33:H33"/>
    <mergeCell ref="G32:H32"/>
    <mergeCell ref="G31:H31"/>
    <mergeCell ref="G30:H30"/>
    <mergeCell ref="G29:H29"/>
    <mergeCell ref="G28:H28"/>
    <mergeCell ref="G27:H27"/>
    <mergeCell ref="G26:H26"/>
    <mergeCell ref="G25:H25"/>
    <mergeCell ref="G24:H24"/>
    <mergeCell ref="G23:H23"/>
    <mergeCell ref="G22:H22"/>
    <mergeCell ref="G21:H21"/>
    <mergeCell ref="G20:H20"/>
    <mergeCell ref="G19:H19"/>
    <mergeCell ref="G18:H18"/>
    <mergeCell ref="G17:H17"/>
    <mergeCell ref="G16:H16"/>
    <mergeCell ref="G15:H15"/>
    <mergeCell ref="G14:H14"/>
    <mergeCell ref="G13:H13"/>
    <mergeCell ref="G12:H12"/>
    <mergeCell ref="G11:H11"/>
    <mergeCell ref="G10:H10"/>
    <mergeCell ref="G4:H4"/>
    <mergeCell ref="G3:H3"/>
    <mergeCell ref="G9:H9"/>
    <mergeCell ref="G8:H8"/>
    <mergeCell ref="G7:H7"/>
    <mergeCell ref="G6:H6"/>
    <mergeCell ref="G5:H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0F249-1585-46E1-A5F7-606D1E06EE70}">
  <dimension ref="A1:G91"/>
  <sheetViews>
    <sheetView workbookViewId="0">
      <pane ySplit="2" topLeftCell="A3" activePane="bottomLeft" state="frozen"/>
      <selection pane="bottomLeft" activeCell="A2" sqref="A2"/>
    </sheetView>
  </sheetViews>
  <sheetFormatPr defaultRowHeight="14.4" x14ac:dyDescent="0.3"/>
  <cols>
    <col min="1" max="1" width="11.5546875" customWidth="1"/>
    <col min="2" max="2" width="15.88671875" customWidth="1"/>
    <col min="3" max="3" width="37.33203125" customWidth="1"/>
    <col min="4" max="4" width="47.88671875" customWidth="1"/>
    <col min="5" max="5" width="18.44140625" bestFit="1" customWidth="1"/>
    <col min="6" max="6" width="16.33203125" customWidth="1"/>
  </cols>
  <sheetData>
    <row r="1" spans="1:7" ht="57" customHeight="1" x14ac:dyDescent="0.55000000000000004">
      <c r="A1" s="303" t="s">
        <v>622</v>
      </c>
      <c r="B1" s="303"/>
      <c r="C1" s="303"/>
      <c r="D1" s="303"/>
      <c r="E1" s="303"/>
      <c r="F1" s="303"/>
    </row>
    <row r="2" spans="1:7" ht="43.5" customHeight="1" x14ac:dyDescent="0.3">
      <c r="A2" s="25" t="s">
        <v>581</v>
      </c>
      <c r="B2" s="26" t="s">
        <v>580</v>
      </c>
      <c r="C2" s="26" t="s">
        <v>8</v>
      </c>
      <c r="D2" s="26" t="s">
        <v>9</v>
      </c>
      <c r="E2" s="26" t="s">
        <v>623</v>
      </c>
      <c r="F2" s="25" t="s">
        <v>26</v>
      </c>
      <c r="G2" s="25" t="s">
        <v>585</v>
      </c>
    </row>
    <row r="3" spans="1:7" ht="31.2" x14ac:dyDescent="0.3">
      <c r="A3" s="10" t="s">
        <v>341</v>
      </c>
      <c r="B3" s="12" t="s">
        <v>338</v>
      </c>
      <c r="C3" s="12" t="s">
        <v>339</v>
      </c>
      <c r="D3" s="12" t="s">
        <v>340</v>
      </c>
      <c r="E3" s="13">
        <v>999532</v>
      </c>
      <c r="F3" s="45">
        <v>999532</v>
      </c>
      <c r="G3" s="66">
        <v>2</v>
      </c>
    </row>
    <row r="4" spans="1:7" ht="31.2" x14ac:dyDescent="0.3">
      <c r="A4" s="10" t="s">
        <v>97</v>
      </c>
      <c r="B4" s="12" t="s">
        <v>342</v>
      </c>
      <c r="C4" s="12" t="s">
        <v>343</v>
      </c>
      <c r="D4" s="12" t="s">
        <v>344</v>
      </c>
      <c r="E4" s="13">
        <v>5064000</v>
      </c>
      <c r="F4" s="45">
        <v>5064000</v>
      </c>
      <c r="G4" s="14">
        <v>2</v>
      </c>
    </row>
    <row r="5" spans="1:7" ht="31.2" x14ac:dyDescent="0.3">
      <c r="A5" s="10" t="s">
        <v>97</v>
      </c>
      <c r="B5" s="12" t="s">
        <v>345</v>
      </c>
      <c r="C5" s="12" t="s">
        <v>346</v>
      </c>
      <c r="D5" s="12" t="s">
        <v>347</v>
      </c>
      <c r="E5" s="13">
        <v>173105000</v>
      </c>
      <c r="F5" s="45">
        <v>173105000</v>
      </c>
      <c r="G5" s="14">
        <v>2</v>
      </c>
    </row>
    <row r="6" spans="1:7" ht="15.6" x14ac:dyDescent="0.3">
      <c r="A6" s="10" t="s">
        <v>97</v>
      </c>
      <c r="B6" s="12" t="s">
        <v>348</v>
      </c>
      <c r="C6" s="12" t="s">
        <v>349</v>
      </c>
      <c r="D6" s="12" t="s">
        <v>350</v>
      </c>
      <c r="E6" s="13">
        <v>62889860</v>
      </c>
      <c r="F6" s="45">
        <v>62889860</v>
      </c>
      <c r="G6" s="14">
        <v>2</v>
      </c>
    </row>
    <row r="7" spans="1:7" ht="15.6" x14ac:dyDescent="0.3">
      <c r="A7" s="14">
        <v>12</v>
      </c>
      <c r="B7" s="12" t="s">
        <v>90</v>
      </c>
      <c r="C7" s="12" t="s">
        <v>91</v>
      </c>
      <c r="D7" s="12" t="s">
        <v>92</v>
      </c>
      <c r="E7" s="13">
        <v>61217000</v>
      </c>
      <c r="F7" s="45">
        <v>61217000</v>
      </c>
      <c r="G7" s="14">
        <v>2</v>
      </c>
    </row>
    <row r="8" spans="1:7" ht="44.25" customHeight="1" x14ac:dyDescent="0.3">
      <c r="A8" s="10" t="s">
        <v>97</v>
      </c>
      <c r="B8" s="12" t="s">
        <v>351</v>
      </c>
      <c r="C8" s="12" t="s">
        <v>105</v>
      </c>
      <c r="D8" s="12" t="s">
        <v>352</v>
      </c>
      <c r="E8" s="13">
        <v>25000000</v>
      </c>
      <c r="F8" s="45">
        <v>25000000</v>
      </c>
      <c r="G8" s="14">
        <v>2</v>
      </c>
    </row>
    <row r="9" spans="1:7" ht="46.8" x14ac:dyDescent="0.3">
      <c r="A9" s="14">
        <v>13</v>
      </c>
      <c r="B9" s="12" t="s">
        <v>353</v>
      </c>
      <c r="C9" s="12" t="s">
        <v>105</v>
      </c>
      <c r="D9" s="12" t="s">
        <v>106</v>
      </c>
      <c r="E9" s="13">
        <v>25000000</v>
      </c>
      <c r="F9" s="45">
        <v>25000000</v>
      </c>
      <c r="G9" s="14">
        <v>2</v>
      </c>
    </row>
    <row r="10" spans="1:7" ht="31.2" x14ac:dyDescent="0.3">
      <c r="A10" s="10" t="s">
        <v>97</v>
      </c>
      <c r="B10" s="12" t="s">
        <v>354</v>
      </c>
      <c r="C10" s="12" t="s">
        <v>136</v>
      </c>
      <c r="D10" s="12" t="s">
        <v>355</v>
      </c>
      <c r="E10" s="13">
        <v>11760000</v>
      </c>
      <c r="F10" s="45">
        <v>11760000</v>
      </c>
      <c r="G10" s="14">
        <v>2</v>
      </c>
    </row>
    <row r="11" spans="1:7" ht="31.2" x14ac:dyDescent="0.3">
      <c r="A11" s="10" t="s">
        <v>97</v>
      </c>
      <c r="B11" s="12" t="s">
        <v>356</v>
      </c>
      <c r="C11" s="12" t="s">
        <v>136</v>
      </c>
      <c r="D11" s="12" t="s">
        <v>357</v>
      </c>
      <c r="E11" s="13">
        <v>22353000</v>
      </c>
      <c r="F11" s="45">
        <v>22353000</v>
      </c>
      <c r="G11" s="14">
        <v>2</v>
      </c>
    </row>
    <row r="12" spans="1:7" ht="46.8" x14ac:dyDescent="0.3">
      <c r="A12" s="10" t="s">
        <v>97</v>
      </c>
      <c r="B12" s="12" t="s">
        <v>358</v>
      </c>
      <c r="C12" s="12" t="s">
        <v>136</v>
      </c>
      <c r="D12" s="12" t="s">
        <v>359</v>
      </c>
      <c r="E12" s="13">
        <v>17484044</v>
      </c>
      <c r="F12" s="45">
        <v>17484044</v>
      </c>
      <c r="G12" s="14">
        <v>2</v>
      </c>
    </row>
    <row r="13" spans="1:7" ht="31.2" x14ac:dyDescent="0.3">
      <c r="A13" s="14">
        <v>12</v>
      </c>
      <c r="B13" s="12" t="s">
        <v>360</v>
      </c>
      <c r="C13" s="12" t="s">
        <v>136</v>
      </c>
      <c r="D13" s="12" t="s">
        <v>137</v>
      </c>
      <c r="E13" s="13">
        <v>168658977</v>
      </c>
      <c r="F13" s="45">
        <v>168658977</v>
      </c>
      <c r="G13" s="14">
        <v>2</v>
      </c>
    </row>
    <row r="14" spans="1:7" ht="31.2" x14ac:dyDescent="0.3">
      <c r="A14" s="10" t="s">
        <v>97</v>
      </c>
      <c r="B14" s="12" t="s">
        <v>361</v>
      </c>
      <c r="C14" s="12" t="s">
        <v>362</v>
      </c>
      <c r="D14" s="12" t="s">
        <v>363</v>
      </c>
      <c r="E14" s="13">
        <v>50000000</v>
      </c>
      <c r="F14" s="45">
        <v>50000000</v>
      </c>
      <c r="G14" s="14">
        <v>2</v>
      </c>
    </row>
    <row r="15" spans="1:7" ht="46.8" x14ac:dyDescent="0.3">
      <c r="A15" s="10" t="s">
        <v>97</v>
      </c>
      <c r="B15" s="12" t="s">
        <v>364</v>
      </c>
      <c r="C15" s="12" t="s">
        <v>365</v>
      </c>
      <c r="D15" s="12" t="s">
        <v>366</v>
      </c>
      <c r="E15" s="13">
        <v>4562500</v>
      </c>
      <c r="F15" s="45">
        <v>4562500</v>
      </c>
      <c r="G15" s="14">
        <v>2</v>
      </c>
    </row>
    <row r="16" spans="1:7" ht="46.8" x14ac:dyDescent="0.3">
      <c r="A16" s="16" t="s">
        <v>97</v>
      </c>
      <c r="B16" s="17" t="s">
        <v>367</v>
      </c>
      <c r="C16" s="17" t="s">
        <v>368</v>
      </c>
      <c r="D16" s="17" t="s">
        <v>369</v>
      </c>
      <c r="E16" s="18">
        <v>358630542</v>
      </c>
      <c r="F16" s="46">
        <v>112036181</v>
      </c>
      <c r="G16" s="68">
        <v>2</v>
      </c>
    </row>
    <row r="17" spans="1:7" ht="31.2" x14ac:dyDescent="0.3">
      <c r="A17" s="16" t="s">
        <v>97</v>
      </c>
      <c r="B17" s="17" t="s">
        <v>370</v>
      </c>
      <c r="C17" s="17" t="s">
        <v>371</v>
      </c>
      <c r="D17" s="17" t="s">
        <v>372</v>
      </c>
      <c r="E17" s="18">
        <v>440000000</v>
      </c>
      <c r="F17" s="46">
        <v>137456000</v>
      </c>
      <c r="G17" s="68">
        <v>2</v>
      </c>
    </row>
    <row r="18" spans="1:7" ht="31.2" x14ac:dyDescent="0.3">
      <c r="A18" s="16" t="s">
        <v>97</v>
      </c>
      <c r="B18" s="17" t="s">
        <v>373</v>
      </c>
      <c r="C18" s="17" t="s">
        <v>374</v>
      </c>
      <c r="D18" s="17" t="s">
        <v>375</v>
      </c>
      <c r="E18" s="18">
        <v>266789165</v>
      </c>
      <c r="F18" s="46">
        <v>59605263</v>
      </c>
      <c r="G18" s="68">
        <v>2</v>
      </c>
    </row>
    <row r="19" spans="1:7" ht="78" x14ac:dyDescent="0.3">
      <c r="A19" s="16" t="s">
        <v>97</v>
      </c>
      <c r="B19" s="17" t="s">
        <v>376</v>
      </c>
      <c r="C19" s="17" t="s">
        <v>374</v>
      </c>
      <c r="D19" s="17" t="s">
        <v>377</v>
      </c>
      <c r="E19" s="18">
        <v>164725526</v>
      </c>
      <c r="F19" s="46">
        <v>51631579</v>
      </c>
      <c r="G19" s="68">
        <v>2</v>
      </c>
    </row>
    <row r="20" spans="1:7" ht="46.8" x14ac:dyDescent="0.3">
      <c r="A20" s="16" t="s">
        <v>97</v>
      </c>
      <c r="B20" s="17" t="s">
        <v>378</v>
      </c>
      <c r="C20" s="17" t="s">
        <v>374</v>
      </c>
      <c r="D20" s="17" t="s">
        <v>379</v>
      </c>
      <c r="E20" s="18">
        <v>122848032</v>
      </c>
      <c r="F20" s="46">
        <v>57763158</v>
      </c>
      <c r="G20" s="68">
        <v>2</v>
      </c>
    </row>
    <row r="21" spans="1:7" ht="31.2" x14ac:dyDescent="0.3">
      <c r="A21" s="14">
        <v>12</v>
      </c>
      <c r="B21" s="12" t="s">
        <v>380</v>
      </c>
      <c r="C21" s="12" t="s">
        <v>130</v>
      </c>
      <c r="D21" s="12" t="s">
        <v>139</v>
      </c>
      <c r="E21" s="13">
        <v>215096000</v>
      </c>
      <c r="F21" s="45">
        <v>215096000</v>
      </c>
      <c r="G21" s="14">
        <v>2</v>
      </c>
    </row>
    <row r="22" spans="1:7" ht="31.2" x14ac:dyDescent="0.3">
      <c r="A22" s="10" t="s">
        <v>97</v>
      </c>
      <c r="B22" s="12" t="s">
        <v>381</v>
      </c>
      <c r="C22" s="12" t="s">
        <v>155</v>
      </c>
      <c r="D22" s="12" t="s">
        <v>382</v>
      </c>
      <c r="E22" s="13">
        <v>32120000</v>
      </c>
      <c r="F22" s="45">
        <v>32120000</v>
      </c>
      <c r="G22" s="14">
        <v>2</v>
      </c>
    </row>
    <row r="23" spans="1:7" ht="31.2" x14ac:dyDescent="0.3">
      <c r="A23" s="14">
        <v>14</v>
      </c>
      <c r="B23" s="12" t="s">
        <v>383</v>
      </c>
      <c r="C23" s="12" t="s">
        <v>65</v>
      </c>
      <c r="D23" s="12" t="s">
        <v>66</v>
      </c>
      <c r="E23" s="13">
        <v>23000000</v>
      </c>
      <c r="F23" s="45">
        <v>23000000</v>
      </c>
      <c r="G23" s="14">
        <v>2</v>
      </c>
    </row>
    <row r="24" spans="1:7" ht="31.2" x14ac:dyDescent="0.3">
      <c r="A24" s="10" t="s">
        <v>97</v>
      </c>
      <c r="B24" s="12" t="s">
        <v>384</v>
      </c>
      <c r="C24" s="12" t="s">
        <v>115</v>
      </c>
      <c r="D24" s="12" t="s">
        <v>385</v>
      </c>
      <c r="E24" s="13">
        <v>18050000</v>
      </c>
      <c r="F24" s="45">
        <v>18050000</v>
      </c>
      <c r="G24" s="14">
        <v>2</v>
      </c>
    </row>
    <row r="25" spans="1:7" ht="31.2" x14ac:dyDescent="0.3">
      <c r="A25" s="14">
        <v>12</v>
      </c>
      <c r="B25" s="12" t="s">
        <v>386</v>
      </c>
      <c r="C25" s="12" t="s">
        <v>115</v>
      </c>
      <c r="D25" s="12" t="s">
        <v>116</v>
      </c>
      <c r="E25" s="13">
        <v>16606154</v>
      </c>
      <c r="F25" s="45">
        <v>16606154</v>
      </c>
      <c r="G25" s="14">
        <v>2</v>
      </c>
    </row>
    <row r="26" spans="1:7" ht="31.2" x14ac:dyDescent="0.3">
      <c r="A26" s="10" t="s">
        <v>97</v>
      </c>
      <c r="B26" s="12" t="s">
        <v>387</v>
      </c>
      <c r="C26" s="12" t="s">
        <v>388</v>
      </c>
      <c r="D26" s="12" t="s">
        <v>389</v>
      </c>
      <c r="E26" s="13">
        <v>16400000</v>
      </c>
      <c r="F26" s="45">
        <v>16400000</v>
      </c>
      <c r="G26" s="14">
        <v>3</v>
      </c>
    </row>
    <row r="27" spans="1:7" ht="31.2" x14ac:dyDescent="0.3">
      <c r="A27" s="10" t="s">
        <v>97</v>
      </c>
      <c r="B27" s="12" t="s">
        <v>390</v>
      </c>
      <c r="C27" s="12" t="s">
        <v>391</v>
      </c>
      <c r="D27" s="12" t="s">
        <v>392</v>
      </c>
      <c r="E27" s="13">
        <v>19414000</v>
      </c>
      <c r="F27" s="45">
        <v>19414000</v>
      </c>
      <c r="G27" s="14">
        <v>3</v>
      </c>
    </row>
    <row r="28" spans="1:7" ht="31.2" x14ac:dyDescent="0.3">
      <c r="A28" s="10" t="s">
        <v>97</v>
      </c>
      <c r="B28" s="12" t="s">
        <v>393</v>
      </c>
      <c r="C28" s="12" t="s">
        <v>394</v>
      </c>
      <c r="D28" s="12" t="s">
        <v>395</v>
      </c>
      <c r="E28" s="13">
        <v>66604638</v>
      </c>
      <c r="F28" s="45">
        <v>66604638</v>
      </c>
      <c r="G28" s="14">
        <v>3</v>
      </c>
    </row>
    <row r="29" spans="1:7" ht="46.8" x14ac:dyDescent="0.3">
      <c r="A29" s="14">
        <v>13</v>
      </c>
      <c r="B29" s="12" t="s">
        <v>396</v>
      </c>
      <c r="C29" s="12" t="s">
        <v>86</v>
      </c>
      <c r="D29" s="12" t="s">
        <v>87</v>
      </c>
      <c r="E29" s="13">
        <v>30188647</v>
      </c>
      <c r="F29" s="45">
        <v>30188647</v>
      </c>
      <c r="G29" s="14">
        <v>3</v>
      </c>
    </row>
    <row r="30" spans="1:7" ht="31.2" x14ac:dyDescent="0.3">
      <c r="A30" s="14">
        <v>13</v>
      </c>
      <c r="B30" s="12" t="s">
        <v>397</v>
      </c>
      <c r="C30" s="12" t="s">
        <v>86</v>
      </c>
      <c r="D30" s="12" t="s">
        <v>89</v>
      </c>
      <c r="E30" s="13">
        <v>7430411</v>
      </c>
      <c r="F30" s="45">
        <v>7430411</v>
      </c>
      <c r="G30" s="14">
        <v>3</v>
      </c>
    </row>
    <row r="31" spans="1:7" ht="31.2" x14ac:dyDescent="0.3">
      <c r="A31" s="10" t="s">
        <v>97</v>
      </c>
      <c r="B31" s="12" t="s">
        <v>398</v>
      </c>
      <c r="C31" s="12" t="s">
        <v>399</v>
      </c>
      <c r="D31" s="12" t="s">
        <v>400</v>
      </c>
      <c r="E31" s="13">
        <v>1393000</v>
      </c>
      <c r="F31" s="45">
        <v>1393000</v>
      </c>
      <c r="G31" s="14">
        <v>3</v>
      </c>
    </row>
    <row r="32" spans="1:7" ht="31.2" x14ac:dyDescent="0.3">
      <c r="A32" s="14">
        <v>15</v>
      </c>
      <c r="B32" s="12" t="s">
        <v>401</v>
      </c>
      <c r="C32" s="12" t="s">
        <v>57</v>
      </c>
      <c r="D32" s="12" t="s">
        <v>58</v>
      </c>
      <c r="E32" s="13">
        <v>800000</v>
      </c>
      <c r="F32" s="45">
        <v>800000</v>
      </c>
      <c r="G32" s="14">
        <v>3</v>
      </c>
    </row>
    <row r="33" spans="1:7" ht="31.2" x14ac:dyDescent="0.3">
      <c r="A33" s="16" t="s">
        <v>97</v>
      </c>
      <c r="B33" s="17" t="s">
        <v>402</v>
      </c>
      <c r="C33" s="17" t="s">
        <v>403</v>
      </c>
      <c r="D33" s="17" t="s">
        <v>404</v>
      </c>
      <c r="E33" s="18">
        <v>636150000</v>
      </c>
      <c r="F33" s="46">
        <v>127230000</v>
      </c>
      <c r="G33" s="68">
        <v>4</v>
      </c>
    </row>
    <row r="34" spans="1:7" ht="31.2" x14ac:dyDescent="0.3">
      <c r="A34" s="10" t="s">
        <v>97</v>
      </c>
      <c r="B34" s="12" t="s">
        <v>405</v>
      </c>
      <c r="C34" s="12" t="s">
        <v>406</v>
      </c>
      <c r="D34" s="12" t="s">
        <v>407</v>
      </c>
      <c r="E34" s="13">
        <v>266000000</v>
      </c>
      <c r="F34" s="45">
        <v>266000000</v>
      </c>
      <c r="G34" s="14">
        <v>4</v>
      </c>
    </row>
    <row r="35" spans="1:7" ht="31.2" x14ac:dyDescent="0.3">
      <c r="A35" s="10" t="s">
        <v>341</v>
      </c>
      <c r="B35" s="12" t="s">
        <v>408</v>
      </c>
      <c r="C35" s="12" t="s">
        <v>409</v>
      </c>
      <c r="D35" s="12" t="s">
        <v>410</v>
      </c>
      <c r="E35" s="13">
        <v>45000000</v>
      </c>
      <c r="F35" s="45">
        <v>45000000</v>
      </c>
      <c r="G35" s="14">
        <v>4</v>
      </c>
    </row>
    <row r="36" spans="1:7" ht="31.2" x14ac:dyDescent="0.3">
      <c r="A36" s="10" t="s">
        <v>97</v>
      </c>
      <c r="B36" s="12" t="s">
        <v>411</v>
      </c>
      <c r="C36" s="12" t="s">
        <v>412</v>
      </c>
      <c r="D36" s="12" t="s">
        <v>413</v>
      </c>
      <c r="E36" s="13">
        <v>66700000</v>
      </c>
      <c r="F36" s="45">
        <v>66700000</v>
      </c>
      <c r="G36" s="14">
        <v>4</v>
      </c>
    </row>
    <row r="37" spans="1:7" ht="31.2" x14ac:dyDescent="0.3">
      <c r="A37" s="10" t="s">
        <v>97</v>
      </c>
      <c r="B37" s="12" t="s">
        <v>414</v>
      </c>
      <c r="C37" s="12" t="s">
        <v>415</v>
      </c>
      <c r="D37" s="12" t="s">
        <v>416</v>
      </c>
      <c r="E37" s="13">
        <v>12830500</v>
      </c>
      <c r="F37" s="45">
        <v>12830500</v>
      </c>
      <c r="G37" s="14">
        <v>4</v>
      </c>
    </row>
    <row r="38" spans="1:7" ht="31.2" x14ac:dyDescent="0.3">
      <c r="A38" s="14">
        <v>14</v>
      </c>
      <c r="B38" s="12" t="s">
        <v>417</v>
      </c>
      <c r="C38" s="12" t="s">
        <v>38</v>
      </c>
      <c r="D38" s="12" t="s">
        <v>39</v>
      </c>
      <c r="E38" s="13">
        <v>15154000</v>
      </c>
      <c r="F38" s="45">
        <v>15154000</v>
      </c>
      <c r="G38" s="14">
        <v>4</v>
      </c>
    </row>
    <row r="39" spans="1:7" ht="31.2" x14ac:dyDescent="0.3">
      <c r="A39" s="10" t="s">
        <v>97</v>
      </c>
      <c r="B39" s="12" t="s">
        <v>418</v>
      </c>
      <c r="C39" s="12" t="s">
        <v>419</v>
      </c>
      <c r="D39" s="12" t="s">
        <v>420</v>
      </c>
      <c r="E39" s="13">
        <v>7308400</v>
      </c>
      <c r="F39" s="45">
        <v>7308400</v>
      </c>
      <c r="G39" s="14">
        <v>4</v>
      </c>
    </row>
    <row r="40" spans="1:7" ht="46.8" x14ac:dyDescent="0.3">
      <c r="A40" s="14">
        <v>14</v>
      </c>
      <c r="B40" s="12" t="s">
        <v>421</v>
      </c>
      <c r="C40" s="12" t="s">
        <v>60</v>
      </c>
      <c r="D40" s="12" t="s">
        <v>61</v>
      </c>
      <c r="E40" s="13">
        <v>1800000</v>
      </c>
      <c r="F40" s="45">
        <v>1800000</v>
      </c>
      <c r="G40" s="14">
        <v>5</v>
      </c>
    </row>
    <row r="41" spans="1:7" ht="31.2" x14ac:dyDescent="0.3">
      <c r="A41" s="14">
        <v>12</v>
      </c>
      <c r="B41" s="12" t="s">
        <v>422</v>
      </c>
      <c r="C41" s="12" t="s">
        <v>118</v>
      </c>
      <c r="D41" s="12" t="s">
        <v>119</v>
      </c>
      <c r="E41" s="13">
        <v>734364</v>
      </c>
      <c r="F41" s="45">
        <v>734364</v>
      </c>
      <c r="G41" s="14">
        <v>5</v>
      </c>
    </row>
    <row r="42" spans="1:7" ht="31.2" x14ac:dyDescent="0.3">
      <c r="A42" s="14">
        <v>12</v>
      </c>
      <c r="B42" s="12" t="s">
        <v>423</v>
      </c>
      <c r="C42" s="12" t="s">
        <v>94</v>
      </c>
      <c r="D42" s="12" t="s">
        <v>95</v>
      </c>
      <c r="E42" s="13">
        <v>5000000</v>
      </c>
      <c r="F42" s="45">
        <v>5000000</v>
      </c>
      <c r="G42" s="14">
        <v>5</v>
      </c>
    </row>
    <row r="43" spans="1:7" ht="31.2" x14ac:dyDescent="0.3">
      <c r="A43" s="14">
        <v>12</v>
      </c>
      <c r="B43" s="12" t="s">
        <v>424</v>
      </c>
      <c r="C43" s="12" t="s">
        <v>72</v>
      </c>
      <c r="D43" s="12" t="s">
        <v>73</v>
      </c>
      <c r="E43" s="13">
        <v>850000</v>
      </c>
      <c r="F43" s="45">
        <v>850000</v>
      </c>
      <c r="G43" s="14">
        <v>5</v>
      </c>
    </row>
    <row r="44" spans="1:7" ht="31.2" x14ac:dyDescent="0.3">
      <c r="A44" s="16" t="s">
        <v>97</v>
      </c>
      <c r="B44" s="17" t="s">
        <v>425</v>
      </c>
      <c r="C44" s="17" t="s">
        <v>426</v>
      </c>
      <c r="D44" s="17" t="s">
        <v>427</v>
      </c>
      <c r="E44" s="18">
        <v>150000000</v>
      </c>
      <c r="F44" s="46">
        <v>46800000</v>
      </c>
      <c r="G44" s="68">
        <v>5</v>
      </c>
    </row>
    <row r="45" spans="1:7" ht="31.2" x14ac:dyDescent="0.3">
      <c r="A45" s="10" t="s">
        <v>97</v>
      </c>
      <c r="B45" s="12" t="s">
        <v>428</v>
      </c>
      <c r="C45" s="12" t="s">
        <v>429</v>
      </c>
      <c r="D45" s="12" t="s">
        <v>430</v>
      </c>
      <c r="E45" s="13">
        <v>2832018</v>
      </c>
      <c r="F45" s="45">
        <v>2832018</v>
      </c>
      <c r="G45" s="14">
        <v>5</v>
      </c>
    </row>
    <row r="46" spans="1:7" ht="31.2" x14ac:dyDescent="0.3">
      <c r="A46" s="10" t="s">
        <v>97</v>
      </c>
      <c r="B46" s="12" t="s">
        <v>431</v>
      </c>
      <c r="C46" s="12" t="s">
        <v>432</v>
      </c>
      <c r="D46" s="12" t="s">
        <v>433</v>
      </c>
      <c r="E46" s="13">
        <v>9000000</v>
      </c>
      <c r="F46" s="45">
        <v>9000000</v>
      </c>
      <c r="G46" s="14">
        <v>6</v>
      </c>
    </row>
    <row r="47" spans="1:7" ht="31.2" x14ac:dyDescent="0.3">
      <c r="A47" s="10" t="s">
        <v>97</v>
      </c>
      <c r="B47" s="12" t="s">
        <v>434</v>
      </c>
      <c r="C47" s="12" t="s">
        <v>44</v>
      </c>
      <c r="D47" s="12" t="s">
        <v>435</v>
      </c>
      <c r="E47" s="13">
        <v>6189331</v>
      </c>
      <c r="F47" s="45">
        <v>6189331</v>
      </c>
      <c r="G47" s="14">
        <v>6</v>
      </c>
    </row>
    <row r="48" spans="1:7" ht="31.2" x14ac:dyDescent="0.3">
      <c r="A48" s="14">
        <v>13</v>
      </c>
      <c r="B48" s="12" t="s">
        <v>436</v>
      </c>
      <c r="C48" s="12" t="s">
        <v>44</v>
      </c>
      <c r="D48" s="12" t="s">
        <v>45</v>
      </c>
      <c r="E48" s="13">
        <v>5281344</v>
      </c>
      <c r="F48" s="45">
        <v>5281344</v>
      </c>
      <c r="G48" s="14">
        <v>6</v>
      </c>
    </row>
    <row r="49" spans="1:7" ht="31.2" x14ac:dyDescent="0.3">
      <c r="A49" s="14">
        <v>13</v>
      </c>
      <c r="B49" s="12" t="s">
        <v>437</v>
      </c>
      <c r="C49" s="12" t="s">
        <v>44</v>
      </c>
      <c r="D49" s="12" t="s">
        <v>48</v>
      </c>
      <c r="E49" s="13">
        <v>4280375</v>
      </c>
      <c r="F49" s="45">
        <v>4280375</v>
      </c>
      <c r="G49" s="14">
        <v>6</v>
      </c>
    </row>
    <row r="50" spans="1:7" ht="31.2" x14ac:dyDescent="0.3">
      <c r="A50" s="10" t="s">
        <v>97</v>
      </c>
      <c r="B50" s="12" t="s">
        <v>438</v>
      </c>
      <c r="C50" s="12" t="s">
        <v>69</v>
      </c>
      <c r="D50" s="12" t="s">
        <v>439</v>
      </c>
      <c r="E50" s="13">
        <v>33000000</v>
      </c>
      <c r="F50" s="45">
        <v>33000000</v>
      </c>
      <c r="G50" s="14">
        <v>7</v>
      </c>
    </row>
    <row r="51" spans="1:7" ht="46.8" x14ac:dyDescent="0.3">
      <c r="A51" s="14">
        <v>14</v>
      </c>
      <c r="B51" s="12" t="s">
        <v>440</v>
      </c>
      <c r="C51" s="12" t="s">
        <v>69</v>
      </c>
      <c r="D51" s="12" t="s">
        <v>70</v>
      </c>
      <c r="E51" s="13">
        <v>23128000</v>
      </c>
      <c r="F51" s="45">
        <v>23128000</v>
      </c>
      <c r="G51" s="14">
        <v>7</v>
      </c>
    </row>
    <row r="52" spans="1:7" ht="31.2" x14ac:dyDescent="0.3">
      <c r="A52" s="10" t="s">
        <v>97</v>
      </c>
      <c r="B52" s="12" t="s">
        <v>441</v>
      </c>
      <c r="C52" s="12" t="s">
        <v>442</v>
      </c>
      <c r="D52" s="12" t="s">
        <v>443</v>
      </c>
      <c r="E52" s="13">
        <v>1008000</v>
      </c>
      <c r="F52" s="45">
        <v>1008000</v>
      </c>
      <c r="G52" s="14">
        <v>8</v>
      </c>
    </row>
    <row r="53" spans="1:7" ht="31.2" x14ac:dyDescent="0.3">
      <c r="A53" s="10" t="s">
        <v>97</v>
      </c>
      <c r="B53" s="12" t="s">
        <v>444</v>
      </c>
      <c r="C53" s="12" t="s">
        <v>445</v>
      </c>
      <c r="D53" s="12" t="s">
        <v>446</v>
      </c>
      <c r="E53" s="13">
        <v>129860229</v>
      </c>
      <c r="F53" s="45">
        <v>129860229</v>
      </c>
      <c r="G53" s="14">
        <v>8</v>
      </c>
    </row>
    <row r="54" spans="1:7" ht="31.2" x14ac:dyDescent="0.3">
      <c r="A54" s="10" t="s">
        <v>97</v>
      </c>
      <c r="B54" s="12" t="s">
        <v>447</v>
      </c>
      <c r="C54" s="12" t="s">
        <v>445</v>
      </c>
      <c r="D54" s="12" t="s">
        <v>448</v>
      </c>
      <c r="E54" s="13">
        <v>36540937</v>
      </c>
      <c r="F54" s="45">
        <v>36540937</v>
      </c>
      <c r="G54" s="14">
        <v>8</v>
      </c>
    </row>
    <row r="55" spans="1:7" ht="46.8" x14ac:dyDescent="0.3">
      <c r="A55" s="14">
        <v>12</v>
      </c>
      <c r="B55" s="12" t="s">
        <v>449</v>
      </c>
      <c r="C55" s="12" t="s">
        <v>121</v>
      </c>
      <c r="D55" s="12" t="s">
        <v>141</v>
      </c>
      <c r="E55" s="13">
        <v>87244000</v>
      </c>
      <c r="F55" s="45">
        <v>87244000</v>
      </c>
      <c r="G55" s="14">
        <v>8</v>
      </c>
    </row>
    <row r="56" spans="1:7" ht="31.2" x14ac:dyDescent="0.3">
      <c r="A56" s="16" t="s">
        <v>97</v>
      </c>
      <c r="B56" s="17" t="s">
        <v>450</v>
      </c>
      <c r="C56" s="17" t="s">
        <v>451</v>
      </c>
      <c r="D56" s="17" t="s">
        <v>452</v>
      </c>
      <c r="E56" s="18">
        <v>325530000</v>
      </c>
      <c r="F56" s="46">
        <v>101530000</v>
      </c>
      <c r="G56" s="68">
        <v>8</v>
      </c>
    </row>
    <row r="57" spans="1:7" ht="46.8" x14ac:dyDescent="0.3">
      <c r="A57" s="10" t="s">
        <v>97</v>
      </c>
      <c r="B57" s="12" t="s">
        <v>453</v>
      </c>
      <c r="C57" s="12" t="s">
        <v>121</v>
      </c>
      <c r="D57" s="12" t="s">
        <v>454</v>
      </c>
      <c r="E57" s="13">
        <v>11742550</v>
      </c>
      <c r="F57" s="45">
        <v>11742550</v>
      </c>
      <c r="G57" s="14">
        <v>8</v>
      </c>
    </row>
    <row r="58" spans="1:7" ht="31.2" x14ac:dyDescent="0.3">
      <c r="A58" s="10" t="s">
        <v>97</v>
      </c>
      <c r="B58" s="12" t="s">
        <v>455</v>
      </c>
      <c r="C58" s="12" t="s">
        <v>121</v>
      </c>
      <c r="D58" s="12" t="s">
        <v>456</v>
      </c>
      <c r="E58" s="13">
        <v>2855332</v>
      </c>
      <c r="F58" s="45">
        <v>2855332</v>
      </c>
      <c r="G58" s="14">
        <v>8</v>
      </c>
    </row>
    <row r="59" spans="1:7" ht="31.2" x14ac:dyDescent="0.3">
      <c r="A59" s="10" t="s">
        <v>97</v>
      </c>
      <c r="B59" s="12" t="s">
        <v>457</v>
      </c>
      <c r="C59" s="12" t="s">
        <v>121</v>
      </c>
      <c r="D59" s="12" t="s">
        <v>458</v>
      </c>
      <c r="E59" s="13">
        <v>1273857</v>
      </c>
      <c r="F59" s="45">
        <v>1273857</v>
      </c>
      <c r="G59" s="14">
        <v>8</v>
      </c>
    </row>
    <row r="60" spans="1:7" ht="31.2" x14ac:dyDescent="0.3">
      <c r="A60" s="10" t="s">
        <v>97</v>
      </c>
      <c r="B60" s="12" t="s">
        <v>459</v>
      </c>
      <c r="C60" s="12" t="s">
        <v>121</v>
      </c>
      <c r="D60" s="12" t="s">
        <v>460</v>
      </c>
      <c r="E60" s="13">
        <v>8460000</v>
      </c>
      <c r="F60" s="45">
        <v>8460000</v>
      </c>
      <c r="G60" s="14">
        <v>8</v>
      </c>
    </row>
    <row r="61" spans="1:7" ht="31.2" x14ac:dyDescent="0.3">
      <c r="A61" s="14">
        <v>12</v>
      </c>
      <c r="B61" s="12" t="s">
        <v>461</v>
      </c>
      <c r="C61" s="12" t="s">
        <v>121</v>
      </c>
      <c r="D61" s="12" t="s">
        <v>122</v>
      </c>
      <c r="E61" s="13">
        <v>20001412</v>
      </c>
      <c r="F61" s="45">
        <v>20001412</v>
      </c>
      <c r="G61" s="14">
        <v>8</v>
      </c>
    </row>
    <row r="62" spans="1:7" ht="31.2" x14ac:dyDescent="0.3">
      <c r="A62" s="10" t="s">
        <v>97</v>
      </c>
      <c r="B62" s="12" t="s">
        <v>462</v>
      </c>
      <c r="C62" s="12" t="s">
        <v>463</v>
      </c>
      <c r="D62" s="12" t="s">
        <v>464</v>
      </c>
      <c r="E62" s="13">
        <v>31700000</v>
      </c>
      <c r="F62" s="45">
        <v>31700000</v>
      </c>
      <c r="G62" s="14">
        <v>8</v>
      </c>
    </row>
    <row r="63" spans="1:7" ht="31.2" x14ac:dyDescent="0.3">
      <c r="A63" s="10" t="s">
        <v>97</v>
      </c>
      <c r="B63" s="12" t="s">
        <v>465</v>
      </c>
      <c r="C63" s="12" t="s">
        <v>466</v>
      </c>
      <c r="D63" s="12" t="s">
        <v>467</v>
      </c>
      <c r="E63" s="13">
        <v>9912586</v>
      </c>
      <c r="F63" s="45">
        <v>9912586</v>
      </c>
      <c r="G63" s="14">
        <v>8</v>
      </c>
    </row>
    <row r="64" spans="1:7" ht="31.2" x14ac:dyDescent="0.3">
      <c r="A64" s="10" t="s">
        <v>97</v>
      </c>
      <c r="B64" s="12" t="s">
        <v>468</v>
      </c>
      <c r="C64" s="12" t="s">
        <v>469</v>
      </c>
      <c r="D64" s="12" t="s">
        <v>470</v>
      </c>
      <c r="E64" s="13">
        <v>1529220</v>
      </c>
      <c r="F64" s="45">
        <v>1529220</v>
      </c>
      <c r="G64" s="14">
        <v>8</v>
      </c>
    </row>
    <row r="65" spans="1:7" ht="31.2" x14ac:dyDescent="0.3">
      <c r="A65" s="10" t="s">
        <v>97</v>
      </c>
      <c r="B65" s="12" t="s">
        <v>471</v>
      </c>
      <c r="C65" s="12" t="s">
        <v>472</v>
      </c>
      <c r="D65" s="12" t="s">
        <v>473</v>
      </c>
      <c r="E65" s="13">
        <v>5785000</v>
      </c>
      <c r="F65" s="45">
        <v>5785000</v>
      </c>
      <c r="G65" s="14">
        <v>8</v>
      </c>
    </row>
    <row r="66" spans="1:7" ht="31.2" x14ac:dyDescent="0.3">
      <c r="A66" s="14">
        <v>13</v>
      </c>
      <c r="B66" s="12" t="s">
        <v>474</v>
      </c>
      <c r="C66" s="12" t="s">
        <v>108</v>
      </c>
      <c r="D66" s="12" t="s">
        <v>109</v>
      </c>
      <c r="E66" s="13">
        <v>4601000</v>
      </c>
      <c r="F66" s="45">
        <v>4601000</v>
      </c>
      <c r="G66" s="14">
        <v>9</v>
      </c>
    </row>
    <row r="67" spans="1:7" ht="31.2" x14ac:dyDescent="0.3">
      <c r="A67" s="10" t="s">
        <v>97</v>
      </c>
      <c r="B67" s="12" t="s">
        <v>475</v>
      </c>
      <c r="C67" s="12" t="s">
        <v>476</v>
      </c>
      <c r="D67" s="12" t="s">
        <v>477</v>
      </c>
      <c r="E67" s="13">
        <v>135853000</v>
      </c>
      <c r="F67" s="45">
        <v>135853000</v>
      </c>
      <c r="G67" s="14">
        <v>9</v>
      </c>
    </row>
    <row r="68" spans="1:7" ht="31.2" x14ac:dyDescent="0.3">
      <c r="A68" s="10" t="s">
        <v>97</v>
      </c>
      <c r="B68" s="12" t="s">
        <v>478</v>
      </c>
      <c r="C68" s="12" t="s">
        <v>479</v>
      </c>
      <c r="D68" s="12" t="s">
        <v>480</v>
      </c>
      <c r="E68" s="13">
        <v>45000000</v>
      </c>
      <c r="F68" s="45">
        <v>45000000</v>
      </c>
      <c r="G68" s="14">
        <v>9</v>
      </c>
    </row>
    <row r="69" spans="1:7" ht="46.8" x14ac:dyDescent="0.3">
      <c r="A69" s="10" t="s">
        <v>97</v>
      </c>
      <c r="B69" s="12" t="s">
        <v>481</v>
      </c>
      <c r="C69" s="12" t="s">
        <v>482</v>
      </c>
      <c r="D69" s="12" t="s">
        <v>483</v>
      </c>
      <c r="E69" s="13">
        <v>51554669</v>
      </c>
      <c r="F69" s="45">
        <v>51554669</v>
      </c>
      <c r="G69" s="14">
        <v>9</v>
      </c>
    </row>
    <row r="70" spans="1:7" ht="31.2" x14ac:dyDescent="0.3">
      <c r="A70" s="10" t="s">
        <v>97</v>
      </c>
      <c r="B70" s="12" t="s">
        <v>484</v>
      </c>
      <c r="C70" s="12" t="s">
        <v>133</v>
      </c>
      <c r="D70" s="12" t="s">
        <v>485</v>
      </c>
      <c r="E70" s="13">
        <v>79392934</v>
      </c>
      <c r="F70" s="45">
        <v>79392934</v>
      </c>
      <c r="G70" s="14">
        <v>9</v>
      </c>
    </row>
    <row r="71" spans="1:7" ht="46.8" x14ac:dyDescent="0.3">
      <c r="A71" s="16" t="s">
        <v>97</v>
      </c>
      <c r="B71" s="17" t="s">
        <v>486</v>
      </c>
      <c r="C71" s="17" t="s">
        <v>133</v>
      </c>
      <c r="D71" s="17" t="s">
        <v>487</v>
      </c>
      <c r="E71" s="18">
        <v>339722024</v>
      </c>
      <c r="F71" s="46">
        <v>339722024</v>
      </c>
      <c r="G71" s="68">
        <v>9</v>
      </c>
    </row>
    <row r="72" spans="1:7" ht="31.2" x14ac:dyDescent="0.3">
      <c r="A72" s="16" t="s">
        <v>97</v>
      </c>
      <c r="B72" s="17" t="s">
        <v>488</v>
      </c>
      <c r="C72" s="17" t="s">
        <v>133</v>
      </c>
      <c r="D72" s="17" t="s">
        <v>489</v>
      </c>
      <c r="E72" s="18">
        <v>233702298</v>
      </c>
      <c r="F72" s="46">
        <v>136193881</v>
      </c>
      <c r="G72" s="68">
        <v>9</v>
      </c>
    </row>
    <row r="73" spans="1:7" ht="31.2" x14ac:dyDescent="0.3">
      <c r="A73" s="16" t="s">
        <v>97</v>
      </c>
      <c r="B73" s="17" t="s">
        <v>490</v>
      </c>
      <c r="C73" s="17" t="s">
        <v>133</v>
      </c>
      <c r="D73" s="17" t="s">
        <v>491</v>
      </c>
      <c r="E73" s="18">
        <v>7566975</v>
      </c>
      <c r="F73" s="46">
        <v>7566975</v>
      </c>
      <c r="G73" s="68">
        <v>9</v>
      </c>
    </row>
    <row r="74" spans="1:7" ht="31.2" x14ac:dyDescent="0.3">
      <c r="A74" s="10" t="s">
        <v>97</v>
      </c>
      <c r="B74" s="12" t="s">
        <v>492</v>
      </c>
      <c r="C74" s="12" t="s">
        <v>133</v>
      </c>
      <c r="D74" s="12" t="s">
        <v>493</v>
      </c>
      <c r="E74" s="13">
        <v>27444700</v>
      </c>
      <c r="F74" s="45">
        <v>27444700</v>
      </c>
      <c r="G74" s="14">
        <v>9</v>
      </c>
    </row>
    <row r="75" spans="1:7" ht="31.2" x14ac:dyDescent="0.3">
      <c r="A75" s="10" t="s">
        <v>97</v>
      </c>
      <c r="B75" s="12" t="s">
        <v>494</v>
      </c>
      <c r="C75" s="12" t="s">
        <v>133</v>
      </c>
      <c r="D75" s="12" t="s">
        <v>495</v>
      </c>
      <c r="E75" s="13">
        <v>16678086</v>
      </c>
      <c r="F75" s="45">
        <v>16678086</v>
      </c>
      <c r="G75" s="14">
        <v>9</v>
      </c>
    </row>
    <row r="76" spans="1:7" ht="31.2" x14ac:dyDescent="0.3">
      <c r="A76" s="14">
        <v>13</v>
      </c>
      <c r="B76" s="12" t="s">
        <v>496</v>
      </c>
      <c r="C76" s="12" t="s">
        <v>111</v>
      </c>
      <c r="D76" s="12" t="s">
        <v>112</v>
      </c>
      <c r="E76" s="13">
        <v>4332000</v>
      </c>
      <c r="F76" s="45">
        <v>4332000</v>
      </c>
      <c r="G76" s="14">
        <v>9</v>
      </c>
    </row>
    <row r="77" spans="1:7" ht="15.6" x14ac:dyDescent="0.3">
      <c r="A77" s="41" t="s">
        <v>596</v>
      </c>
      <c r="B77" s="42"/>
      <c r="C77" s="19">
        <v>74</v>
      </c>
      <c r="D77" s="20" t="s">
        <v>592</v>
      </c>
      <c r="E77" s="21">
        <v>5338719169</v>
      </c>
      <c r="F77" s="47">
        <v>3470589668</v>
      </c>
    </row>
    <row r="78" spans="1:7" ht="15.6" x14ac:dyDescent="0.3">
      <c r="A78" s="27"/>
      <c r="B78" s="27"/>
      <c r="C78" s="28"/>
      <c r="D78" s="29"/>
      <c r="E78" s="30"/>
      <c r="F78" s="47"/>
    </row>
    <row r="79" spans="1:7" ht="15.6" x14ac:dyDescent="0.3">
      <c r="A79" s="43" t="s">
        <v>592</v>
      </c>
      <c r="B79" s="43"/>
      <c r="C79" s="43"/>
      <c r="D79" s="43"/>
      <c r="E79" s="43"/>
      <c r="F79" s="10"/>
    </row>
    <row r="80" spans="1:7" ht="15" customHeight="1" x14ac:dyDescent="0.3">
      <c r="A80" s="300" t="s">
        <v>624</v>
      </c>
      <c r="B80" s="301"/>
      <c r="C80" s="301"/>
      <c r="D80" s="301"/>
      <c r="E80" s="302"/>
      <c r="F80" s="10"/>
    </row>
    <row r="81" spans="1:7" ht="46.8" x14ac:dyDescent="0.3">
      <c r="A81" s="10" t="s">
        <v>97</v>
      </c>
      <c r="B81" s="12" t="s">
        <v>625</v>
      </c>
      <c r="C81" s="12" t="s">
        <v>187</v>
      </c>
      <c r="D81" s="12" t="s">
        <v>626</v>
      </c>
      <c r="E81" s="13">
        <v>3453182</v>
      </c>
      <c r="F81" s="10"/>
    </row>
    <row r="82" spans="1:7" ht="46.8" x14ac:dyDescent="0.3">
      <c r="A82" s="10" t="s">
        <v>97</v>
      </c>
      <c r="B82" s="12" t="s">
        <v>627</v>
      </c>
      <c r="C82" s="12" t="s">
        <v>187</v>
      </c>
      <c r="D82" s="12" t="s">
        <v>628</v>
      </c>
      <c r="E82" s="13">
        <v>4580566</v>
      </c>
      <c r="F82" s="10"/>
    </row>
    <row r="83" spans="1:7" ht="46.8" x14ac:dyDescent="0.3">
      <c r="A83" s="10" t="s">
        <v>97</v>
      </c>
      <c r="B83" s="12" t="s">
        <v>629</v>
      </c>
      <c r="C83" s="12" t="s">
        <v>187</v>
      </c>
      <c r="D83" s="12" t="s">
        <v>630</v>
      </c>
      <c r="E83" s="13">
        <v>2879159</v>
      </c>
      <c r="F83" s="10"/>
    </row>
    <row r="84" spans="1:7" ht="31.2" x14ac:dyDescent="0.3">
      <c r="A84" s="10" t="s">
        <v>97</v>
      </c>
      <c r="B84" s="12" t="s">
        <v>631</v>
      </c>
      <c r="C84" s="12" t="s">
        <v>632</v>
      </c>
      <c r="D84" s="12" t="s">
        <v>633</v>
      </c>
      <c r="E84" s="13">
        <v>25325000</v>
      </c>
      <c r="F84" s="10"/>
    </row>
    <row r="85" spans="1:7" ht="31.2" x14ac:dyDescent="0.3">
      <c r="A85" s="10" t="s">
        <v>97</v>
      </c>
      <c r="B85" s="12" t="s">
        <v>634</v>
      </c>
      <c r="C85" s="12" t="s">
        <v>635</v>
      </c>
      <c r="D85" s="12" t="s">
        <v>636</v>
      </c>
      <c r="E85" s="13">
        <v>7500000</v>
      </c>
      <c r="F85" s="10"/>
    </row>
    <row r="86" spans="1:7" ht="31.2" x14ac:dyDescent="0.3">
      <c r="A86" s="10" t="s">
        <v>97</v>
      </c>
      <c r="B86" s="12" t="s">
        <v>637</v>
      </c>
      <c r="C86" s="12" t="s">
        <v>638</v>
      </c>
      <c r="D86" s="12" t="s">
        <v>639</v>
      </c>
      <c r="E86" s="13">
        <v>57400000</v>
      </c>
      <c r="F86" s="10"/>
    </row>
    <row r="87" spans="1:7" ht="46.8" x14ac:dyDescent="0.3">
      <c r="A87" s="10" t="s">
        <v>97</v>
      </c>
      <c r="B87" s="12" t="s">
        <v>640</v>
      </c>
      <c r="C87" s="12" t="s">
        <v>121</v>
      </c>
      <c r="D87" s="12" t="s">
        <v>641</v>
      </c>
      <c r="E87" s="13">
        <v>33110000</v>
      </c>
      <c r="F87" s="10"/>
      <c r="G87" s="67"/>
    </row>
    <row r="88" spans="1:7" ht="31.2" x14ac:dyDescent="0.3">
      <c r="A88" s="10" t="s">
        <v>97</v>
      </c>
      <c r="B88" s="12" t="s">
        <v>642</v>
      </c>
      <c r="C88" s="12" t="s">
        <v>643</v>
      </c>
      <c r="D88" s="12" t="s">
        <v>644</v>
      </c>
      <c r="E88" s="13">
        <v>22639082</v>
      </c>
      <c r="F88" s="10"/>
    </row>
    <row r="89" spans="1:7" ht="31.2" x14ac:dyDescent="0.3">
      <c r="A89" s="10" t="s">
        <v>97</v>
      </c>
      <c r="B89" s="12" t="s">
        <v>645</v>
      </c>
      <c r="C89" s="12" t="s">
        <v>646</v>
      </c>
      <c r="D89" s="12" t="s">
        <v>647</v>
      </c>
      <c r="E89" s="13">
        <v>6200000</v>
      </c>
      <c r="F89" s="10" t="s">
        <v>592</v>
      </c>
    </row>
    <row r="90" spans="1:7" ht="31.2" x14ac:dyDescent="0.3">
      <c r="A90" s="44" t="s">
        <v>648</v>
      </c>
      <c r="B90" s="26"/>
      <c r="C90" s="22">
        <v>9</v>
      </c>
      <c r="D90" s="23" t="s">
        <v>592</v>
      </c>
      <c r="E90" s="24">
        <v>163086989</v>
      </c>
      <c r="F90" s="10" t="s">
        <v>592</v>
      </c>
    </row>
    <row r="91" spans="1:7" x14ac:dyDescent="0.3">
      <c r="F91" s="35"/>
    </row>
  </sheetData>
  <mergeCells count="2">
    <mergeCell ref="A80:E80"/>
    <mergeCell ref="A1:F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1dfaa3-aae8-4c03-b90c-7dd4a6526d0d" xsi:nil="true"/>
    <lcf76f155ced4ddcb4097134ff3c332f xmlns="c241a6c5-d5b8-4923-93bb-9f7f8e2d4ff5">
      <Terms xmlns="http://schemas.microsoft.com/office/infopath/2007/PartnerControls"/>
    </lcf76f155ced4ddcb4097134ff3c332f>
    <SharedWithUsers xmlns="851dfaa3-aae8-4c03-b90c-7dd4a6526d0d">
      <UserInfo>
        <DisplayName>Calderon, Melky@Waterboards</DisplayName>
        <AccountId>362</AccountId>
        <AccountType/>
      </UserInfo>
      <UserInfo>
        <DisplayName>Hong, Lisa@Waterboards</DisplayName>
        <AccountId>3022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3E2A00C6E73024C8F15DFBF977F5137" ma:contentTypeVersion="14" ma:contentTypeDescription="Create a new document." ma:contentTypeScope="" ma:versionID="366fb594a2dc2879af12d307db8c3f1d">
  <xsd:schema xmlns:xsd="http://www.w3.org/2001/XMLSchema" xmlns:xs="http://www.w3.org/2001/XMLSchema" xmlns:p="http://schemas.microsoft.com/office/2006/metadata/properties" xmlns:ns2="c241a6c5-d5b8-4923-93bb-9f7f8e2d4ff5" xmlns:ns3="851dfaa3-aae8-4c03-b90c-7dd4a6526d0d" targetNamespace="http://schemas.microsoft.com/office/2006/metadata/properties" ma:root="true" ma:fieldsID="7c0e878958bbda0c36e4532dd542adf2" ns2:_="" ns3:_="">
    <xsd:import namespace="c241a6c5-d5b8-4923-93bb-9f7f8e2d4ff5"/>
    <xsd:import namespace="851dfaa3-aae8-4c03-b90c-7dd4a6526d0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41a6c5-d5b8-4923-93bb-9f7f8e2d4f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cfdcae8-6a83-4c52-b891-75b08cbe23e4"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1dfaa3-aae8-4c03-b90c-7dd4a6526d0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bde447f-9c6c-4421-af29-e30b317a6074}" ma:internalName="TaxCatchAll" ma:showField="CatchAllData" ma:web="851dfaa3-aae8-4c03-b90c-7dd4a6526d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EB45CA-1930-43B5-B704-8D60F4E0A00B}">
  <ds:schemaRefs>
    <ds:schemaRef ds:uri="851dfaa3-aae8-4c03-b90c-7dd4a6526d0d"/>
    <ds:schemaRef ds:uri="http://purl.org/dc/dcmitype/"/>
    <ds:schemaRef ds:uri="http://schemas.microsoft.com/office/2006/documentManagement/types"/>
    <ds:schemaRef ds:uri="http://www.w3.org/XML/1998/namespace"/>
    <ds:schemaRef ds:uri="http://schemas.microsoft.com/office/infopath/2007/PartnerControls"/>
    <ds:schemaRef ds:uri="c241a6c5-d5b8-4923-93bb-9f7f8e2d4ff5"/>
    <ds:schemaRef ds:uri="http://schemas.openxmlformats.org/package/2006/metadata/core-properties"/>
    <ds:schemaRef ds:uri="http://schemas.microsoft.com/office/2006/metadata/properties"/>
    <ds:schemaRef ds:uri="http://purl.org/dc/terms/"/>
    <ds:schemaRef ds:uri="http://purl.org/dc/elements/1.1/"/>
  </ds:schemaRefs>
</ds:datastoreItem>
</file>

<file path=customXml/itemProps2.xml><?xml version="1.0" encoding="utf-8"?>
<ds:datastoreItem xmlns:ds="http://schemas.openxmlformats.org/officeDocument/2006/customXml" ds:itemID="{6FC97C6F-0AB9-414C-960F-DF90DBA412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41a6c5-d5b8-4923-93bb-9f7f8e2d4ff5"/>
    <ds:schemaRef ds:uri="851dfaa3-aae8-4c03-b90c-7dd4a6526d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9DBD33-B7E4-4CDE-AF9F-080CAF9722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2021-22 Fundable List Analysis</vt:lpstr>
      <vt:lpstr>2022-23 Fundable List Analysis</vt:lpstr>
      <vt:lpstr>2023-24 Fundable List Analysis</vt:lpstr>
      <vt:lpstr>2024-25 Fundable List Analysis</vt:lpstr>
      <vt:lpstr>Fundable List (2021 - 2024)</vt:lpstr>
      <vt:lpstr>2024-25 Fundable List</vt:lpstr>
      <vt:lpstr>2023-24 Fundable List</vt:lpstr>
      <vt:lpstr>2022-23 Fundable List</vt:lpstr>
      <vt:lpstr>2021-22 Fundable List</vt:lpstr>
      <vt:lpstr>Selected FL(2021 - 2024)</vt:lpstr>
    </vt:vector>
  </TitlesOfParts>
  <Manager>CWSRF</Manager>
  <Company>SWRCB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CWSRF Policy Amendment</dc:title>
  <dc:subject>Analysis of Proposed Changes to Priority Score</dc:subject>
  <dc:creator>Fegurgur, Joshua@Waterboards</dc:creator>
  <cp:keywords>swrcb, dfa, cwsrf, scoring analysis</cp:keywords>
  <dc:description/>
  <cp:lastModifiedBy>Seggay, Dustin@Waterboards</cp:lastModifiedBy>
  <cp:revision/>
  <dcterms:created xsi:type="dcterms:W3CDTF">2023-01-12T16:19:29Z</dcterms:created>
  <dcterms:modified xsi:type="dcterms:W3CDTF">2024-10-30T16:57:24Z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0x01010003E2A00C6E73024C8F15DFBF977F5137</vt:lpwstr>
  </property>
</Properties>
</file>